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Default Extension="gif" ContentType="image/gif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jpe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7530" firstSheet="7" activeTab="9"/>
  </bookViews>
  <sheets>
    <sheet name="comtrade" sheetId="1" r:id="rId1"/>
    <sheet name="Exportaciones de colombia" sheetId="2" r:id="rId2"/>
    <sheet name="Importaciones de colombia" sheetId="3" r:id="rId3"/>
    <sheet name="Balanza comercial" sheetId="4" r:id="rId4"/>
    <sheet name="Indicadores per capita" sheetId="5" r:id="rId5"/>
    <sheet name="Indicadores de apertura" sheetId="6" r:id="rId6"/>
    <sheet name="Indicadores de participacion " sheetId="7" r:id="rId7"/>
    <sheet name="Indicadores de dinamismo" sheetId="8" r:id="rId8"/>
    <sheet name="IVCR prod. agricolas" sheetId="9" r:id="rId9"/>
    <sheet name="Balassa prod.agricolas" sheetId="10" r:id="rId10"/>
  </sheets>
  <calcPr calcId="124519"/>
  <fileRecoveryPr repairLoad="1"/>
</workbook>
</file>

<file path=xl/calcChain.xml><?xml version="1.0" encoding="utf-8"?>
<calcChain xmlns="http://schemas.openxmlformats.org/spreadsheetml/2006/main">
  <c r="B138" i="10"/>
  <c r="C138"/>
  <c r="D138"/>
  <c r="E138"/>
  <c r="F138"/>
  <c r="G138"/>
  <c r="H138"/>
  <c r="I138"/>
  <c r="J138"/>
  <c r="K138"/>
  <c r="B139"/>
  <c r="C139"/>
  <c r="D139"/>
  <c r="E139"/>
  <c r="F139"/>
  <c r="G139"/>
  <c r="H139"/>
  <c r="I139"/>
  <c r="J139"/>
  <c r="K139"/>
  <c r="B140"/>
  <c r="C140"/>
  <c r="D140"/>
  <c r="E140"/>
  <c r="F140"/>
  <c r="G140"/>
  <c r="H140"/>
  <c r="I140"/>
  <c r="J140"/>
  <c r="K140"/>
  <c r="B141"/>
  <c r="C141"/>
  <c r="D141"/>
  <c r="E141"/>
  <c r="F141"/>
  <c r="G141"/>
  <c r="H141"/>
  <c r="I141"/>
  <c r="J141"/>
  <c r="K141"/>
  <c r="B142"/>
  <c r="C142"/>
  <c r="D142"/>
  <c r="E142"/>
  <c r="F142"/>
  <c r="G142"/>
  <c r="H142"/>
  <c r="I142"/>
  <c r="J142"/>
  <c r="K142"/>
  <c r="B143"/>
  <c r="C143"/>
  <c r="D143"/>
  <c r="E143"/>
  <c r="F143"/>
  <c r="G143"/>
  <c r="H143"/>
  <c r="I143"/>
  <c r="J143"/>
  <c r="K143"/>
  <c r="B144"/>
  <c r="C144"/>
  <c r="D144"/>
  <c r="E144"/>
  <c r="F144"/>
  <c r="G144"/>
  <c r="H144"/>
  <c r="I144"/>
  <c r="J144"/>
  <c r="K144"/>
  <c r="B145"/>
  <c r="C145"/>
  <c r="D145"/>
  <c r="E145"/>
  <c r="F145"/>
  <c r="G145"/>
  <c r="H145"/>
  <c r="I145"/>
  <c r="J145"/>
  <c r="K145"/>
  <c r="B146"/>
  <c r="C146"/>
  <c r="D146"/>
  <c r="E146"/>
  <c r="F146"/>
  <c r="G146"/>
  <c r="H146"/>
  <c r="I146"/>
  <c r="J146"/>
  <c r="K146"/>
  <c r="B147"/>
  <c r="C147"/>
  <c r="D147"/>
  <c r="E147"/>
  <c r="F147"/>
  <c r="G147"/>
  <c r="H147"/>
  <c r="I147"/>
  <c r="J147"/>
  <c r="K147"/>
  <c r="B148"/>
  <c r="C148"/>
  <c r="D148"/>
  <c r="E148"/>
  <c r="F148"/>
  <c r="G148"/>
  <c r="H148"/>
  <c r="I148"/>
  <c r="J148"/>
  <c r="K148"/>
  <c r="B149"/>
  <c r="C149"/>
  <c r="D149"/>
  <c r="E149"/>
  <c r="F149"/>
  <c r="G149"/>
  <c r="H149"/>
  <c r="I149"/>
  <c r="J149"/>
  <c r="K149"/>
  <c r="B150"/>
  <c r="C150"/>
  <c r="D150"/>
  <c r="E150"/>
  <c r="F150"/>
  <c r="G150"/>
  <c r="H150"/>
  <c r="I150"/>
  <c r="J150"/>
  <c r="K150"/>
  <c r="B151"/>
  <c r="C151"/>
  <c r="D151"/>
  <c r="E151"/>
  <c r="F151"/>
  <c r="G151"/>
  <c r="H151"/>
  <c r="I151"/>
  <c r="J151"/>
  <c r="K151"/>
  <c r="B152"/>
  <c r="C152"/>
  <c r="D152"/>
  <c r="E152"/>
  <c r="F152"/>
  <c r="G152"/>
  <c r="H152"/>
  <c r="I152"/>
  <c r="J152"/>
  <c r="K152"/>
  <c r="B153"/>
  <c r="C153"/>
  <c r="D153"/>
  <c r="E153"/>
  <c r="F153"/>
  <c r="G153"/>
  <c r="H153"/>
  <c r="I153"/>
  <c r="J153"/>
  <c r="K153"/>
  <c r="B154"/>
  <c r="C154"/>
  <c r="D154"/>
  <c r="E154"/>
  <c r="F154"/>
  <c r="G154"/>
  <c r="H154"/>
  <c r="I154"/>
  <c r="J154"/>
  <c r="K154"/>
  <c r="B155"/>
  <c r="C155"/>
  <c r="D155"/>
  <c r="E155"/>
  <c r="F155"/>
  <c r="G155"/>
  <c r="H155"/>
  <c r="I155"/>
  <c r="J155"/>
  <c r="K155"/>
  <c r="B156"/>
  <c r="C156"/>
  <c r="D156"/>
  <c r="E156"/>
  <c r="F156"/>
  <c r="G156"/>
  <c r="H156"/>
  <c r="I156"/>
  <c r="J156"/>
  <c r="K156"/>
  <c r="B157"/>
  <c r="C157"/>
  <c r="D157"/>
  <c r="E157"/>
  <c r="F157"/>
  <c r="G157"/>
  <c r="H157"/>
  <c r="I157"/>
  <c r="J157"/>
  <c r="K157"/>
  <c r="B158"/>
  <c r="C158"/>
  <c r="D158"/>
  <c r="E158"/>
  <c r="F158"/>
  <c r="G158"/>
  <c r="H158"/>
  <c r="I158"/>
  <c r="J158"/>
  <c r="K158"/>
  <c r="B159"/>
  <c r="C159"/>
  <c r="D159"/>
  <c r="E159"/>
  <c r="F159"/>
  <c r="G159"/>
  <c r="H159"/>
  <c r="I159"/>
  <c r="J159"/>
  <c r="K159"/>
  <c r="B160"/>
  <c r="C160"/>
  <c r="D160"/>
  <c r="E160"/>
  <c r="F160"/>
  <c r="G160"/>
  <c r="H160"/>
  <c r="I160"/>
  <c r="J160"/>
  <c r="K160"/>
  <c r="B161"/>
  <c r="C161"/>
  <c r="D161"/>
  <c r="E161"/>
  <c r="F161"/>
  <c r="G161"/>
  <c r="H161"/>
  <c r="I161"/>
  <c r="J161"/>
  <c r="K161"/>
  <c r="C137"/>
  <c r="D137"/>
  <c r="E137"/>
  <c r="F137"/>
  <c r="G137"/>
  <c r="H137"/>
  <c r="I137"/>
  <c r="J137"/>
  <c r="K137"/>
  <c r="B137"/>
  <c r="B57"/>
  <c r="C57"/>
  <c r="D57"/>
  <c r="E57"/>
  <c r="F57"/>
  <c r="G57"/>
  <c r="H57"/>
  <c r="I57"/>
  <c r="J57"/>
  <c r="K57"/>
  <c r="B58"/>
  <c r="C58"/>
  <c r="D58"/>
  <c r="E58"/>
  <c r="F58"/>
  <c r="G58"/>
  <c r="H58"/>
  <c r="I58"/>
  <c r="J58"/>
  <c r="K58"/>
  <c r="B59"/>
  <c r="C59"/>
  <c r="D59"/>
  <c r="E59"/>
  <c r="F59"/>
  <c r="G59"/>
  <c r="H59"/>
  <c r="I59"/>
  <c r="J59"/>
  <c r="K59"/>
  <c r="B60"/>
  <c r="C60"/>
  <c r="D60"/>
  <c r="E60"/>
  <c r="F60"/>
  <c r="G60"/>
  <c r="H60"/>
  <c r="I60"/>
  <c r="J60"/>
  <c r="K60"/>
  <c r="B61"/>
  <c r="C61"/>
  <c r="D61"/>
  <c r="E61"/>
  <c r="F61"/>
  <c r="G61"/>
  <c r="H61"/>
  <c r="I61"/>
  <c r="J61"/>
  <c r="K61"/>
  <c r="B62"/>
  <c r="C62"/>
  <c r="D62"/>
  <c r="E62"/>
  <c r="F62"/>
  <c r="G62"/>
  <c r="H62"/>
  <c r="I62"/>
  <c r="J62"/>
  <c r="K62"/>
  <c r="B63"/>
  <c r="C63"/>
  <c r="D63"/>
  <c r="E63"/>
  <c r="F63"/>
  <c r="G63"/>
  <c r="H63"/>
  <c r="I63"/>
  <c r="J63"/>
  <c r="K63"/>
  <c r="B64"/>
  <c r="C64"/>
  <c r="D64"/>
  <c r="E64"/>
  <c r="F64"/>
  <c r="G64"/>
  <c r="H64"/>
  <c r="I64"/>
  <c r="J64"/>
  <c r="K64"/>
  <c r="B65"/>
  <c r="C65"/>
  <c r="D65"/>
  <c r="E65"/>
  <c r="F65"/>
  <c r="G65"/>
  <c r="H65"/>
  <c r="I65"/>
  <c r="J65"/>
  <c r="K65"/>
  <c r="B66"/>
  <c r="C66"/>
  <c r="D66"/>
  <c r="E66"/>
  <c r="F66"/>
  <c r="G66"/>
  <c r="H66"/>
  <c r="I66"/>
  <c r="J66"/>
  <c r="K66"/>
  <c r="B67"/>
  <c r="C67"/>
  <c r="D67"/>
  <c r="E67"/>
  <c r="F67"/>
  <c r="G67"/>
  <c r="H67"/>
  <c r="I67"/>
  <c r="J67"/>
  <c r="K67"/>
  <c r="B68"/>
  <c r="C68"/>
  <c r="D68"/>
  <c r="E68"/>
  <c r="F68"/>
  <c r="G68"/>
  <c r="H68"/>
  <c r="I68"/>
  <c r="J68"/>
  <c r="K68"/>
  <c r="B69"/>
  <c r="C69"/>
  <c r="D69"/>
  <c r="E69"/>
  <c r="F69"/>
  <c r="G69"/>
  <c r="H69"/>
  <c r="I69"/>
  <c r="J69"/>
  <c r="K69"/>
  <c r="B70"/>
  <c r="C70"/>
  <c r="D70"/>
  <c r="E70"/>
  <c r="F70"/>
  <c r="G70"/>
  <c r="H70"/>
  <c r="I70"/>
  <c r="J70"/>
  <c r="K70"/>
  <c r="B71"/>
  <c r="C71"/>
  <c r="D71"/>
  <c r="E71"/>
  <c r="F71"/>
  <c r="G71"/>
  <c r="H71"/>
  <c r="I71"/>
  <c r="J71"/>
  <c r="K71"/>
  <c r="B72"/>
  <c r="C72"/>
  <c r="D72"/>
  <c r="E72"/>
  <c r="F72"/>
  <c r="G72"/>
  <c r="H72"/>
  <c r="I72"/>
  <c r="J72"/>
  <c r="K72"/>
  <c r="B73"/>
  <c r="C73"/>
  <c r="D73"/>
  <c r="E73"/>
  <c r="F73"/>
  <c r="G73"/>
  <c r="H73"/>
  <c r="I73"/>
  <c r="J73"/>
  <c r="K73"/>
  <c r="B74"/>
  <c r="C74"/>
  <c r="D74"/>
  <c r="E74"/>
  <c r="F74"/>
  <c r="G74"/>
  <c r="H74"/>
  <c r="I74"/>
  <c r="J74"/>
  <c r="K74"/>
  <c r="B75"/>
  <c r="C75"/>
  <c r="D75"/>
  <c r="E75"/>
  <c r="F75"/>
  <c r="G75"/>
  <c r="H75"/>
  <c r="I75"/>
  <c r="J75"/>
  <c r="K75"/>
  <c r="B76"/>
  <c r="C76"/>
  <c r="D76"/>
  <c r="E76"/>
  <c r="F76"/>
  <c r="G76"/>
  <c r="H76"/>
  <c r="I76"/>
  <c r="J76"/>
  <c r="K76"/>
  <c r="B77"/>
  <c r="C77"/>
  <c r="D77"/>
  <c r="E77"/>
  <c r="F77"/>
  <c r="G77"/>
  <c r="H77"/>
  <c r="I77"/>
  <c r="J77"/>
  <c r="K77"/>
  <c r="B78"/>
  <c r="C78"/>
  <c r="D78"/>
  <c r="E78"/>
  <c r="F78"/>
  <c r="G78"/>
  <c r="H78"/>
  <c r="I78"/>
  <c r="J78"/>
  <c r="K78"/>
  <c r="B79"/>
  <c r="C79"/>
  <c r="D79"/>
  <c r="E79"/>
  <c r="F79"/>
  <c r="G79"/>
  <c r="H79"/>
  <c r="I79"/>
  <c r="J79"/>
  <c r="K79"/>
  <c r="B80"/>
  <c r="C80"/>
  <c r="D80"/>
  <c r="E80"/>
  <c r="F80"/>
  <c r="G80"/>
  <c r="H80"/>
  <c r="I80"/>
  <c r="J80"/>
  <c r="K80"/>
  <c r="C56"/>
  <c r="D56"/>
  <c r="E56"/>
  <c r="F56"/>
  <c r="G56"/>
  <c r="H56"/>
  <c r="I56"/>
  <c r="J56"/>
  <c r="K56"/>
  <c r="B56"/>
  <c r="B142" i="9"/>
  <c r="C142"/>
  <c r="D142"/>
  <c r="E142"/>
  <c r="F142"/>
  <c r="G142"/>
  <c r="H142"/>
  <c r="I142"/>
  <c r="J142"/>
  <c r="K142"/>
  <c r="B143"/>
  <c r="C143"/>
  <c r="D143"/>
  <c r="E143"/>
  <c r="F143"/>
  <c r="G143"/>
  <c r="H143"/>
  <c r="I143"/>
  <c r="J143"/>
  <c r="K143"/>
  <c r="B144"/>
  <c r="C144"/>
  <c r="D144"/>
  <c r="E144"/>
  <c r="F144"/>
  <c r="G144"/>
  <c r="H144"/>
  <c r="I144"/>
  <c r="J144"/>
  <c r="K144"/>
  <c r="B145"/>
  <c r="C145"/>
  <c r="D145"/>
  <c r="E145"/>
  <c r="F145"/>
  <c r="G145"/>
  <c r="H145"/>
  <c r="I145"/>
  <c r="J145"/>
  <c r="K145"/>
  <c r="B146"/>
  <c r="C146"/>
  <c r="D146"/>
  <c r="E146"/>
  <c r="F146"/>
  <c r="G146"/>
  <c r="H146"/>
  <c r="I146"/>
  <c r="J146"/>
  <c r="K146"/>
  <c r="B147"/>
  <c r="C147"/>
  <c r="D147"/>
  <c r="E147"/>
  <c r="F147"/>
  <c r="G147"/>
  <c r="H147"/>
  <c r="I147"/>
  <c r="J147"/>
  <c r="K147"/>
  <c r="B148"/>
  <c r="C148"/>
  <c r="D148"/>
  <c r="E148"/>
  <c r="F148"/>
  <c r="G148"/>
  <c r="H148"/>
  <c r="I148"/>
  <c r="J148"/>
  <c r="K148"/>
  <c r="B149"/>
  <c r="C149"/>
  <c r="D149"/>
  <c r="E149"/>
  <c r="F149"/>
  <c r="G149"/>
  <c r="H149"/>
  <c r="I149"/>
  <c r="J149"/>
  <c r="K149"/>
  <c r="B150"/>
  <c r="C150"/>
  <c r="D150"/>
  <c r="E150"/>
  <c r="F150"/>
  <c r="G150"/>
  <c r="H150"/>
  <c r="I150"/>
  <c r="J150"/>
  <c r="K150"/>
  <c r="B151"/>
  <c r="C151"/>
  <c r="D151"/>
  <c r="E151"/>
  <c r="F151"/>
  <c r="G151"/>
  <c r="H151"/>
  <c r="I151"/>
  <c r="J151"/>
  <c r="K151"/>
  <c r="B152"/>
  <c r="C152"/>
  <c r="D152"/>
  <c r="E152"/>
  <c r="F152"/>
  <c r="G152"/>
  <c r="H152"/>
  <c r="I152"/>
  <c r="J152"/>
  <c r="K152"/>
  <c r="B153"/>
  <c r="C153"/>
  <c r="D153"/>
  <c r="E153"/>
  <c r="F153"/>
  <c r="G153"/>
  <c r="H153"/>
  <c r="I153"/>
  <c r="J153"/>
  <c r="K153"/>
  <c r="B154"/>
  <c r="C154"/>
  <c r="D154"/>
  <c r="E154"/>
  <c r="F154"/>
  <c r="G154"/>
  <c r="H154"/>
  <c r="I154"/>
  <c r="J154"/>
  <c r="K154"/>
  <c r="B155"/>
  <c r="C155"/>
  <c r="D155"/>
  <c r="E155"/>
  <c r="F155"/>
  <c r="G155"/>
  <c r="H155"/>
  <c r="I155"/>
  <c r="J155"/>
  <c r="K155"/>
  <c r="B156"/>
  <c r="C156"/>
  <c r="D156"/>
  <c r="E156"/>
  <c r="F156"/>
  <c r="G156"/>
  <c r="H156"/>
  <c r="I156"/>
  <c r="J156"/>
  <c r="K156"/>
  <c r="B157"/>
  <c r="C157"/>
  <c r="D157"/>
  <c r="E157"/>
  <c r="F157"/>
  <c r="G157"/>
  <c r="H157"/>
  <c r="I157"/>
  <c r="J157"/>
  <c r="K157"/>
  <c r="B158"/>
  <c r="C158"/>
  <c r="D158"/>
  <c r="E158"/>
  <c r="F158"/>
  <c r="G158"/>
  <c r="H158"/>
  <c r="I158"/>
  <c r="J158"/>
  <c r="K158"/>
  <c r="B159"/>
  <c r="C159"/>
  <c r="D159"/>
  <c r="E159"/>
  <c r="F159"/>
  <c r="G159"/>
  <c r="H159"/>
  <c r="I159"/>
  <c r="J159"/>
  <c r="K159"/>
  <c r="B160"/>
  <c r="C160"/>
  <c r="D160"/>
  <c r="E160"/>
  <c r="F160"/>
  <c r="G160"/>
  <c r="H160"/>
  <c r="I160"/>
  <c r="J160"/>
  <c r="K160"/>
  <c r="B161"/>
  <c r="C161"/>
  <c r="D161"/>
  <c r="E161"/>
  <c r="F161"/>
  <c r="G161"/>
  <c r="H161"/>
  <c r="I161"/>
  <c r="J161"/>
  <c r="K161"/>
  <c r="B162"/>
  <c r="C162"/>
  <c r="D162"/>
  <c r="E162"/>
  <c r="F162"/>
  <c r="G162"/>
  <c r="H162"/>
  <c r="I162"/>
  <c r="J162"/>
  <c r="K162"/>
  <c r="B163"/>
  <c r="C163"/>
  <c r="D163"/>
  <c r="E163"/>
  <c r="F163"/>
  <c r="G163"/>
  <c r="H163"/>
  <c r="I163"/>
  <c r="J163"/>
  <c r="K163"/>
  <c r="B164"/>
  <c r="C164"/>
  <c r="D164"/>
  <c r="E164"/>
  <c r="F164"/>
  <c r="G164"/>
  <c r="H164"/>
  <c r="I164"/>
  <c r="J164"/>
  <c r="K164"/>
  <c r="B165"/>
  <c r="C165"/>
  <c r="D165"/>
  <c r="E165"/>
  <c r="F165"/>
  <c r="G165"/>
  <c r="H165"/>
  <c r="I165"/>
  <c r="J165"/>
  <c r="K165"/>
  <c r="C141"/>
  <c r="D141"/>
  <c r="E141"/>
  <c r="F141"/>
  <c r="G141"/>
  <c r="H141"/>
  <c r="I141"/>
  <c r="J141"/>
  <c r="K141"/>
  <c r="B141"/>
  <c r="K164" i="10" l="1"/>
  <c r="K218" s="1"/>
  <c r="I164"/>
  <c r="I191" s="1"/>
  <c r="G164"/>
  <c r="G191" s="1"/>
  <c r="E164"/>
  <c r="E191" s="1"/>
  <c r="C164"/>
  <c r="C191" s="1"/>
  <c r="J188"/>
  <c r="J242" s="1"/>
  <c r="H188"/>
  <c r="H242" s="1"/>
  <c r="F188"/>
  <c r="F242" s="1"/>
  <c r="D188"/>
  <c r="D242" s="1"/>
  <c r="B188"/>
  <c r="B242" s="1"/>
  <c r="J187"/>
  <c r="J241" s="1"/>
  <c r="H187"/>
  <c r="H241" s="1"/>
  <c r="F187"/>
  <c r="F241" s="1"/>
  <c r="D187"/>
  <c r="D241" s="1"/>
  <c r="B187"/>
  <c r="B241" s="1"/>
  <c r="J186"/>
  <c r="J240" s="1"/>
  <c r="H186"/>
  <c r="H240" s="1"/>
  <c r="F186"/>
  <c r="F240" s="1"/>
  <c r="D186"/>
  <c r="D240" s="1"/>
  <c r="B186"/>
  <c r="B240" s="1"/>
  <c r="J185"/>
  <c r="J239" s="1"/>
  <c r="H185"/>
  <c r="H239" s="1"/>
  <c r="F185"/>
  <c r="F239" s="1"/>
  <c r="D185"/>
  <c r="D239" s="1"/>
  <c r="B185"/>
  <c r="B239" s="1"/>
  <c r="J184"/>
  <c r="J238" s="1"/>
  <c r="H184"/>
  <c r="H238" s="1"/>
  <c r="F184"/>
  <c r="F238" s="1"/>
  <c r="D184"/>
  <c r="D238" s="1"/>
  <c r="B184"/>
  <c r="B238" s="1"/>
  <c r="J183"/>
  <c r="J237" s="1"/>
  <c r="H183"/>
  <c r="H237" s="1"/>
  <c r="F183"/>
  <c r="F237" s="1"/>
  <c r="D183"/>
  <c r="D237" s="1"/>
  <c r="B183"/>
  <c r="B237" s="1"/>
  <c r="J182"/>
  <c r="J236" s="1"/>
  <c r="H182"/>
  <c r="H236" s="1"/>
  <c r="F182"/>
  <c r="F236" s="1"/>
  <c r="D182"/>
  <c r="D236" s="1"/>
  <c r="B182"/>
  <c r="B236" s="1"/>
  <c r="J181"/>
  <c r="J235" s="1"/>
  <c r="H181"/>
  <c r="H235" s="1"/>
  <c r="F181"/>
  <c r="F235" s="1"/>
  <c r="D181"/>
  <c r="D235" s="1"/>
  <c r="B181"/>
  <c r="B235" s="1"/>
  <c r="J180"/>
  <c r="J234" s="1"/>
  <c r="H180"/>
  <c r="H234" s="1"/>
  <c r="F180"/>
  <c r="F234" s="1"/>
  <c r="D180"/>
  <c r="D234" s="1"/>
  <c r="B180"/>
  <c r="B234" s="1"/>
  <c r="J179"/>
  <c r="J233" s="1"/>
  <c r="H179"/>
  <c r="H233" s="1"/>
  <c r="F179"/>
  <c r="F233" s="1"/>
  <c r="D179"/>
  <c r="D233" s="1"/>
  <c r="B179"/>
  <c r="B233" s="1"/>
  <c r="J178"/>
  <c r="J232" s="1"/>
  <c r="H178"/>
  <c r="H232" s="1"/>
  <c r="F178"/>
  <c r="F232" s="1"/>
  <c r="D178"/>
  <c r="D232" s="1"/>
  <c r="B178"/>
  <c r="B232" s="1"/>
  <c r="J177"/>
  <c r="J231" s="1"/>
  <c r="H177"/>
  <c r="H231" s="1"/>
  <c r="F177"/>
  <c r="F231" s="1"/>
  <c r="D177"/>
  <c r="D231" s="1"/>
  <c r="B177"/>
  <c r="B231" s="1"/>
  <c r="J176"/>
  <c r="J230" s="1"/>
  <c r="H176"/>
  <c r="H230" s="1"/>
  <c r="F176"/>
  <c r="F230" s="1"/>
  <c r="D176"/>
  <c r="D230" s="1"/>
  <c r="B176"/>
  <c r="B230" s="1"/>
  <c r="J175"/>
  <c r="J229" s="1"/>
  <c r="H175"/>
  <c r="H229" s="1"/>
  <c r="F175"/>
  <c r="F229" s="1"/>
  <c r="D175"/>
  <c r="D229" s="1"/>
  <c r="B175"/>
  <c r="B229" s="1"/>
  <c r="J174"/>
  <c r="J228" s="1"/>
  <c r="H174"/>
  <c r="H228" s="1"/>
  <c r="F174"/>
  <c r="F228" s="1"/>
  <c r="D174"/>
  <c r="D228" s="1"/>
  <c r="B174"/>
  <c r="B228" s="1"/>
  <c r="J173"/>
  <c r="J227" s="1"/>
  <c r="H173"/>
  <c r="H227" s="1"/>
  <c r="F173"/>
  <c r="F227" s="1"/>
  <c r="D173"/>
  <c r="D227" s="1"/>
  <c r="B173"/>
  <c r="B227" s="1"/>
  <c r="J172"/>
  <c r="J226" s="1"/>
  <c r="H172"/>
  <c r="H226" s="1"/>
  <c r="F172"/>
  <c r="F226" s="1"/>
  <c r="D172"/>
  <c r="D226" s="1"/>
  <c r="B172"/>
  <c r="B226" s="1"/>
  <c r="J171"/>
  <c r="J225" s="1"/>
  <c r="H171"/>
  <c r="H225" s="1"/>
  <c r="F171"/>
  <c r="F225" s="1"/>
  <c r="D171"/>
  <c r="D225" s="1"/>
  <c r="B171"/>
  <c r="B225" s="1"/>
  <c r="J170"/>
  <c r="J224" s="1"/>
  <c r="H170"/>
  <c r="H224" s="1"/>
  <c r="F170"/>
  <c r="F224" s="1"/>
  <c r="D170"/>
  <c r="D224" s="1"/>
  <c r="B170"/>
  <c r="B224" s="1"/>
  <c r="J169"/>
  <c r="J223" s="1"/>
  <c r="H169"/>
  <c r="H223" s="1"/>
  <c r="F169"/>
  <c r="F223" s="1"/>
  <c r="D169"/>
  <c r="D223" s="1"/>
  <c r="B169"/>
  <c r="B223" s="1"/>
  <c r="J168"/>
  <c r="J222" s="1"/>
  <c r="H168"/>
  <c r="H222" s="1"/>
  <c r="F168"/>
  <c r="F222" s="1"/>
  <c r="D168"/>
  <c r="D222" s="1"/>
  <c r="B168"/>
  <c r="B222" s="1"/>
  <c r="J167"/>
  <c r="J221" s="1"/>
  <c r="H167"/>
  <c r="H221" s="1"/>
  <c r="F167"/>
  <c r="F221" s="1"/>
  <c r="D167"/>
  <c r="D221" s="1"/>
  <c r="B167"/>
  <c r="B221" s="1"/>
  <c r="J166"/>
  <c r="J220" s="1"/>
  <c r="H166"/>
  <c r="H220" s="1"/>
  <c r="F166"/>
  <c r="F220" s="1"/>
  <c r="D166"/>
  <c r="D220" s="1"/>
  <c r="B166"/>
  <c r="B220" s="1"/>
  <c r="J165"/>
  <c r="J219" s="1"/>
  <c r="H165"/>
  <c r="H219" s="1"/>
  <c r="F165"/>
  <c r="F219" s="1"/>
  <c r="D165"/>
  <c r="D219" s="1"/>
  <c r="B165"/>
  <c r="B219" s="1"/>
  <c r="B164"/>
  <c r="B218" s="1"/>
  <c r="J164"/>
  <c r="J218" s="1"/>
  <c r="H164"/>
  <c r="H218" s="1"/>
  <c r="F164"/>
  <c r="F218" s="1"/>
  <c r="D164"/>
  <c r="D218" s="1"/>
  <c r="K188"/>
  <c r="K242" s="1"/>
  <c r="I188"/>
  <c r="I242" s="1"/>
  <c r="G188"/>
  <c r="G242" s="1"/>
  <c r="E188"/>
  <c r="E242" s="1"/>
  <c r="C188"/>
  <c r="C242" s="1"/>
  <c r="K187"/>
  <c r="K241" s="1"/>
  <c r="I187"/>
  <c r="I241" s="1"/>
  <c r="G187"/>
  <c r="G241" s="1"/>
  <c r="E187"/>
  <c r="E241" s="1"/>
  <c r="C187"/>
  <c r="C241" s="1"/>
  <c r="K186"/>
  <c r="K240" s="1"/>
  <c r="I186"/>
  <c r="I240" s="1"/>
  <c r="G186"/>
  <c r="G240" s="1"/>
  <c r="E186"/>
  <c r="E240" s="1"/>
  <c r="C186"/>
  <c r="C240" s="1"/>
  <c r="K185"/>
  <c r="K239" s="1"/>
  <c r="I185"/>
  <c r="I239" s="1"/>
  <c r="G185"/>
  <c r="G239" s="1"/>
  <c r="E185"/>
  <c r="E239" s="1"/>
  <c r="C185"/>
  <c r="C239" s="1"/>
  <c r="K184"/>
  <c r="K238" s="1"/>
  <c r="I184"/>
  <c r="I238" s="1"/>
  <c r="G184"/>
  <c r="G238" s="1"/>
  <c r="E184"/>
  <c r="E238" s="1"/>
  <c r="C184"/>
  <c r="C238" s="1"/>
  <c r="K183"/>
  <c r="K237" s="1"/>
  <c r="I183"/>
  <c r="I237" s="1"/>
  <c r="G183"/>
  <c r="G237" s="1"/>
  <c r="E183"/>
  <c r="E237" s="1"/>
  <c r="C183"/>
  <c r="C237" s="1"/>
  <c r="K182"/>
  <c r="K236" s="1"/>
  <c r="I182"/>
  <c r="I236" s="1"/>
  <c r="G182"/>
  <c r="G236" s="1"/>
  <c r="E182"/>
  <c r="E236" s="1"/>
  <c r="C182"/>
  <c r="C236" s="1"/>
  <c r="K181"/>
  <c r="K235" s="1"/>
  <c r="I181"/>
  <c r="I235" s="1"/>
  <c r="G181"/>
  <c r="G235" s="1"/>
  <c r="E181"/>
  <c r="E235" s="1"/>
  <c r="C181"/>
  <c r="C235" s="1"/>
  <c r="K180"/>
  <c r="K234" s="1"/>
  <c r="I180"/>
  <c r="I234" s="1"/>
  <c r="G180"/>
  <c r="G234" s="1"/>
  <c r="E180"/>
  <c r="E234" s="1"/>
  <c r="C180"/>
  <c r="C234" s="1"/>
  <c r="K179"/>
  <c r="K233" s="1"/>
  <c r="I179"/>
  <c r="I233" s="1"/>
  <c r="G179"/>
  <c r="G233" s="1"/>
  <c r="E179"/>
  <c r="E233" s="1"/>
  <c r="C179"/>
  <c r="C233" s="1"/>
  <c r="K178"/>
  <c r="K232" s="1"/>
  <c r="I178"/>
  <c r="I232" s="1"/>
  <c r="G178"/>
  <c r="G232" s="1"/>
  <c r="E178"/>
  <c r="E232" s="1"/>
  <c r="C178"/>
  <c r="C232" s="1"/>
  <c r="K177"/>
  <c r="K231" s="1"/>
  <c r="I177"/>
  <c r="I231" s="1"/>
  <c r="G177"/>
  <c r="G231" s="1"/>
  <c r="E177"/>
  <c r="E231" s="1"/>
  <c r="C177"/>
  <c r="C231" s="1"/>
  <c r="K176"/>
  <c r="K230" s="1"/>
  <c r="I176"/>
  <c r="I230" s="1"/>
  <c r="G176"/>
  <c r="G230" s="1"/>
  <c r="E176"/>
  <c r="E230" s="1"/>
  <c r="C176"/>
  <c r="C230" s="1"/>
  <c r="K175"/>
  <c r="K229" s="1"/>
  <c r="I175"/>
  <c r="I229" s="1"/>
  <c r="G175"/>
  <c r="G229" s="1"/>
  <c r="E175"/>
  <c r="E229" s="1"/>
  <c r="C175"/>
  <c r="C229" s="1"/>
  <c r="K174"/>
  <c r="K228" s="1"/>
  <c r="I174"/>
  <c r="I228" s="1"/>
  <c r="G174"/>
  <c r="G228" s="1"/>
  <c r="E174"/>
  <c r="E228" s="1"/>
  <c r="C174"/>
  <c r="C228" s="1"/>
  <c r="K173"/>
  <c r="K227" s="1"/>
  <c r="I173"/>
  <c r="I227" s="1"/>
  <c r="G173"/>
  <c r="G227" s="1"/>
  <c r="E173"/>
  <c r="E227" s="1"/>
  <c r="C173"/>
  <c r="C227" s="1"/>
  <c r="K172"/>
  <c r="K226" s="1"/>
  <c r="I172"/>
  <c r="I226" s="1"/>
  <c r="G172"/>
  <c r="G226" s="1"/>
  <c r="E172"/>
  <c r="E226" s="1"/>
  <c r="C172"/>
  <c r="C226" s="1"/>
  <c r="K171"/>
  <c r="K225" s="1"/>
  <c r="I171"/>
  <c r="I225" s="1"/>
  <c r="G171"/>
  <c r="G225" s="1"/>
  <c r="E171"/>
  <c r="E225" s="1"/>
  <c r="C171"/>
  <c r="C225" s="1"/>
  <c r="K170"/>
  <c r="K224" s="1"/>
  <c r="I170"/>
  <c r="I224" s="1"/>
  <c r="G170"/>
  <c r="G224" s="1"/>
  <c r="E170"/>
  <c r="E224" s="1"/>
  <c r="C170"/>
  <c r="C224" s="1"/>
  <c r="K169"/>
  <c r="K223" s="1"/>
  <c r="I169"/>
  <c r="I223" s="1"/>
  <c r="G169"/>
  <c r="G223" s="1"/>
  <c r="E169"/>
  <c r="E223" s="1"/>
  <c r="C169"/>
  <c r="C223" s="1"/>
  <c r="K168"/>
  <c r="K222" s="1"/>
  <c r="I168"/>
  <c r="I222" s="1"/>
  <c r="G168"/>
  <c r="G222" s="1"/>
  <c r="E168"/>
  <c r="E222" s="1"/>
  <c r="C168"/>
  <c r="C222" s="1"/>
  <c r="K167"/>
  <c r="K221" s="1"/>
  <c r="I167"/>
  <c r="I221" s="1"/>
  <c r="G167"/>
  <c r="G221" s="1"/>
  <c r="E167"/>
  <c r="E221" s="1"/>
  <c r="C167"/>
  <c r="C221" s="1"/>
  <c r="K166"/>
  <c r="K220" s="1"/>
  <c r="I166"/>
  <c r="I220" s="1"/>
  <c r="G166"/>
  <c r="G220" s="1"/>
  <c r="E166"/>
  <c r="E220" s="1"/>
  <c r="C166"/>
  <c r="C220" s="1"/>
  <c r="K165"/>
  <c r="K219" s="1"/>
  <c r="I165"/>
  <c r="I219" s="1"/>
  <c r="G165"/>
  <c r="G219" s="1"/>
  <c r="E165"/>
  <c r="E219" s="1"/>
  <c r="C165"/>
  <c r="C219" s="1"/>
  <c r="J191"/>
  <c r="J245" s="1"/>
  <c r="H191"/>
  <c r="H245" s="1"/>
  <c r="F191"/>
  <c r="F245" s="1"/>
  <c r="D191"/>
  <c r="D245" s="1"/>
  <c r="K191"/>
  <c r="K245" s="1"/>
  <c r="J215"/>
  <c r="J269" s="1"/>
  <c r="H215"/>
  <c r="H269" s="1"/>
  <c r="F215"/>
  <c r="F269" s="1"/>
  <c r="D215"/>
  <c r="D269" s="1"/>
  <c r="B215"/>
  <c r="B269" s="1"/>
  <c r="J214"/>
  <c r="J268" s="1"/>
  <c r="H214"/>
  <c r="H268" s="1"/>
  <c r="F214"/>
  <c r="F268" s="1"/>
  <c r="D214"/>
  <c r="D268" s="1"/>
  <c r="B214"/>
  <c r="B268" s="1"/>
  <c r="J213"/>
  <c r="J267" s="1"/>
  <c r="H213"/>
  <c r="H267" s="1"/>
  <c r="F213"/>
  <c r="F267" s="1"/>
  <c r="D213"/>
  <c r="D267" s="1"/>
  <c r="B213"/>
  <c r="B267" s="1"/>
  <c r="J212"/>
  <c r="J266" s="1"/>
  <c r="H212"/>
  <c r="H266" s="1"/>
  <c r="F212"/>
  <c r="F266" s="1"/>
  <c r="D212"/>
  <c r="D266" s="1"/>
  <c r="B212"/>
  <c r="B266" s="1"/>
  <c r="J211"/>
  <c r="J265" s="1"/>
  <c r="H211"/>
  <c r="H265" s="1"/>
  <c r="F211"/>
  <c r="F265" s="1"/>
  <c r="D211"/>
  <c r="D265" s="1"/>
  <c r="B211"/>
  <c r="B265" s="1"/>
  <c r="J210"/>
  <c r="J264" s="1"/>
  <c r="H210"/>
  <c r="H264" s="1"/>
  <c r="F210"/>
  <c r="F264" s="1"/>
  <c r="D210"/>
  <c r="D264" s="1"/>
  <c r="B210"/>
  <c r="B264" s="1"/>
  <c r="J209"/>
  <c r="J263" s="1"/>
  <c r="H209"/>
  <c r="H263" s="1"/>
  <c r="F209"/>
  <c r="F263" s="1"/>
  <c r="D209"/>
  <c r="D263" s="1"/>
  <c r="B209"/>
  <c r="B263" s="1"/>
  <c r="J208"/>
  <c r="J262" s="1"/>
  <c r="H208"/>
  <c r="H262" s="1"/>
  <c r="F208"/>
  <c r="F262" s="1"/>
  <c r="D208"/>
  <c r="D262" s="1"/>
  <c r="B208"/>
  <c r="B262" s="1"/>
  <c r="J207"/>
  <c r="J261" s="1"/>
  <c r="H207"/>
  <c r="H261" s="1"/>
  <c r="F207"/>
  <c r="F261" s="1"/>
  <c r="D207"/>
  <c r="D261" s="1"/>
  <c r="B207"/>
  <c r="B261" s="1"/>
  <c r="J206"/>
  <c r="J260" s="1"/>
  <c r="H206"/>
  <c r="H260" s="1"/>
  <c r="F206"/>
  <c r="F260" s="1"/>
  <c r="D206"/>
  <c r="D260" s="1"/>
  <c r="B206"/>
  <c r="B260" s="1"/>
  <c r="J205"/>
  <c r="J259" s="1"/>
  <c r="H205"/>
  <c r="H259" s="1"/>
  <c r="F205"/>
  <c r="F259" s="1"/>
  <c r="D205"/>
  <c r="D259" s="1"/>
  <c r="B205"/>
  <c r="B259" s="1"/>
  <c r="J204"/>
  <c r="J258" s="1"/>
  <c r="H204"/>
  <c r="H258" s="1"/>
  <c r="F204"/>
  <c r="F258" s="1"/>
  <c r="D204"/>
  <c r="D258" s="1"/>
  <c r="B204"/>
  <c r="B258" s="1"/>
  <c r="J203"/>
  <c r="J257" s="1"/>
  <c r="H203"/>
  <c r="H257" s="1"/>
  <c r="F203"/>
  <c r="F257" s="1"/>
  <c r="D203"/>
  <c r="D257" s="1"/>
  <c r="B203"/>
  <c r="B257" s="1"/>
  <c r="J202"/>
  <c r="J256" s="1"/>
  <c r="H202"/>
  <c r="H256" s="1"/>
  <c r="F202"/>
  <c r="F256" s="1"/>
  <c r="D202"/>
  <c r="D256" s="1"/>
  <c r="B202"/>
  <c r="B256" s="1"/>
  <c r="J201"/>
  <c r="J255" s="1"/>
  <c r="H201"/>
  <c r="H255" s="1"/>
  <c r="F201"/>
  <c r="F255" s="1"/>
  <c r="D201"/>
  <c r="D255" s="1"/>
  <c r="B201"/>
  <c r="B255" s="1"/>
  <c r="J200"/>
  <c r="J254" s="1"/>
  <c r="H200"/>
  <c r="H254" s="1"/>
  <c r="F200"/>
  <c r="F254" s="1"/>
  <c r="D200"/>
  <c r="D254" s="1"/>
  <c r="B200"/>
  <c r="B254" s="1"/>
  <c r="J199"/>
  <c r="J253" s="1"/>
  <c r="H199"/>
  <c r="H253" s="1"/>
  <c r="F199"/>
  <c r="F253" s="1"/>
  <c r="D199"/>
  <c r="D253" s="1"/>
  <c r="B199"/>
  <c r="B253" s="1"/>
  <c r="J198"/>
  <c r="J252" s="1"/>
  <c r="H198"/>
  <c r="H252" s="1"/>
  <c r="F198"/>
  <c r="F252" s="1"/>
  <c r="D198"/>
  <c r="D252" s="1"/>
  <c r="B198"/>
  <c r="B252" s="1"/>
  <c r="J197"/>
  <c r="J251" s="1"/>
  <c r="H197"/>
  <c r="H251" s="1"/>
  <c r="F197"/>
  <c r="F251" s="1"/>
  <c r="D197"/>
  <c r="D251" s="1"/>
  <c r="B197"/>
  <c r="B251" s="1"/>
  <c r="J196"/>
  <c r="J250" s="1"/>
  <c r="H196"/>
  <c r="H250" s="1"/>
  <c r="F196"/>
  <c r="F250" s="1"/>
  <c r="D196"/>
  <c r="D250" s="1"/>
  <c r="B196"/>
  <c r="B250" s="1"/>
  <c r="J195"/>
  <c r="J249" s="1"/>
  <c r="H195"/>
  <c r="H249" s="1"/>
  <c r="F195"/>
  <c r="F249" s="1"/>
  <c r="D195"/>
  <c r="D249" s="1"/>
  <c r="B195"/>
  <c r="B249" s="1"/>
  <c r="J194"/>
  <c r="J248" s="1"/>
  <c r="H194"/>
  <c r="H248" s="1"/>
  <c r="F194"/>
  <c r="F248" s="1"/>
  <c r="D194"/>
  <c r="D248" s="1"/>
  <c r="B194"/>
  <c r="B248" s="1"/>
  <c r="J193"/>
  <c r="J247" s="1"/>
  <c r="H193"/>
  <c r="H247" s="1"/>
  <c r="F193"/>
  <c r="F247" s="1"/>
  <c r="D193"/>
  <c r="D247" s="1"/>
  <c r="B193"/>
  <c r="B247" s="1"/>
  <c r="J192"/>
  <c r="J246" s="1"/>
  <c r="H192"/>
  <c r="H246" s="1"/>
  <c r="F192"/>
  <c r="F246" s="1"/>
  <c r="D192"/>
  <c r="D246" s="1"/>
  <c r="B192"/>
  <c r="B246" s="1"/>
  <c r="I218"/>
  <c r="I245" s="1"/>
  <c r="G218"/>
  <c r="G245" s="1"/>
  <c r="E218"/>
  <c r="E245" s="1"/>
  <c r="C218"/>
  <c r="C245" s="1"/>
  <c r="B191"/>
  <c r="B245" s="1"/>
  <c r="K215"/>
  <c r="K269" s="1"/>
  <c r="I215"/>
  <c r="I269" s="1"/>
  <c r="G215"/>
  <c r="G269" s="1"/>
  <c r="E215"/>
  <c r="E269" s="1"/>
  <c r="C215"/>
  <c r="C269" s="1"/>
  <c r="K214"/>
  <c r="K268" s="1"/>
  <c r="I214"/>
  <c r="I268" s="1"/>
  <c r="G214"/>
  <c r="G268" s="1"/>
  <c r="E214"/>
  <c r="E268" s="1"/>
  <c r="C214"/>
  <c r="C268" s="1"/>
  <c r="K213"/>
  <c r="K267" s="1"/>
  <c r="I213"/>
  <c r="I267" s="1"/>
  <c r="G213"/>
  <c r="G267" s="1"/>
  <c r="E213"/>
  <c r="E267" s="1"/>
  <c r="C213"/>
  <c r="C267" s="1"/>
  <c r="K212"/>
  <c r="K266" s="1"/>
  <c r="I212"/>
  <c r="I266" s="1"/>
  <c r="G212"/>
  <c r="G266" s="1"/>
  <c r="E212"/>
  <c r="E266" s="1"/>
  <c r="C212"/>
  <c r="C266" s="1"/>
  <c r="K211"/>
  <c r="K265" s="1"/>
  <c r="I211"/>
  <c r="I265" s="1"/>
  <c r="G211"/>
  <c r="G265" s="1"/>
  <c r="E211"/>
  <c r="E265" s="1"/>
  <c r="C211"/>
  <c r="C265" s="1"/>
  <c r="K210"/>
  <c r="K264" s="1"/>
  <c r="I210"/>
  <c r="I264" s="1"/>
  <c r="G210"/>
  <c r="G264" s="1"/>
  <c r="E210"/>
  <c r="E264" s="1"/>
  <c r="C210"/>
  <c r="C264" s="1"/>
  <c r="K209"/>
  <c r="K263" s="1"/>
  <c r="I209"/>
  <c r="I263" s="1"/>
  <c r="G209"/>
  <c r="G263" s="1"/>
  <c r="E209"/>
  <c r="E263" s="1"/>
  <c r="C209"/>
  <c r="C263" s="1"/>
  <c r="K208"/>
  <c r="K262" s="1"/>
  <c r="I208"/>
  <c r="I262" s="1"/>
  <c r="G208"/>
  <c r="G262" s="1"/>
  <c r="E208"/>
  <c r="E262" s="1"/>
  <c r="C208"/>
  <c r="C262" s="1"/>
  <c r="K207"/>
  <c r="K261" s="1"/>
  <c r="I207"/>
  <c r="I261" s="1"/>
  <c r="G207"/>
  <c r="G261" s="1"/>
  <c r="E207"/>
  <c r="E261" s="1"/>
  <c r="C207"/>
  <c r="C261" s="1"/>
  <c r="K206"/>
  <c r="K260" s="1"/>
  <c r="I206"/>
  <c r="I260" s="1"/>
  <c r="G206"/>
  <c r="G260" s="1"/>
  <c r="E206"/>
  <c r="E260" s="1"/>
  <c r="C206"/>
  <c r="C260" s="1"/>
  <c r="K205"/>
  <c r="K259" s="1"/>
  <c r="I205"/>
  <c r="I259" s="1"/>
  <c r="G205"/>
  <c r="G259" s="1"/>
  <c r="E205"/>
  <c r="E259" s="1"/>
  <c r="C205"/>
  <c r="C259" s="1"/>
  <c r="K204"/>
  <c r="K258" s="1"/>
  <c r="I204"/>
  <c r="I258" s="1"/>
  <c r="G204"/>
  <c r="G258" s="1"/>
  <c r="E204"/>
  <c r="E258" s="1"/>
  <c r="C204"/>
  <c r="C258" s="1"/>
  <c r="K203"/>
  <c r="K257" s="1"/>
  <c r="I203"/>
  <c r="I257" s="1"/>
  <c r="G203"/>
  <c r="G257" s="1"/>
  <c r="E203"/>
  <c r="E257" s="1"/>
  <c r="C203"/>
  <c r="C257" s="1"/>
  <c r="K202"/>
  <c r="K256" s="1"/>
  <c r="I202"/>
  <c r="I256" s="1"/>
  <c r="G202"/>
  <c r="G256" s="1"/>
  <c r="E202"/>
  <c r="E256" s="1"/>
  <c r="C202"/>
  <c r="C256" s="1"/>
  <c r="K201"/>
  <c r="K255" s="1"/>
  <c r="I201"/>
  <c r="I255" s="1"/>
  <c r="G201"/>
  <c r="G255" s="1"/>
  <c r="E201"/>
  <c r="E255" s="1"/>
  <c r="C201"/>
  <c r="C255" s="1"/>
  <c r="K200"/>
  <c r="K254" s="1"/>
  <c r="I200"/>
  <c r="I254" s="1"/>
  <c r="G200"/>
  <c r="G254" s="1"/>
  <c r="E200"/>
  <c r="E254" s="1"/>
  <c r="C200"/>
  <c r="C254" s="1"/>
  <c r="K199"/>
  <c r="K253" s="1"/>
  <c r="I199"/>
  <c r="I253" s="1"/>
  <c r="G199"/>
  <c r="G253" s="1"/>
  <c r="E199"/>
  <c r="E253" s="1"/>
  <c r="C199"/>
  <c r="C253" s="1"/>
  <c r="K198"/>
  <c r="K252" s="1"/>
  <c r="I198"/>
  <c r="I252" s="1"/>
  <c r="G198"/>
  <c r="G252" s="1"/>
  <c r="E198"/>
  <c r="E252" s="1"/>
  <c r="C198"/>
  <c r="C252" s="1"/>
  <c r="K197"/>
  <c r="K251" s="1"/>
  <c r="I197"/>
  <c r="I251" s="1"/>
  <c r="G197"/>
  <c r="G251" s="1"/>
  <c r="E197"/>
  <c r="E251" s="1"/>
  <c r="C197"/>
  <c r="C251" s="1"/>
  <c r="K196"/>
  <c r="K250" s="1"/>
  <c r="I196"/>
  <c r="I250" s="1"/>
  <c r="G196"/>
  <c r="G250" s="1"/>
  <c r="E196"/>
  <c r="E250" s="1"/>
  <c r="C196"/>
  <c r="C250" s="1"/>
  <c r="K195"/>
  <c r="K249" s="1"/>
  <c r="I195"/>
  <c r="I249" s="1"/>
  <c r="G195"/>
  <c r="G249" s="1"/>
  <c r="E195"/>
  <c r="E249" s="1"/>
  <c r="C195"/>
  <c r="C249" s="1"/>
  <c r="K194"/>
  <c r="K248" s="1"/>
  <c r="I194"/>
  <c r="I248" s="1"/>
  <c r="G194"/>
  <c r="G248" s="1"/>
  <c r="E194"/>
  <c r="E248" s="1"/>
  <c r="C194"/>
  <c r="C248" s="1"/>
  <c r="K193"/>
  <c r="K247" s="1"/>
  <c r="I193"/>
  <c r="I247" s="1"/>
  <c r="G193"/>
  <c r="G247" s="1"/>
  <c r="E193"/>
  <c r="E247" s="1"/>
  <c r="C193"/>
  <c r="C247" s="1"/>
  <c r="K192"/>
  <c r="K246" s="1"/>
  <c r="I192"/>
  <c r="I246" s="1"/>
  <c r="G192"/>
  <c r="G246" s="1"/>
  <c r="E192"/>
  <c r="E246" s="1"/>
  <c r="C192"/>
  <c r="C246" s="1"/>
  <c r="B59" i="9"/>
  <c r="B169" s="1"/>
  <c r="C59"/>
  <c r="C169" s="1"/>
  <c r="D59"/>
  <c r="D169" s="1"/>
  <c r="E59"/>
  <c r="E169" s="1"/>
  <c r="F59"/>
  <c r="F169" s="1"/>
  <c r="G59"/>
  <c r="G169" s="1"/>
  <c r="H59"/>
  <c r="H169" s="1"/>
  <c r="I59"/>
  <c r="I169" s="1"/>
  <c r="J59"/>
  <c r="J169" s="1"/>
  <c r="K59"/>
  <c r="K169" s="1"/>
  <c r="B60"/>
  <c r="B170" s="1"/>
  <c r="C60"/>
  <c r="C170" s="1"/>
  <c r="D60"/>
  <c r="D170" s="1"/>
  <c r="E60"/>
  <c r="E170" s="1"/>
  <c r="F60"/>
  <c r="F170" s="1"/>
  <c r="G60"/>
  <c r="G170" s="1"/>
  <c r="H60"/>
  <c r="H170" s="1"/>
  <c r="I60"/>
  <c r="I170" s="1"/>
  <c r="J60"/>
  <c r="J170" s="1"/>
  <c r="K60"/>
  <c r="K170" s="1"/>
  <c r="B61"/>
  <c r="B171" s="1"/>
  <c r="C61"/>
  <c r="C171" s="1"/>
  <c r="D61"/>
  <c r="D171" s="1"/>
  <c r="E61"/>
  <c r="E171" s="1"/>
  <c r="F61"/>
  <c r="F171" s="1"/>
  <c r="G61"/>
  <c r="G171" s="1"/>
  <c r="H61"/>
  <c r="H171" s="1"/>
  <c r="I61"/>
  <c r="I171" s="1"/>
  <c r="J61"/>
  <c r="J171" s="1"/>
  <c r="K61"/>
  <c r="K171" s="1"/>
  <c r="B62"/>
  <c r="B172" s="1"/>
  <c r="C62"/>
  <c r="C172" s="1"/>
  <c r="D62"/>
  <c r="D172" s="1"/>
  <c r="E62"/>
  <c r="E172" s="1"/>
  <c r="F62"/>
  <c r="F172" s="1"/>
  <c r="G62"/>
  <c r="G172" s="1"/>
  <c r="H62"/>
  <c r="H172" s="1"/>
  <c r="I62"/>
  <c r="I172" s="1"/>
  <c r="J62"/>
  <c r="J172" s="1"/>
  <c r="K62"/>
  <c r="K172" s="1"/>
  <c r="B63"/>
  <c r="B173" s="1"/>
  <c r="C63"/>
  <c r="C173" s="1"/>
  <c r="D63"/>
  <c r="D173" s="1"/>
  <c r="E63"/>
  <c r="E173" s="1"/>
  <c r="F63"/>
  <c r="F173" s="1"/>
  <c r="G63"/>
  <c r="G173" s="1"/>
  <c r="H63"/>
  <c r="H173" s="1"/>
  <c r="I63"/>
  <c r="I173" s="1"/>
  <c r="J63"/>
  <c r="J173" s="1"/>
  <c r="K63"/>
  <c r="K173" s="1"/>
  <c r="B64"/>
  <c r="B174" s="1"/>
  <c r="C64"/>
  <c r="C174" s="1"/>
  <c r="D64"/>
  <c r="D174" s="1"/>
  <c r="E64"/>
  <c r="E174" s="1"/>
  <c r="F64"/>
  <c r="F174" s="1"/>
  <c r="G64"/>
  <c r="G174" s="1"/>
  <c r="H64"/>
  <c r="H174" s="1"/>
  <c r="I64"/>
  <c r="I174" s="1"/>
  <c r="J64"/>
  <c r="J174" s="1"/>
  <c r="K64"/>
  <c r="K174" s="1"/>
  <c r="B65"/>
  <c r="B175" s="1"/>
  <c r="C65"/>
  <c r="C175" s="1"/>
  <c r="D65"/>
  <c r="D175" s="1"/>
  <c r="E65"/>
  <c r="E175" s="1"/>
  <c r="F65"/>
  <c r="F175" s="1"/>
  <c r="G65"/>
  <c r="G175" s="1"/>
  <c r="H65"/>
  <c r="H175" s="1"/>
  <c r="I65"/>
  <c r="I175" s="1"/>
  <c r="J65"/>
  <c r="J175" s="1"/>
  <c r="K65"/>
  <c r="K175" s="1"/>
  <c r="B66"/>
  <c r="B176" s="1"/>
  <c r="C66"/>
  <c r="C176" s="1"/>
  <c r="D66"/>
  <c r="D176" s="1"/>
  <c r="E66"/>
  <c r="E176" s="1"/>
  <c r="F66"/>
  <c r="F176" s="1"/>
  <c r="G66"/>
  <c r="G176" s="1"/>
  <c r="H66"/>
  <c r="H176" s="1"/>
  <c r="I66"/>
  <c r="I176" s="1"/>
  <c r="J66"/>
  <c r="J176" s="1"/>
  <c r="K66"/>
  <c r="K176" s="1"/>
  <c r="B67"/>
  <c r="B177" s="1"/>
  <c r="C67"/>
  <c r="C177" s="1"/>
  <c r="D67"/>
  <c r="D177" s="1"/>
  <c r="E67"/>
  <c r="E177" s="1"/>
  <c r="F67"/>
  <c r="F177" s="1"/>
  <c r="G67"/>
  <c r="G177" s="1"/>
  <c r="H67"/>
  <c r="H177" s="1"/>
  <c r="I67"/>
  <c r="I177" s="1"/>
  <c r="J67"/>
  <c r="J177" s="1"/>
  <c r="K67"/>
  <c r="K177" s="1"/>
  <c r="B68"/>
  <c r="B178" s="1"/>
  <c r="C68"/>
  <c r="C178" s="1"/>
  <c r="D68"/>
  <c r="D178" s="1"/>
  <c r="E68"/>
  <c r="E178" s="1"/>
  <c r="F68"/>
  <c r="F178" s="1"/>
  <c r="G68"/>
  <c r="G178" s="1"/>
  <c r="H68"/>
  <c r="H178" s="1"/>
  <c r="I68"/>
  <c r="I178" s="1"/>
  <c r="J68"/>
  <c r="J178" s="1"/>
  <c r="K68"/>
  <c r="K178" s="1"/>
  <c r="B69"/>
  <c r="B179" s="1"/>
  <c r="C69"/>
  <c r="C179" s="1"/>
  <c r="D69"/>
  <c r="D179" s="1"/>
  <c r="E69"/>
  <c r="E179" s="1"/>
  <c r="F69"/>
  <c r="F179" s="1"/>
  <c r="G69"/>
  <c r="G179" s="1"/>
  <c r="H69"/>
  <c r="H179" s="1"/>
  <c r="I69"/>
  <c r="I179" s="1"/>
  <c r="J69"/>
  <c r="J179" s="1"/>
  <c r="K69"/>
  <c r="K179" s="1"/>
  <c r="B70"/>
  <c r="B180" s="1"/>
  <c r="C70"/>
  <c r="C180" s="1"/>
  <c r="D70"/>
  <c r="D180" s="1"/>
  <c r="E70"/>
  <c r="E180" s="1"/>
  <c r="F70"/>
  <c r="F180" s="1"/>
  <c r="G70"/>
  <c r="G180" s="1"/>
  <c r="H70"/>
  <c r="H180" s="1"/>
  <c r="I70"/>
  <c r="I180" s="1"/>
  <c r="J70"/>
  <c r="J180" s="1"/>
  <c r="K70"/>
  <c r="K180" s="1"/>
  <c r="B71"/>
  <c r="B181" s="1"/>
  <c r="C71"/>
  <c r="C181" s="1"/>
  <c r="D71"/>
  <c r="D181" s="1"/>
  <c r="E71"/>
  <c r="E181" s="1"/>
  <c r="F71"/>
  <c r="F181" s="1"/>
  <c r="G71"/>
  <c r="G181" s="1"/>
  <c r="H71"/>
  <c r="H181" s="1"/>
  <c r="I71"/>
  <c r="I181" s="1"/>
  <c r="J71"/>
  <c r="J181" s="1"/>
  <c r="K71"/>
  <c r="K181" s="1"/>
  <c r="B72"/>
  <c r="B182" s="1"/>
  <c r="C72"/>
  <c r="C182" s="1"/>
  <c r="D72"/>
  <c r="D182" s="1"/>
  <c r="E72"/>
  <c r="E182" s="1"/>
  <c r="F72"/>
  <c r="F182" s="1"/>
  <c r="G72"/>
  <c r="G182" s="1"/>
  <c r="H72"/>
  <c r="H182" s="1"/>
  <c r="I72"/>
  <c r="I182" s="1"/>
  <c r="J72"/>
  <c r="J182" s="1"/>
  <c r="K72"/>
  <c r="K182" s="1"/>
  <c r="B73"/>
  <c r="B183" s="1"/>
  <c r="C73"/>
  <c r="C183" s="1"/>
  <c r="D73"/>
  <c r="D183" s="1"/>
  <c r="E73"/>
  <c r="E183" s="1"/>
  <c r="F73"/>
  <c r="F183" s="1"/>
  <c r="G73"/>
  <c r="G183" s="1"/>
  <c r="H73"/>
  <c r="H183" s="1"/>
  <c r="I73"/>
  <c r="I183" s="1"/>
  <c r="J73"/>
  <c r="J183" s="1"/>
  <c r="K73"/>
  <c r="K183" s="1"/>
  <c r="B74"/>
  <c r="B184" s="1"/>
  <c r="C74"/>
  <c r="C184" s="1"/>
  <c r="D74"/>
  <c r="D184" s="1"/>
  <c r="E74"/>
  <c r="E184" s="1"/>
  <c r="F74"/>
  <c r="F184" s="1"/>
  <c r="G74"/>
  <c r="G184" s="1"/>
  <c r="H74"/>
  <c r="H184" s="1"/>
  <c r="I74"/>
  <c r="I184" s="1"/>
  <c r="J74"/>
  <c r="J184" s="1"/>
  <c r="K74"/>
  <c r="K184" s="1"/>
  <c r="B75"/>
  <c r="B185" s="1"/>
  <c r="C75"/>
  <c r="C185" s="1"/>
  <c r="D75"/>
  <c r="D185" s="1"/>
  <c r="E75"/>
  <c r="E185" s="1"/>
  <c r="F75"/>
  <c r="F185" s="1"/>
  <c r="G75"/>
  <c r="G185" s="1"/>
  <c r="H75"/>
  <c r="H185" s="1"/>
  <c r="I75"/>
  <c r="I185" s="1"/>
  <c r="J75"/>
  <c r="J185" s="1"/>
  <c r="K75"/>
  <c r="K185" s="1"/>
  <c r="B76"/>
  <c r="B186" s="1"/>
  <c r="C76"/>
  <c r="C186" s="1"/>
  <c r="D76"/>
  <c r="D186" s="1"/>
  <c r="E76"/>
  <c r="E186" s="1"/>
  <c r="F76"/>
  <c r="F186" s="1"/>
  <c r="G76"/>
  <c r="G186" s="1"/>
  <c r="H76"/>
  <c r="H186" s="1"/>
  <c r="I76"/>
  <c r="I186" s="1"/>
  <c r="J76"/>
  <c r="J186" s="1"/>
  <c r="K76"/>
  <c r="K186" s="1"/>
  <c r="B77"/>
  <c r="B187" s="1"/>
  <c r="C77"/>
  <c r="C187" s="1"/>
  <c r="D77"/>
  <c r="D187" s="1"/>
  <c r="E77"/>
  <c r="E187" s="1"/>
  <c r="F77"/>
  <c r="F187" s="1"/>
  <c r="G77"/>
  <c r="G187" s="1"/>
  <c r="H77"/>
  <c r="H187" s="1"/>
  <c r="I77"/>
  <c r="I187" s="1"/>
  <c r="J77"/>
  <c r="J187" s="1"/>
  <c r="K77"/>
  <c r="K187" s="1"/>
  <c r="B78"/>
  <c r="B188" s="1"/>
  <c r="C78"/>
  <c r="C188" s="1"/>
  <c r="D78"/>
  <c r="D188" s="1"/>
  <c r="E78"/>
  <c r="E188" s="1"/>
  <c r="F78"/>
  <c r="F188" s="1"/>
  <c r="G78"/>
  <c r="G188" s="1"/>
  <c r="H78"/>
  <c r="H188" s="1"/>
  <c r="I78"/>
  <c r="I188" s="1"/>
  <c r="J78"/>
  <c r="J188" s="1"/>
  <c r="K78"/>
  <c r="K188" s="1"/>
  <c r="B79"/>
  <c r="B189" s="1"/>
  <c r="C79"/>
  <c r="C189" s="1"/>
  <c r="D79"/>
  <c r="D189" s="1"/>
  <c r="E79"/>
  <c r="E189" s="1"/>
  <c r="F79"/>
  <c r="F189" s="1"/>
  <c r="G79"/>
  <c r="G189" s="1"/>
  <c r="H79"/>
  <c r="H189" s="1"/>
  <c r="I79"/>
  <c r="I189" s="1"/>
  <c r="J79"/>
  <c r="J189" s="1"/>
  <c r="K79"/>
  <c r="K189" s="1"/>
  <c r="B80"/>
  <c r="B190" s="1"/>
  <c r="C80"/>
  <c r="C190" s="1"/>
  <c r="D80"/>
  <c r="D190" s="1"/>
  <c r="E80"/>
  <c r="E190" s="1"/>
  <c r="F80"/>
  <c r="F190" s="1"/>
  <c r="G80"/>
  <c r="G190" s="1"/>
  <c r="H80"/>
  <c r="H190" s="1"/>
  <c r="I80"/>
  <c r="I190" s="1"/>
  <c r="J80"/>
  <c r="J190" s="1"/>
  <c r="K80"/>
  <c r="K190" s="1"/>
  <c r="B81"/>
  <c r="B191" s="1"/>
  <c r="C81"/>
  <c r="C191" s="1"/>
  <c r="D81"/>
  <c r="D191" s="1"/>
  <c r="E81"/>
  <c r="E191" s="1"/>
  <c r="F81"/>
  <c r="F191" s="1"/>
  <c r="G81"/>
  <c r="G191" s="1"/>
  <c r="H81"/>
  <c r="H191" s="1"/>
  <c r="I81"/>
  <c r="I191" s="1"/>
  <c r="J81"/>
  <c r="J191" s="1"/>
  <c r="K81"/>
  <c r="K191" s="1"/>
  <c r="B82"/>
  <c r="B192" s="1"/>
  <c r="C82"/>
  <c r="C192" s="1"/>
  <c r="D82"/>
  <c r="D192" s="1"/>
  <c r="E82"/>
  <c r="E192" s="1"/>
  <c r="F82"/>
  <c r="F192" s="1"/>
  <c r="G82"/>
  <c r="G192" s="1"/>
  <c r="H82"/>
  <c r="H192" s="1"/>
  <c r="I82"/>
  <c r="I192" s="1"/>
  <c r="J82"/>
  <c r="J192" s="1"/>
  <c r="K82"/>
  <c r="K192" s="1"/>
  <c r="C58"/>
  <c r="C168" s="1"/>
  <c r="D58"/>
  <c r="D168" s="1"/>
  <c r="E58"/>
  <c r="E168" s="1"/>
  <c r="F58"/>
  <c r="F168" s="1"/>
  <c r="G58"/>
  <c r="G168" s="1"/>
  <c r="H58"/>
  <c r="H168" s="1"/>
  <c r="I58"/>
  <c r="I168" s="1"/>
  <c r="J58"/>
  <c r="J168" s="1"/>
  <c r="K58"/>
  <c r="K168" s="1"/>
  <c r="B58"/>
  <c r="B168" s="1"/>
  <c r="D66" i="5" l="1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65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3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4"/>
  <c r="E92" i="8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39"/>
  <c r="D71"/>
  <c r="E71" s="1"/>
  <c r="D72"/>
  <c r="E72" s="1"/>
  <c r="D73"/>
  <c r="E73" s="1"/>
  <c r="D74"/>
  <c r="E74" s="1"/>
  <c r="D75"/>
  <c r="E75" s="1"/>
  <c r="D76"/>
  <c r="E76" s="1"/>
  <c r="D77"/>
  <c r="E77" s="1"/>
  <c r="D78"/>
  <c r="E78" s="1"/>
  <c r="D79"/>
  <c r="E79" s="1"/>
  <c r="D80"/>
  <c r="E80" s="1"/>
  <c r="D81"/>
  <c r="E81" s="1"/>
  <c r="D82"/>
  <c r="E82" s="1"/>
  <c r="D83"/>
  <c r="E83" s="1"/>
  <c r="D84"/>
  <c r="E84" s="1"/>
  <c r="D85"/>
  <c r="E85" s="1"/>
  <c r="D86"/>
  <c r="E86" s="1"/>
  <c r="D87"/>
  <c r="E87" s="1"/>
  <c r="D88"/>
  <c r="E88" s="1"/>
  <c r="D89"/>
  <c r="E89" s="1"/>
  <c r="D90"/>
  <c r="E90" s="1"/>
  <c r="D91"/>
  <c r="E91" s="1"/>
  <c r="D92"/>
  <c r="D93"/>
  <c r="E93" s="1"/>
  <c r="D94"/>
  <c r="E94" s="1"/>
  <c r="D70"/>
  <c r="E70" s="1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39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6"/>
  <c r="F62" i="7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33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4"/>
  <c r="D92" i="6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91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4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33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123" i="5" l="1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D95" l="1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94"/>
</calcChain>
</file>

<file path=xl/sharedStrings.xml><?xml version="1.0" encoding="utf-8"?>
<sst xmlns="http://schemas.openxmlformats.org/spreadsheetml/2006/main" count="715" uniqueCount="96">
  <si>
    <t>S3</t>
  </si>
  <si>
    <t>Import</t>
  </si>
  <si>
    <t>Colombia</t>
  </si>
  <si>
    <t>COL</t>
  </si>
  <si>
    <t>JPN</t>
  </si>
  <si>
    <t>Export</t>
  </si>
  <si>
    <t>Año</t>
  </si>
  <si>
    <t>Exportaciones
 (US$ millones)</t>
  </si>
  <si>
    <t>Importaciones (US$)</t>
  </si>
  <si>
    <t>Balanza comercial (US$ millones)</t>
  </si>
  <si>
    <t>PIB de colombia (US$  miles de millones )</t>
  </si>
  <si>
    <t>PIB de Japon (US$  trillones )</t>
  </si>
  <si>
    <t xml:space="preserve">porcentaje de exportaciones del PIB </t>
  </si>
  <si>
    <t>Fuente: Naciones unidas - Banco mundial</t>
  </si>
  <si>
    <t>Fuente: Naciones unidas</t>
  </si>
  <si>
    <t>Fuente: Naciones Unidas</t>
  </si>
  <si>
    <t xml:space="preserve">poblacion total Colombia </t>
  </si>
  <si>
    <t>poblacion total Japon</t>
  </si>
  <si>
    <t>porcentaje de exportaciones del PIB Japon</t>
  </si>
  <si>
    <t>Exportaciones por habitante Colombia</t>
  </si>
  <si>
    <t>Exportaciones por habitante  Japon</t>
  </si>
  <si>
    <t>INDICADORES PER CAPITA</t>
  </si>
  <si>
    <t>intercambio comercial por habitante</t>
  </si>
  <si>
    <t>Apertura medida por las exportaciones</t>
  </si>
  <si>
    <t>Apertura medida por importaciones</t>
  </si>
  <si>
    <t>A+A30:A31pertura medida por importaciones</t>
  </si>
  <si>
    <t>Apertura medida por el intercambio comercial</t>
  </si>
  <si>
    <t>Apertura medida por el promedio del intercambio comercial</t>
  </si>
  <si>
    <t>Exportaciones de colombia al Mundo (US$ Miles de Millones)</t>
  </si>
  <si>
    <t>Apertura medida por Exportaciones</t>
  </si>
  <si>
    <t>Importaciones de colombia del Mundo (US$ Miles de Millones)</t>
  </si>
  <si>
    <t>Apertura medida por Importaciones</t>
  </si>
  <si>
    <t>Apertura por el peso de los Intercambios locales en el comercio mundial</t>
  </si>
  <si>
    <t>Comercio total (USD$ Millones)</t>
  </si>
  <si>
    <t xml:space="preserve"> PIB Colombia (USD$ Miles de Millones)</t>
  </si>
  <si>
    <t>Indice de Balassa</t>
  </si>
  <si>
    <t>Indice de Grubel Lloyd</t>
  </si>
  <si>
    <t>Exportaciones totales al Mundo (US$ Miles de Millones)</t>
  </si>
  <si>
    <t>Exportaciones totales a Japon ( US$ millones)</t>
  </si>
  <si>
    <t>IVCR Norm</t>
  </si>
  <si>
    <t>Indice de ventajas comparativas reveladas</t>
  </si>
  <si>
    <t>alpha max</t>
  </si>
  <si>
    <t>alpha min</t>
  </si>
  <si>
    <t>Interpretacion</t>
  </si>
  <si>
    <t>Xi/X mundo</t>
  </si>
  <si>
    <t>Mi/M mundo</t>
  </si>
  <si>
    <t>(Xi+Mi)/(X mundo + M mundo)</t>
  </si>
  <si>
    <t>Xi/PIBi</t>
  </si>
  <si>
    <t>Mi/PIBi</t>
  </si>
  <si>
    <t>(Xi+Mi)/PIBi</t>
  </si>
  <si>
    <t>((Xi+Mi)/2)/PIBi</t>
  </si>
  <si>
    <t>Xi/Ni</t>
  </si>
  <si>
    <t>Mi/Ni</t>
  </si>
  <si>
    <t>(Xi+Mi)/Ni</t>
  </si>
  <si>
    <t>X-M</t>
  </si>
  <si>
    <t>X/PIB</t>
  </si>
  <si>
    <t xml:space="preserve">M/PIB </t>
  </si>
  <si>
    <t>SOCIO</t>
  </si>
  <si>
    <t>CODIGO DE SOCIO</t>
  </si>
  <si>
    <t>CLASIFICACION</t>
  </si>
  <si>
    <t>AÑO</t>
  </si>
  <si>
    <t xml:space="preserve">
CODIGO DE FLUJO COMERCIAL</t>
  </si>
  <si>
    <t>FLIJO COMERCIAL</t>
  </si>
  <si>
    <t>SOCIO ISO</t>
  </si>
  <si>
    <t>MERCANCIA</t>
  </si>
  <si>
    <t>CANTIDAD UNIDAD</t>
  </si>
  <si>
    <t>VALOR COMERCIAL (US$)</t>
  </si>
  <si>
    <t>BANDERA</t>
  </si>
  <si>
    <t>Alimentación y animales vivos</t>
  </si>
  <si>
    <t>Japon</t>
  </si>
  <si>
    <t>no hay cantidad</t>
  </si>
  <si>
    <t>ECONOMIA</t>
  </si>
  <si>
    <t>ECONOMIA ISO</t>
  </si>
  <si>
    <t>CODIGO ECONOMIA</t>
  </si>
  <si>
    <r>
      <rPr>
        <b/>
        <u/>
        <sz val="11"/>
        <color theme="0"/>
        <rFont val="Calibri"/>
        <family val="2"/>
        <scheme val="minor"/>
      </rPr>
      <t xml:space="preserve">00 </t>
    </r>
    <r>
      <rPr>
        <u/>
        <sz val="11"/>
        <color theme="0"/>
        <rFont val="Calibri"/>
        <family val="2"/>
        <scheme val="minor"/>
      </rPr>
      <t xml:space="preserve"> </t>
    </r>
    <r>
      <rPr>
        <sz val="11"/>
        <color theme="0"/>
        <rFont val="Calibri"/>
        <family val="2"/>
        <scheme val="minor"/>
      </rPr>
      <t>animales vivos</t>
    </r>
  </si>
  <si>
    <r>
      <rPr>
        <b/>
        <u/>
        <sz val="11"/>
        <color theme="0"/>
        <rFont val="Calibri"/>
        <family val="2"/>
        <scheme val="minor"/>
      </rPr>
      <t>01</t>
    </r>
    <r>
      <rPr>
        <sz val="11"/>
        <color theme="0"/>
        <rFont val="Calibri"/>
        <family val="2"/>
        <scheme val="minor"/>
      </rPr>
      <t xml:space="preserve"> preparaciones de carne y carne</t>
    </r>
  </si>
  <si>
    <r>
      <rPr>
        <b/>
        <u/>
        <sz val="11"/>
        <color theme="0"/>
        <rFont val="Calibri"/>
        <family val="2"/>
        <scheme val="minor"/>
      </rPr>
      <t xml:space="preserve">02 </t>
    </r>
    <r>
      <rPr>
        <sz val="11"/>
        <color theme="0"/>
        <rFont val="Calibri"/>
        <family val="2"/>
        <scheme val="minor"/>
      </rPr>
      <t xml:space="preserve">
Productos lácteos y huevos de aves </t>
    </r>
  </si>
  <si>
    <r>
      <rPr>
        <b/>
        <u/>
        <sz val="11"/>
        <color theme="0"/>
        <rFont val="Calibri"/>
        <family val="2"/>
        <scheme val="minor"/>
      </rPr>
      <t>03</t>
    </r>
    <r>
      <rPr>
        <sz val="11"/>
        <color theme="0"/>
        <rFont val="Calibri"/>
        <family val="2"/>
        <scheme val="minor"/>
      </rPr>
      <t xml:space="preserve"> pescados, crustaceos y moluscos</t>
    </r>
  </si>
  <si>
    <r>
      <rPr>
        <b/>
        <u/>
        <sz val="11"/>
        <color theme="0"/>
        <rFont val="Calibri"/>
        <family val="2"/>
        <scheme val="minor"/>
      </rPr>
      <t>04</t>
    </r>
    <r>
      <rPr>
        <sz val="11"/>
        <color theme="0"/>
        <rFont val="Calibri"/>
        <family val="2"/>
        <scheme val="minor"/>
      </rPr>
      <t xml:space="preserve"> preparaciones de cereal y cereal</t>
    </r>
  </si>
  <si>
    <r>
      <rPr>
        <b/>
        <u/>
        <sz val="11"/>
        <color theme="0"/>
        <rFont val="Calibri"/>
        <family val="2"/>
        <scheme val="minor"/>
      </rPr>
      <t>05</t>
    </r>
    <r>
      <rPr>
        <sz val="11"/>
        <color theme="0"/>
        <rFont val="Calibri"/>
        <family val="2"/>
        <scheme val="minor"/>
      </rPr>
      <t xml:space="preserve"> vegetales y frutas</t>
    </r>
  </si>
  <si>
    <r>
      <rPr>
        <b/>
        <u/>
        <sz val="11"/>
        <color theme="0"/>
        <rFont val="Calibri"/>
        <family val="2"/>
        <scheme val="minor"/>
      </rPr>
      <t xml:space="preserve">06 </t>
    </r>
    <r>
      <rPr>
        <sz val="11"/>
        <color theme="0"/>
        <rFont val="Calibri"/>
        <family val="2"/>
        <scheme val="minor"/>
      </rPr>
      <t xml:space="preserve">     azucar, preparaciones de azucar y miel</t>
    </r>
  </si>
  <si>
    <r>
      <rPr>
        <b/>
        <u/>
        <sz val="11"/>
        <color theme="0"/>
        <rFont val="Calibri"/>
        <family val="2"/>
        <scheme val="minor"/>
      </rPr>
      <t>07</t>
    </r>
    <r>
      <rPr>
        <sz val="11"/>
        <color theme="0"/>
        <rFont val="Calibri"/>
        <family val="2"/>
        <scheme val="minor"/>
      </rPr>
      <t xml:space="preserve">        café, te, cacao y especias</t>
    </r>
  </si>
  <si>
    <r>
      <rPr>
        <b/>
        <u/>
        <sz val="11"/>
        <color theme="0"/>
        <rFont val="Calibri"/>
        <family val="2"/>
        <scheme val="minor"/>
      </rPr>
      <t>08</t>
    </r>
    <r>
      <rPr>
        <sz val="11"/>
        <color theme="0"/>
        <rFont val="Calibri"/>
        <family val="2"/>
        <scheme val="minor"/>
      </rPr>
      <t xml:space="preserve">   comida para animales</t>
    </r>
  </si>
  <si>
    <r>
      <rPr>
        <b/>
        <u/>
        <sz val="11"/>
        <color theme="0"/>
        <rFont val="Calibri"/>
        <family val="2"/>
        <scheme val="minor"/>
      </rPr>
      <t xml:space="preserve">09 </t>
    </r>
    <r>
      <rPr>
        <sz val="11"/>
        <color theme="0"/>
        <rFont val="Calibri"/>
        <family val="2"/>
        <scheme val="minor"/>
      </rPr>
      <t xml:space="preserve">
Productos y preparaciones alimenticias diversos</t>
    </r>
  </si>
  <si>
    <t>exportaciones Colombia a Japon (US$)</t>
  </si>
  <si>
    <t>Xij/Xtij</t>
  </si>
  <si>
    <t>Xiwt+Miwt</t>
  </si>
  <si>
    <t>Xkij-Mkij</t>
  </si>
  <si>
    <t>IVCR</t>
  </si>
  <si>
    <t>Xkiw/Xtiw</t>
  </si>
  <si>
    <t>INDICE DE BALASSA</t>
  </si>
  <si>
    <t>IVCR-1</t>
  </si>
  <si>
    <t>IVCR+1</t>
  </si>
  <si>
    <t>Exportaciones del producto k de Colombia al Mundo (US$)</t>
  </si>
  <si>
    <t>Exportaciones del producto k  al mundo       (US$)</t>
  </si>
  <si>
    <t>Importaciones del mundo (US$)</t>
  </si>
</sst>
</file>

<file path=xl/styles.xml><?xml version="1.0" encoding="utf-8"?>
<styleSheet xmlns="http://schemas.openxmlformats.org/spreadsheetml/2006/main">
  <numFmts count="11">
    <numFmt numFmtId="44" formatCode="_-* #,##0.00\ &quot;€&quot;_-;\-* #,##0.00\ &quot;€&quot;_-;_-* &quot;-&quot;??\ &quot;€&quot;_-;_-@_-"/>
    <numFmt numFmtId="164" formatCode="&quot;$&quot;\ #,##0.00"/>
    <numFmt numFmtId="165" formatCode="&quot;$&quot;\ #,##0"/>
    <numFmt numFmtId="166" formatCode="0.0000000%"/>
    <numFmt numFmtId="167" formatCode="&quot;$&quot;\ #,##0.0000"/>
    <numFmt numFmtId="168" formatCode="0.000"/>
    <numFmt numFmtId="169" formatCode="&quot;$&quot;\ #,##0.00000"/>
    <numFmt numFmtId="170" formatCode="&quot;$&quot;\ #,##0.00000000"/>
    <numFmt numFmtId="171" formatCode="#,##0.00000000"/>
    <numFmt numFmtId="172" formatCode="0.00000%"/>
    <numFmt numFmtId="186" formatCode="_-[$$-409]* #,##0_ ;_-[$$-409]* \-#,##0\ ;_-[$$-409]* &quot;-&quot;_ ;_-@_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4B41"/>
        <bgColor indexed="64"/>
      </patternFill>
    </fill>
    <fill>
      <patternFill patternType="solid">
        <fgColor rgb="FF004B00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34" borderId="0" xfId="0" applyFill="1"/>
    <xf numFmtId="0" fontId="0" fillId="35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0" fillId="0" borderId="15" xfId="0" applyBorder="1"/>
    <xf numFmtId="0" fontId="13" fillId="35" borderId="13" xfId="0" applyFont="1" applyFill="1" applyBorder="1" applyAlignment="1">
      <alignment horizontal="center" vertical="center"/>
    </xf>
    <xf numFmtId="0" fontId="13" fillId="35" borderId="14" xfId="0" applyFont="1" applyFill="1" applyBorder="1" applyAlignment="1">
      <alignment horizontal="center" vertical="center" wrapText="1"/>
    </xf>
    <xf numFmtId="0" fontId="0" fillId="0" borderId="11" xfId="0" applyBorder="1"/>
    <xf numFmtId="0" fontId="0" fillId="36" borderId="13" xfId="0" applyFill="1" applyBorder="1" applyAlignment="1">
      <alignment horizontal="center" vertical="center"/>
    </xf>
    <xf numFmtId="0" fontId="0" fillId="36" borderId="14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12" xfId="0" applyNumberFormat="1" applyBorder="1"/>
    <xf numFmtId="164" fontId="0" fillId="0" borderId="16" xfId="0" applyNumberFormat="1" applyBorder="1"/>
    <xf numFmtId="0" fontId="0" fillId="35" borderId="17" xfId="0" applyFill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0" fontId="0" fillId="0" borderId="0" xfId="0" applyAlignment="1">
      <alignment vertical="center"/>
    </xf>
    <xf numFmtId="164" fontId="0" fillId="0" borderId="10" xfId="0" applyNumberFormat="1" applyBorder="1" applyAlignment="1">
      <alignment horizontal="center" vertical="center"/>
    </xf>
    <xf numFmtId="0" fontId="13" fillId="35" borderId="10" xfId="0" applyFont="1" applyFill="1" applyBorder="1" applyAlignment="1">
      <alignment horizontal="center" vertical="center" wrapText="1"/>
    </xf>
    <xf numFmtId="0" fontId="13" fillId="35" borderId="10" xfId="0" applyFont="1" applyFill="1" applyBorder="1" applyAlignment="1">
      <alignment horizontal="center" vertical="center"/>
    </xf>
    <xf numFmtId="0" fontId="0" fillId="37" borderId="10" xfId="0" applyFont="1" applyFill="1" applyBorder="1" applyAlignment="1">
      <alignment horizontal="center"/>
    </xf>
    <xf numFmtId="0" fontId="0" fillId="38" borderId="10" xfId="0" applyFont="1" applyFill="1" applyBorder="1" applyAlignment="1">
      <alignment horizontal="center"/>
    </xf>
    <xf numFmtId="164" fontId="0" fillId="37" borderId="10" xfId="0" applyNumberFormat="1" applyFont="1" applyFill="1" applyBorder="1" applyAlignment="1">
      <alignment horizontal="center"/>
    </xf>
    <xf numFmtId="164" fontId="0" fillId="38" borderId="10" xfId="0" applyNumberFormat="1" applyFont="1" applyFill="1" applyBorder="1" applyAlignment="1">
      <alignment horizontal="center"/>
    </xf>
    <xf numFmtId="165" fontId="0" fillId="37" borderId="10" xfId="0" applyNumberFormat="1" applyFont="1" applyFill="1" applyBorder="1" applyAlignment="1">
      <alignment horizontal="center"/>
    </xf>
    <xf numFmtId="165" fontId="0" fillId="38" borderId="10" xfId="0" applyNumberFormat="1" applyFont="1" applyFill="1" applyBorder="1" applyAlignment="1">
      <alignment horizontal="center"/>
    </xf>
    <xf numFmtId="164" fontId="0" fillId="0" borderId="0" xfId="0" applyNumberFormat="1"/>
    <xf numFmtId="9" fontId="0" fillId="0" borderId="0" xfId="42" applyFont="1"/>
    <xf numFmtId="10" fontId="0" fillId="0" borderId="0" xfId="42" applyNumberFormat="1" applyFont="1"/>
    <xf numFmtId="10" fontId="0" fillId="37" borderId="10" xfId="42" applyNumberFormat="1" applyFont="1" applyFill="1" applyBorder="1" applyAlignment="1">
      <alignment horizontal="center"/>
    </xf>
    <xf numFmtId="10" fontId="0" fillId="38" borderId="10" xfId="42" applyNumberFormat="1" applyFont="1" applyFill="1" applyBorder="1" applyAlignment="1">
      <alignment horizontal="center"/>
    </xf>
    <xf numFmtId="166" fontId="0" fillId="0" borderId="0" xfId="42" applyNumberFormat="1" applyFont="1"/>
    <xf numFmtId="166" fontId="0" fillId="37" borderId="10" xfId="42" applyNumberFormat="1" applyFont="1" applyFill="1" applyBorder="1" applyAlignment="1">
      <alignment horizontal="center"/>
    </xf>
    <xf numFmtId="167" fontId="0" fillId="37" borderId="10" xfId="0" applyNumberFormat="1" applyFont="1" applyFill="1" applyBorder="1" applyAlignment="1">
      <alignment horizontal="center"/>
    </xf>
    <xf numFmtId="167" fontId="0" fillId="38" borderId="10" xfId="0" applyNumberFormat="1" applyFont="1" applyFill="1" applyBorder="1" applyAlignment="1">
      <alignment horizontal="center"/>
    </xf>
    <xf numFmtId="166" fontId="0" fillId="38" borderId="10" xfId="42" applyNumberFormat="1" applyFont="1" applyFill="1" applyBorder="1" applyAlignment="1">
      <alignment horizontal="center"/>
    </xf>
    <xf numFmtId="0" fontId="13" fillId="0" borderId="0" xfId="0" applyFont="1"/>
    <xf numFmtId="4" fontId="0" fillId="0" borderId="0" xfId="0" applyNumberFormat="1"/>
    <xf numFmtId="168" fontId="0" fillId="0" borderId="0" xfId="0" applyNumberFormat="1"/>
    <xf numFmtId="168" fontId="0" fillId="37" borderId="10" xfId="0" applyNumberFormat="1" applyFont="1" applyFill="1" applyBorder="1" applyAlignment="1">
      <alignment horizontal="center"/>
    </xf>
    <xf numFmtId="168" fontId="0" fillId="38" borderId="10" xfId="0" applyNumberFormat="1" applyFont="1" applyFill="1" applyBorder="1" applyAlignment="1">
      <alignment horizontal="center"/>
    </xf>
    <xf numFmtId="2" fontId="0" fillId="37" borderId="10" xfId="0" applyNumberFormat="1" applyFont="1" applyFill="1" applyBorder="1" applyAlignment="1">
      <alignment horizontal="center"/>
    </xf>
    <xf numFmtId="2" fontId="0" fillId="38" borderId="10" xfId="0" applyNumberFormat="1" applyFont="1" applyFill="1" applyBorder="1" applyAlignment="1">
      <alignment horizontal="center"/>
    </xf>
    <xf numFmtId="169" fontId="0" fillId="0" borderId="0" xfId="0" applyNumberFormat="1"/>
    <xf numFmtId="0" fontId="13" fillId="35" borderId="18" xfId="0" applyFont="1" applyFill="1" applyBorder="1" applyAlignment="1">
      <alignment horizontal="center" vertical="center" wrapText="1"/>
    </xf>
    <xf numFmtId="170" fontId="0" fillId="0" borderId="0" xfId="0" applyNumberFormat="1"/>
    <xf numFmtId="171" fontId="0" fillId="0" borderId="0" xfId="0" applyNumberFormat="1"/>
    <xf numFmtId="9" fontId="0" fillId="37" borderId="10" xfId="42" applyFont="1" applyFill="1" applyBorder="1" applyAlignment="1">
      <alignment horizontal="center"/>
    </xf>
    <xf numFmtId="9" fontId="0" fillId="38" borderId="10" xfId="42" applyFont="1" applyFill="1" applyBorder="1" applyAlignment="1">
      <alignment horizontal="center"/>
    </xf>
    <xf numFmtId="172" fontId="0" fillId="37" borderId="10" xfId="42" applyNumberFormat="1" applyFont="1" applyFill="1" applyBorder="1" applyAlignment="1">
      <alignment horizontal="center"/>
    </xf>
    <xf numFmtId="172" fontId="0" fillId="38" borderId="10" xfId="42" applyNumberFormat="1" applyFont="1" applyFill="1" applyBorder="1" applyAlignment="1">
      <alignment horizontal="center"/>
    </xf>
    <xf numFmtId="0" fontId="18" fillId="0" borderId="0" xfId="0" applyFont="1"/>
    <xf numFmtId="0" fontId="0" fillId="0" borderId="0" xfId="0" applyNumberFormat="1"/>
    <xf numFmtId="0" fontId="0" fillId="33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0" fontId="13" fillId="35" borderId="19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0" fillId="0" borderId="0" xfId="0" applyBorder="1"/>
    <xf numFmtId="186" fontId="0" fillId="37" borderId="10" xfId="43" applyNumberFormat="1" applyFont="1" applyFill="1" applyBorder="1" applyAlignment="1">
      <alignment horizontal="center"/>
    </xf>
    <xf numFmtId="186" fontId="0" fillId="38" borderId="10" xfId="43" applyNumberFormat="1" applyFont="1" applyFill="1" applyBorder="1" applyAlignment="1">
      <alignment horizontal="center"/>
    </xf>
    <xf numFmtId="186" fontId="0" fillId="37" borderId="10" xfId="0" applyNumberFormat="1" applyFont="1" applyFill="1" applyBorder="1" applyAlignment="1">
      <alignment horizontal="center"/>
    </xf>
    <xf numFmtId="186" fontId="0" fillId="38" borderId="10" xfId="0" applyNumberFormat="1" applyFont="1" applyFill="1" applyBorder="1" applyAlignment="1">
      <alignment horizont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3" builtinId="4"/>
    <cellStyle name="Neutral" xfId="8" builtinId="28" customBuiltin="1"/>
    <cellStyle name="Normal" xfId="0" builtinId="0"/>
    <cellStyle name="Notas" xfId="15" builtinId="10" customBuiltin="1"/>
    <cellStyle name="Porcentual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numFmt numFmtId="164" formatCode="&quot;$&quot;\ #,##0.00"/>
      <alignment horizontal="center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\ 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\ #,##0.00"/>
      <alignment horizontal="center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164" formatCode="&quot;$&quot;\ #,##0.00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004B41"/>
      <color rgb="FF004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lotArea>
      <c:layout/>
      <c:lineChart>
        <c:grouping val="standard"/>
        <c:ser>
          <c:idx val="0"/>
          <c:order val="0"/>
          <c:tx>
            <c:strRef>
              <c:f>'Exportaciones de colombia'!$B$2</c:f>
              <c:strCache>
                <c:ptCount val="1"/>
                <c:pt idx="0">
                  <c:v>Exportaciones
 (US$ millones)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'Exportaciones de colombia'!$A$3:$A$27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'Exportaciones de colombia'!$B$3:$B$27</c:f>
              <c:numCache>
                <c:formatCode>"$"\ #,##0.00</c:formatCode>
                <c:ptCount val="25"/>
                <c:pt idx="0">
                  <c:v>117.39608</c:v>
                </c:pt>
                <c:pt idx="1">
                  <c:v>106.158304</c:v>
                </c:pt>
                <c:pt idx="2">
                  <c:v>111.905664</c:v>
                </c:pt>
                <c:pt idx="3">
                  <c:v>230.752016</c:v>
                </c:pt>
                <c:pt idx="4">
                  <c:v>248.418048</c:v>
                </c:pt>
                <c:pt idx="5">
                  <c:v>235.948736</c:v>
                </c:pt>
                <c:pt idx="6">
                  <c:v>294.53584000000001</c:v>
                </c:pt>
                <c:pt idx="7">
                  <c:v>223.45272</c:v>
                </c:pt>
                <c:pt idx="8">
                  <c:v>196.59491199999999</c:v>
                </c:pt>
                <c:pt idx="9">
                  <c:v>189.49882500000001</c:v>
                </c:pt>
                <c:pt idx="10">
                  <c:v>127.898691</c:v>
                </c:pt>
                <c:pt idx="11">
                  <c:v>146.77928199999999</c:v>
                </c:pt>
                <c:pt idx="12">
                  <c:v>136.01502199999999</c:v>
                </c:pt>
                <c:pt idx="13">
                  <c:v>179.650712</c:v>
                </c:pt>
                <c:pt idx="14">
                  <c:v>245.021457</c:v>
                </c:pt>
                <c:pt idx="15">
                  <c:v>230.957716</c:v>
                </c:pt>
                <c:pt idx="16">
                  <c:v>231.923089</c:v>
                </c:pt>
                <c:pt idx="17">
                  <c:v>265.022673</c:v>
                </c:pt>
                <c:pt idx="18">
                  <c:v>273.00163800000001</c:v>
                </c:pt>
                <c:pt idx="19">
                  <c:v>393.85430200000002</c:v>
                </c:pt>
                <c:pt idx="20">
                  <c:v>372.93016</c:v>
                </c:pt>
                <c:pt idx="21">
                  <c:v>233.97899799999999</c:v>
                </c:pt>
                <c:pt idx="22">
                  <c:v>248.12926200000001</c:v>
                </c:pt>
                <c:pt idx="23">
                  <c:v>259.342128</c:v>
                </c:pt>
                <c:pt idx="24">
                  <c:v>294.994102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1B-484E-8545-5184711FD5C8}"/>
            </c:ext>
          </c:extLst>
        </c:ser>
        <c:dLbls/>
        <c:marker val="1"/>
        <c:axId val="60074240"/>
        <c:axId val="61153280"/>
      </c:lineChart>
      <c:catAx>
        <c:axId val="600742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153280"/>
        <c:crosses val="autoZero"/>
        <c:auto val="1"/>
        <c:lblAlgn val="ctr"/>
        <c:lblOffset val="100"/>
      </c:catAx>
      <c:valAx>
        <c:axId val="6115328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07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lotArea>
      <c:layout/>
      <c:lineChart>
        <c:grouping val="standard"/>
        <c:ser>
          <c:idx val="0"/>
          <c:order val="0"/>
          <c:tx>
            <c:strRef>
              <c:f>'Indicadores de apertura'!$D$32</c:f>
              <c:strCache>
                <c:ptCount val="1"/>
                <c:pt idx="0">
                  <c:v>Apertura medida por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apertura'!$A$33:$A$57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apertura'!$D$33:$D$57</c:f>
              <c:numCache>
                <c:formatCode>0.00000%</c:formatCode>
                <c:ptCount val="25"/>
                <c:pt idx="0">
                  <c:v>7.6190208064612371E-6</c:v>
                </c:pt>
                <c:pt idx="1">
                  <c:v>7.4620351886134958E-6</c:v>
                </c:pt>
                <c:pt idx="2">
                  <c:v>3.2779690614260966E-6</c:v>
                </c:pt>
                <c:pt idx="3">
                  <c:v>1.6206527933778559E-6</c:v>
                </c:pt>
                <c:pt idx="4">
                  <c:v>1.7981720353167652E-6</c:v>
                </c:pt>
                <c:pt idx="5">
                  <c:v>1.4339629477971265E-6</c:v>
                </c:pt>
                <c:pt idx="6">
                  <c:v>2.0297674734635888E-6</c:v>
                </c:pt>
                <c:pt idx="7">
                  <c:v>2.1333808852924879E-6</c:v>
                </c:pt>
                <c:pt idx="8">
                  <c:v>1.5927731951429943E-6</c:v>
                </c:pt>
                <c:pt idx="9">
                  <c:v>1.5468044230782417E-6</c:v>
                </c:pt>
                <c:pt idx="10">
                  <c:v>4.4502568634825482E-6</c:v>
                </c:pt>
                <c:pt idx="11">
                  <c:v>2.6323401425916859E-6</c:v>
                </c:pt>
                <c:pt idx="12">
                  <c:v>4.8039499952147981E-7</c:v>
                </c:pt>
                <c:pt idx="13">
                  <c:v>1.7839866745159044E-6</c:v>
                </c:pt>
                <c:pt idx="14">
                  <c:v>5.2379037777578604E-7</c:v>
                </c:pt>
                <c:pt idx="15">
                  <c:v>2.3367406274098849E-6</c:v>
                </c:pt>
                <c:pt idx="16">
                  <c:v>9.7891443180582353E-7</c:v>
                </c:pt>
                <c:pt idx="17">
                  <c:v>2.3021329112931611E-6</c:v>
                </c:pt>
                <c:pt idx="18">
                  <c:v>2.4745353955140922E-6</c:v>
                </c:pt>
                <c:pt idx="19">
                  <c:v>9.2368363466171429E-7</c:v>
                </c:pt>
                <c:pt idx="20">
                  <c:v>1.6168529929657328E-6</c:v>
                </c:pt>
                <c:pt idx="21">
                  <c:v>1.7167681501535589E-6</c:v>
                </c:pt>
                <c:pt idx="22">
                  <c:v>2.0229390386680025E-6</c:v>
                </c:pt>
                <c:pt idx="23">
                  <c:v>1.8753249373509914E-6</c:v>
                </c:pt>
                <c:pt idx="24">
                  <c:v>3.1528160412106403E-6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2-419C-B2C9-41C3D52A767C}"/>
            </c:ext>
          </c:extLst>
        </c:ser>
        <c:dLbls/>
        <c:marker val="1"/>
        <c:axId val="62020608"/>
        <c:axId val="62038784"/>
      </c:lineChart>
      <c:catAx>
        <c:axId val="620206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038784"/>
        <c:crosses val="autoZero"/>
        <c:auto val="1"/>
        <c:lblAlgn val="ctr"/>
        <c:lblOffset val="100"/>
      </c:catAx>
      <c:valAx>
        <c:axId val="6203878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02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lotArea>
      <c:layout/>
      <c:lineChart>
        <c:grouping val="standard"/>
        <c:ser>
          <c:idx val="0"/>
          <c:order val="0"/>
          <c:tx>
            <c:strRef>
              <c:f>'Indicadores de apertura'!$E$61</c:f>
              <c:strCache>
                <c:ptCount val="1"/>
                <c:pt idx="0">
                  <c:v>Apertura medida por 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apertura'!$A$62:$A$86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apertura'!$E$62:$E$86</c:f>
              <c:numCache>
                <c:formatCode>0.00%</c:formatCode>
                <c:ptCount val="25"/>
                <c:pt idx="0">
                  <c:v>2.8543056620661078E-3</c:v>
                </c:pt>
                <c:pt idx="1">
                  <c:v>2.1616665244320417E-3</c:v>
                </c:pt>
                <c:pt idx="2">
                  <c:v>2.0086645302734608E-3</c:v>
                </c:pt>
                <c:pt idx="3">
                  <c:v>2.8258818605899814E-3</c:v>
                </c:pt>
                <c:pt idx="4">
                  <c:v>2.6871874074846139E-3</c:v>
                </c:pt>
                <c:pt idx="5">
                  <c:v>2.4298866703317797E-3</c:v>
                </c:pt>
                <c:pt idx="6">
                  <c:v>2.7634885968233574E-3</c:v>
                </c:pt>
                <c:pt idx="7">
                  <c:v>2.271985306027968E-3</c:v>
                </c:pt>
                <c:pt idx="8">
                  <c:v>2.2826425356070592E-3</c:v>
                </c:pt>
                <c:pt idx="9">
                  <c:v>1.8986868366429397E-3</c:v>
                </c:pt>
                <c:pt idx="10">
                  <c:v>1.3068339034541902E-3</c:v>
                </c:pt>
                <c:pt idx="11">
                  <c:v>1.5013987819891253E-3</c:v>
                </c:pt>
                <c:pt idx="12">
                  <c:v>1.4369869339038892E-3</c:v>
                </c:pt>
                <c:pt idx="13">
                  <c:v>1.5362782712445362E-3</c:v>
                </c:pt>
                <c:pt idx="14">
                  <c:v>1.6722690232187749E-3</c:v>
                </c:pt>
                <c:pt idx="15">
                  <c:v>1.4228269827792584E-3</c:v>
                </c:pt>
                <c:pt idx="16">
                  <c:v>1.1191305320255491E-3</c:v>
                </c:pt>
                <c:pt idx="17">
                  <c:v>1.0885388117180613E-3</c:v>
                </c:pt>
                <c:pt idx="18">
                  <c:v>1.1700379924717758E-3</c:v>
                </c:pt>
                <c:pt idx="19">
                  <c:v>1.3731513788846766E-3</c:v>
                </c:pt>
                <c:pt idx="20">
                  <c:v>1.1134633290635844E-3</c:v>
                </c:pt>
                <c:pt idx="21">
                  <c:v>6.3467458790251443E-4</c:v>
                </c:pt>
                <c:pt idx="22">
                  <c:v>6.5466512799294721E-4</c:v>
                </c:pt>
                <c:pt idx="23">
                  <c:v>6.8721134119328561E-4</c:v>
                </c:pt>
                <c:pt idx="24">
                  <c:v>1.0131293458070616E-3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2E-4859-9FBE-C063EE746D03}"/>
            </c:ext>
          </c:extLst>
        </c:ser>
        <c:dLbls/>
        <c:marker val="1"/>
        <c:axId val="62071168"/>
        <c:axId val="62072704"/>
      </c:lineChart>
      <c:catAx>
        <c:axId val="6207116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072704"/>
        <c:crosses val="autoZero"/>
        <c:auto val="1"/>
        <c:lblAlgn val="ctr"/>
        <c:lblOffset val="100"/>
      </c:catAx>
      <c:valAx>
        <c:axId val="6207270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071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lotArea>
      <c:layout/>
      <c:lineChart>
        <c:grouping val="standard"/>
        <c:ser>
          <c:idx val="0"/>
          <c:order val="0"/>
          <c:tx>
            <c:strRef>
              <c:f>'Indicadores de apertura'!$D$90</c:f>
              <c:strCache>
                <c:ptCount val="1"/>
                <c:pt idx="0">
                  <c:v>Apertura medida por el promedio del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apertura'!$A$91:$A$115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apertura'!$D$91:$D$115</c:f>
              <c:numCache>
                <c:formatCode>0.00%</c:formatCode>
                <c:ptCount val="25"/>
                <c:pt idx="0">
                  <c:v>1.4271528310330539E-3</c:v>
                </c:pt>
                <c:pt idx="1">
                  <c:v>1.0808332622160208E-3</c:v>
                </c:pt>
                <c:pt idx="2">
                  <c:v>1.0043322651367304E-3</c:v>
                </c:pt>
                <c:pt idx="3">
                  <c:v>1.4129409302949907E-3</c:v>
                </c:pt>
                <c:pt idx="4">
                  <c:v>1.343593703742307E-3</c:v>
                </c:pt>
                <c:pt idx="5">
                  <c:v>1.2149433351658898E-3</c:v>
                </c:pt>
                <c:pt idx="6">
                  <c:v>1.3817442984116787E-3</c:v>
                </c:pt>
                <c:pt idx="7">
                  <c:v>1.135992653013984E-3</c:v>
                </c:pt>
                <c:pt idx="8">
                  <c:v>1.1413212678035296E-3</c:v>
                </c:pt>
                <c:pt idx="9">
                  <c:v>9.4934341832146987E-4</c:v>
                </c:pt>
                <c:pt idx="10">
                  <c:v>6.5341695172709512E-4</c:v>
                </c:pt>
                <c:pt idx="11">
                  <c:v>7.5069939099456264E-4</c:v>
                </c:pt>
                <c:pt idx="12">
                  <c:v>7.1849346695194462E-4</c:v>
                </c:pt>
                <c:pt idx="13">
                  <c:v>7.6813913562226812E-4</c:v>
                </c:pt>
                <c:pt idx="14">
                  <c:v>8.3613451160938744E-4</c:v>
                </c:pt>
                <c:pt idx="15">
                  <c:v>7.1141349138962922E-4</c:v>
                </c:pt>
                <c:pt idx="16">
                  <c:v>5.5956526601277457E-4</c:v>
                </c:pt>
                <c:pt idx="17">
                  <c:v>5.4426940585903063E-4</c:v>
                </c:pt>
                <c:pt idx="18">
                  <c:v>5.8501899623588792E-4</c:v>
                </c:pt>
                <c:pt idx="19">
                  <c:v>6.8657568944233832E-4</c:v>
                </c:pt>
                <c:pt idx="20">
                  <c:v>5.567316645317922E-4</c:v>
                </c:pt>
                <c:pt idx="21">
                  <c:v>3.1733729395125722E-4</c:v>
                </c:pt>
                <c:pt idx="22">
                  <c:v>3.273325639964736E-4</c:v>
                </c:pt>
                <c:pt idx="23">
                  <c:v>3.4360567059664281E-4</c:v>
                </c:pt>
                <c:pt idx="24">
                  <c:v>5.0656467290353079E-4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2C-4018-9165-34BE62819C23}"/>
            </c:ext>
          </c:extLst>
        </c:ser>
        <c:dLbls/>
        <c:marker val="1"/>
        <c:axId val="62105088"/>
        <c:axId val="62106624"/>
      </c:lineChart>
      <c:catAx>
        <c:axId val="621050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106624"/>
        <c:crosses val="autoZero"/>
        <c:auto val="1"/>
        <c:lblAlgn val="ctr"/>
        <c:lblOffset val="100"/>
      </c:catAx>
      <c:valAx>
        <c:axId val="6210662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10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lotArea>
      <c:layout/>
      <c:lineChart>
        <c:grouping val="standard"/>
        <c:ser>
          <c:idx val="0"/>
          <c:order val="0"/>
          <c:tx>
            <c:strRef>
              <c:f>'Indicadores de participacion '!$D$3</c:f>
              <c:strCache>
                <c:ptCount val="1"/>
                <c:pt idx="0">
                  <c:v>Apertura medida por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participacion '!$A$4:$A$28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participacion '!$D$4:$D$28</c:f>
              <c:numCache>
                <c:formatCode>0%</c:formatCode>
                <c:ptCount val="25"/>
                <c:pt idx="0">
                  <c:v>5.0950714087945999E-2</c:v>
                </c:pt>
                <c:pt idx="1">
                  <c:v>4.7945273386220864E-2</c:v>
                </c:pt>
                <c:pt idx="2">
                  <c:v>5.3609504791671071E-2</c:v>
                </c:pt>
                <c:pt idx="3">
                  <c:v>7.2308378698456494E-2</c:v>
                </c:pt>
                <c:pt idx="4">
                  <c:v>8.0162757039146937E-2</c:v>
                </c:pt>
                <c:pt idx="5">
                  <c:v>8.4695432230081621E-2</c:v>
                </c:pt>
                <c:pt idx="6">
                  <c:v>8.1640711453784043E-2</c:v>
                </c:pt>
                <c:pt idx="7">
                  <c:v>6.6983104048167916E-2</c:v>
                </c:pt>
                <c:pt idx="8">
                  <c:v>7.2922858716988809E-2</c:v>
                </c:pt>
                <c:pt idx="9">
                  <c:v>7.8786646899014587E-2</c:v>
                </c:pt>
                <c:pt idx="10">
                  <c:v>5.9802637437578937E-2</c:v>
                </c:pt>
                <c:pt idx="11">
                  <c:v>7.0612718149475548E-2</c:v>
                </c:pt>
                <c:pt idx="12">
                  <c:v>6.4289951862599698E-2</c:v>
                </c:pt>
                <c:pt idx="13">
                  <c:v>7.0119633749645402E-2</c:v>
                </c:pt>
                <c:pt idx="14">
                  <c:v>7.1760125175717837E-2</c:v>
                </c:pt>
                <c:pt idx="15">
                  <c:v>6.3517153558881725E-2</c:v>
                </c:pt>
                <c:pt idx="16">
                  <c:v>5.5118476464113476E-2</c:v>
                </c:pt>
                <c:pt idx="17">
                  <c:v>5.3858081887341688E-2</c:v>
                </c:pt>
                <c:pt idx="18">
                  <c:v>5.9368892689470737E-2</c:v>
                </c:pt>
                <c:pt idx="19">
                  <c:v>9.2615735835496912E-2</c:v>
                </c:pt>
                <c:pt idx="20">
                  <c:v>6.9551342479378747E-2</c:v>
                </c:pt>
                <c:pt idx="21">
                  <c:v>4.7835973039212019E-2</c:v>
                </c:pt>
                <c:pt idx="22">
                  <c:v>5.139391787587605E-2</c:v>
                </c:pt>
                <c:pt idx="23">
                  <c:v>4.8047974145316766E-2</c:v>
                </c:pt>
                <c:pt idx="24">
                  <c:v>5.8232405404206974E-2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87-4676-A9A7-D5FE8F8E899C}"/>
            </c:ext>
          </c:extLst>
        </c:ser>
        <c:dLbls/>
        <c:marker val="1"/>
        <c:axId val="61852672"/>
        <c:axId val="61858560"/>
      </c:lineChart>
      <c:catAx>
        <c:axId val="6185267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858560"/>
        <c:crosses val="autoZero"/>
        <c:auto val="1"/>
        <c:lblAlgn val="ctr"/>
        <c:lblOffset val="100"/>
      </c:catAx>
      <c:valAx>
        <c:axId val="6185856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852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lotArea>
      <c:layout/>
      <c:lineChart>
        <c:grouping val="standard"/>
        <c:ser>
          <c:idx val="0"/>
          <c:order val="0"/>
          <c:tx>
            <c:strRef>
              <c:f>'Indicadores de participacion '!$D$32</c:f>
              <c:strCache>
                <c:ptCount val="1"/>
                <c:pt idx="0">
                  <c:v>Apertura medida por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participacion '!$A$33:$A$57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participacion '!$D$33:$D$57</c:f>
              <c:numCache>
                <c:formatCode>0.00%</c:formatCode>
                <c:ptCount val="25"/>
                <c:pt idx="0">
                  <c:v>1.298609717830403E-3</c:v>
                </c:pt>
                <c:pt idx="1">
                  <c:v>7.2837291450897075E-4</c:v>
                </c:pt>
                <c:pt idx="2">
                  <c:v>3.2175951985590048E-4</c:v>
                </c:pt>
                <c:pt idx="3">
                  <c:v>1.5337886505519576E-4</c:v>
                </c:pt>
                <c:pt idx="4">
                  <c:v>1.5707599362709462E-4</c:v>
                </c:pt>
                <c:pt idx="5">
                  <c:v>1.0036150079466278E-4</c:v>
                </c:pt>
                <c:pt idx="6">
                  <c:v>1.5629591545365161E-4</c:v>
                </c:pt>
                <c:pt idx="7">
                  <c:v>1.4971282921111056E-4</c:v>
                </c:pt>
                <c:pt idx="8">
                  <c:v>1.2768542802012037E-4</c:v>
                </c:pt>
                <c:pt idx="9">
                  <c:v>1.3856350500047175E-4</c:v>
                </c:pt>
                <c:pt idx="10">
                  <c:v>3.6378361176766827E-4</c:v>
                </c:pt>
                <c:pt idx="11">
                  <c:v>2.137537242478353E-4</c:v>
                </c:pt>
                <c:pt idx="12">
                  <c:v>3.7980680588996739E-5</c:v>
                </c:pt>
                <c:pt idx="13">
                  <c:v>1.5197711862306582E-4</c:v>
                </c:pt>
                <c:pt idx="14">
                  <c:v>5.1691443063693451E-5</c:v>
                </c:pt>
                <c:pt idx="15">
                  <c:v>2.0099511082703322E-4</c:v>
                </c:pt>
                <c:pt idx="16">
                  <c:v>8.0786606900500689E-5</c:v>
                </c:pt>
                <c:pt idx="17">
                  <c:v>1.6792847147867925E-4</c:v>
                </c:pt>
                <c:pt idx="18">
                  <c:v>2.0600598779225819E-4</c:v>
                </c:pt>
                <c:pt idx="19">
                  <c:v>8.3278510554631773E-5</c:v>
                </c:pt>
                <c:pt idx="20">
                  <c:v>1.3159103800237449E-4</c:v>
                </c:pt>
                <c:pt idx="21">
                  <c:v>1.3151997548627812E-4</c:v>
                </c:pt>
                <c:pt idx="22">
                  <c:v>1.5865671662897022E-4</c:v>
                </c:pt>
                <c:pt idx="23">
                  <c:v>1.451692702979064E-4</c:v>
                </c:pt>
                <c:pt idx="24">
                  <c:v>2.0643980043586949E-4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F1-41EB-98D0-6100F660C263}"/>
            </c:ext>
          </c:extLst>
        </c:ser>
        <c:dLbls/>
        <c:marker val="1"/>
        <c:axId val="62148992"/>
        <c:axId val="62150528"/>
      </c:lineChart>
      <c:catAx>
        <c:axId val="621489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150528"/>
        <c:crosses val="autoZero"/>
        <c:auto val="1"/>
        <c:lblAlgn val="ctr"/>
        <c:lblOffset val="100"/>
      </c:catAx>
      <c:valAx>
        <c:axId val="621505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14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lotArea>
      <c:layout/>
      <c:lineChart>
        <c:grouping val="standard"/>
        <c:ser>
          <c:idx val="0"/>
          <c:order val="0"/>
          <c:tx>
            <c:strRef>
              <c:f>'Indicadores de participacion '!$F$61</c:f>
              <c:strCache>
                <c:ptCount val="1"/>
                <c:pt idx="0">
                  <c:v>Apertura por el peso de los Intercambios locales en el comercio mundial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participacion '!$A$62:$A$86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participacion '!$F$62:$F$86</c:f>
              <c:numCache>
                <c:formatCode>0%</c:formatCode>
                <c:ptCount val="25"/>
                <c:pt idx="0">
                  <c:v>4.6232229616665822E-2</c:v>
                </c:pt>
                <c:pt idx="1">
                  <c:v>3.9178165035228987E-2</c:v>
                </c:pt>
                <c:pt idx="2">
                  <c:v>4.2203328424949012E-2</c:v>
                </c:pt>
                <c:pt idx="3">
                  <c:v>5.6944839750113628E-2</c:v>
                </c:pt>
                <c:pt idx="4">
                  <c:v>5.9785694683625754E-2</c:v>
                </c:pt>
                <c:pt idx="5">
                  <c:v>5.6560621632410081E-2</c:v>
                </c:pt>
                <c:pt idx="6">
                  <c:v>5.9034739315422892E-2</c:v>
                </c:pt>
                <c:pt idx="7">
                  <c:v>4.7198557917397313E-2</c:v>
                </c:pt>
                <c:pt idx="8">
                  <c:v>5.2169309864637192E-2</c:v>
                </c:pt>
                <c:pt idx="9">
                  <c:v>5.3874757099987104E-2</c:v>
                </c:pt>
                <c:pt idx="10">
                  <c:v>3.8423540341005535E-2</c:v>
                </c:pt>
                <c:pt idx="11">
                  <c:v>4.4764437531272808E-2</c:v>
                </c:pt>
                <c:pt idx="12">
                  <c:v>4.1065465350089182E-2</c:v>
                </c:pt>
                <c:pt idx="13">
                  <c:v>4.5692014343827969E-2</c:v>
                </c:pt>
                <c:pt idx="14">
                  <c:v>5.0024026503512842E-2</c:v>
                </c:pt>
                <c:pt idx="15">
                  <c:v>4.1860482159217692E-2</c:v>
                </c:pt>
                <c:pt idx="16">
                  <c:v>3.4537210845489996E-2</c:v>
                </c:pt>
                <c:pt idx="17">
                  <c:v>3.2131608082028258E-2</c:v>
                </c:pt>
                <c:pt idx="18">
                  <c:v>3.6935106570083351E-2</c:v>
                </c:pt>
                <c:pt idx="19">
                  <c:v>5.3001350905334081E-2</c:v>
                </c:pt>
                <c:pt idx="20">
                  <c:v>3.9382657640832312E-2</c:v>
                </c:pt>
                <c:pt idx="21">
                  <c:v>2.4145769554986461E-2</c:v>
                </c:pt>
                <c:pt idx="22">
                  <c:v>2.5724352028301097E-2</c:v>
                </c:pt>
                <c:pt idx="23">
                  <c:v>2.5282064844988045E-2</c:v>
                </c:pt>
                <c:pt idx="24">
                  <c:v>3.1062134188442302E-2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53-44BC-9A0A-C97D586E52A2}"/>
            </c:ext>
          </c:extLst>
        </c:ser>
        <c:dLbls/>
        <c:marker val="1"/>
        <c:axId val="62199296"/>
        <c:axId val="62200832"/>
      </c:lineChart>
      <c:catAx>
        <c:axId val="6219929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200832"/>
        <c:crosses val="autoZero"/>
        <c:auto val="1"/>
        <c:lblAlgn val="ctr"/>
        <c:lblOffset val="100"/>
      </c:catAx>
      <c:valAx>
        <c:axId val="622008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19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8.7612720085829446E-2"/>
          <c:y val="0.14572929416595401"/>
          <c:w val="0.88832826017082955"/>
          <c:h val="0.74158500938254168"/>
        </c:manualLayout>
      </c:layout>
      <c:lineChart>
        <c:grouping val="standard"/>
        <c:ser>
          <c:idx val="0"/>
          <c:order val="0"/>
          <c:tx>
            <c:strRef>
              <c:f>'Indicadores de dinamismo'!$F$5</c:f>
              <c:strCache>
                <c:ptCount val="1"/>
                <c:pt idx="0">
                  <c:v>Indice de ventajas comparativas reveladas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dinamismo'!$A$6:$A$30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dinamismo'!$F$6:$F$30</c:f>
              <c:numCache>
                <c:formatCode>0.00</c:formatCode>
                <c:ptCount val="25"/>
                <c:pt idx="0">
                  <c:v>4.5985413500186208E-2</c:v>
                </c:pt>
                <c:pt idx="1">
                  <c:v>3.8907680348702241E-2</c:v>
                </c:pt>
                <c:pt idx="2">
                  <c:v>4.2065583965601831E-2</c:v>
                </c:pt>
                <c:pt idx="3">
                  <c:v>5.6879523634180737E-2</c:v>
                </c:pt>
                <c:pt idx="4">
                  <c:v>5.9705681682677141E-2</c:v>
                </c:pt>
                <c:pt idx="5">
                  <c:v>5.6493864744761341E-2</c:v>
                </c:pt>
                <c:pt idx="6">
                  <c:v>5.8948017920006542E-2</c:v>
                </c:pt>
                <c:pt idx="7">
                  <c:v>4.7109919578929897E-2</c:v>
                </c:pt>
                <c:pt idx="8">
                  <c:v>5.2096504879129986E-2</c:v>
                </c:pt>
                <c:pt idx="9">
                  <c:v>5.3786976734140284E-2</c:v>
                </c:pt>
                <c:pt idx="10">
                  <c:v>3.8161847368899604E-2</c:v>
                </c:pt>
                <c:pt idx="11">
                  <c:v>4.460747027209068E-2</c:v>
                </c:pt>
                <c:pt idx="12">
                  <c:v>4.1038008393116568E-2</c:v>
                </c:pt>
                <c:pt idx="13">
                  <c:v>4.5585895620095525E-2</c:v>
                </c:pt>
                <c:pt idx="14">
                  <c:v>4.9992689316282396E-2</c:v>
                </c:pt>
                <c:pt idx="15">
                  <c:v>4.1722985344034527E-2</c:v>
                </c:pt>
                <c:pt idx="16">
                  <c:v>3.4476790772650451E-2</c:v>
                </c:pt>
                <c:pt idx="17">
                  <c:v>3.1995698858283336E-2</c:v>
                </c:pt>
                <c:pt idx="18">
                  <c:v>3.6778877064489818E-2</c:v>
                </c:pt>
                <c:pt idx="19">
                  <c:v>5.2930045612707158E-2</c:v>
                </c:pt>
                <c:pt idx="20">
                  <c:v>3.9268283029265938E-2</c:v>
                </c:pt>
                <c:pt idx="21">
                  <c:v>2.4015142966422574E-2</c:v>
                </c:pt>
                <c:pt idx="22">
                  <c:v>2.5565373662912894E-2</c:v>
                </c:pt>
                <c:pt idx="23">
                  <c:v>2.5144080839691496E-2</c:v>
                </c:pt>
                <c:pt idx="24">
                  <c:v>3.0868806070272859E-2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FE-4FAA-A5E4-BB0DF7D894C3}"/>
            </c:ext>
          </c:extLst>
        </c:ser>
        <c:dLbls/>
        <c:marker val="1"/>
        <c:axId val="62245888"/>
        <c:axId val="62300928"/>
      </c:lineChart>
      <c:catAx>
        <c:axId val="622458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300928"/>
        <c:crosses val="autoZero"/>
        <c:auto val="1"/>
        <c:lblAlgn val="ctr"/>
        <c:lblOffset val="100"/>
      </c:catAx>
      <c:valAx>
        <c:axId val="623009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245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Indice de Balassa</a:t>
            </a:r>
          </a:p>
        </c:rich>
      </c:tx>
      <c:layout/>
      <c:spPr>
        <a:noFill/>
        <a:ln>
          <a:noFill/>
        </a:ln>
        <a:effectLst/>
      </c:spPr>
    </c:title>
    <c:plotArea>
      <c:layout/>
      <c:lineChart>
        <c:grouping val="standard"/>
        <c:ser>
          <c:idx val="0"/>
          <c:order val="0"/>
          <c:tx>
            <c:strRef>
              <c:f>'Indicadores de dinamismo'!$G$38</c:f>
              <c:strCache>
                <c:ptCount val="1"/>
                <c:pt idx="0">
                  <c:v>IVCR Norm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dinamismo'!$A$39:$A$63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dinamismo'!$G$39:$G$63</c:f>
              <c:numCache>
                <c:formatCode>0.00</c:formatCode>
                <c:ptCount val="25"/>
                <c:pt idx="0">
                  <c:v>0.23023806231204122</c:v>
                </c:pt>
                <c:pt idx="1">
                  <c:v>0.2536020623446783</c:v>
                </c:pt>
                <c:pt idx="2">
                  <c:v>0.23111084767984935</c:v>
                </c:pt>
                <c:pt idx="3">
                  <c:v>0.27235201851746765</c:v>
                </c:pt>
                <c:pt idx="4">
                  <c:v>0.38426817304413607</c:v>
                </c:pt>
                <c:pt idx="5">
                  <c:v>0.44199784916949003</c:v>
                </c:pt>
                <c:pt idx="6">
                  <c:v>0.4446511632476981</c:v>
                </c:pt>
                <c:pt idx="7">
                  <c:v>0.45968671037057174</c:v>
                </c:pt>
                <c:pt idx="8">
                  <c:v>0.55095511005995357</c:v>
                </c:pt>
                <c:pt idx="9">
                  <c:v>0.63629280092409746</c:v>
                </c:pt>
                <c:pt idx="10">
                  <c:v>0.63409118974076206</c:v>
                </c:pt>
                <c:pt idx="11">
                  <c:v>0.62560034032945466</c:v>
                </c:pt>
                <c:pt idx="12">
                  <c:v>0.61363768854878797</c:v>
                </c:pt>
                <c:pt idx="13">
                  <c:v>0.63477487669077381</c:v>
                </c:pt>
                <c:pt idx="14">
                  <c:v>0.64320406636759275</c:v>
                </c:pt>
                <c:pt idx="15">
                  <c:v>0.65429683770810843</c:v>
                </c:pt>
                <c:pt idx="16">
                  <c:v>0.61404564218680058</c:v>
                </c:pt>
                <c:pt idx="17">
                  <c:v>0.69010924870614809</c:v>
                </c:pt>
                <c:pt idx="18">
                  <c:v>0.70587347422340763</c:v>
                </c:pt>
                <c:pt idx="19">
                  <c:v>0.75657945251331626</c:v>
                </c:pt>
                <c:pt idx="20">
                  <c:v>0.76478313623867666</c:v>
                </c:pt>
                <c:pt idx="21">
                  <c:v>0.77786869046779239</c:v>
                </c:pt>
                <c:pt idx="22">
                  <c:v>0.77258193504973827</c:v>
                </c:pt>
                <c:pt idx="23">
                  <c:v>0.72433025090063174</c:v>
                </c:pt>
                <c:pt idx="24">
                  <c:v>0.59980940671259197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7E-4C79-9188-22A559705CC7}"/>
            </c:ext>
          </c:extLst>
        </c:ser>
        <c:ser>
          <c:idx val="1"/>
          <c:order val="1"/>
          <c:tx>
            <c:strRef>
              <c:f>'Indicadores de dinamismo'!$I$38</c:f>
              <c:strCache>
                <c:ptCount val="1"/>
                <c:pt idx="0">
                  <c:v>alpha max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'Indicadores de dinamismo'!$A$39:$A$63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dinamismo'!$I$39:$I$63</c:f>
              <c:numCache>
                <c:formatCode>General</c:formatCode>
                <c:ptCount val="25"/>
                <c:pt idx="0">
                  <c:v>0.33</c:v>
                </c:pt>
                <c:pt idx="1">
                  <c:v>0.33</c:v>
                </c:pt>
                <c:pt idx="2">
                  <c:v>0.33</c:v>
                </c:pt>
                <c:pt idx="3">
                  <c:v>0.33</c:v>
                </c:pt>
                <c:pt idx="4">
                  <c:v>0.33</c:v>
                </c:pt>
                <c:pt idx="5">
                  <c:v>0.33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0.33</c:v>
                </c:pt>
                <c:pt idx="10">
                  <c:v>0.33</c:v>
                </c:pt>
                <c:pt idx="11">
                  <c:v>0.33</c:v>
                </c:pt>
                <c:pt idx="12">
                  <c:v>0.33</c:v>
                </c:pt>
                <c:pt idx="13">
                  <c:v>0.33</c:v>
                </c:pt>
                <c:pt idx="14">
                  <c:v>0.33</c:v>
                </c:pt>
                <c:pt idx="15">
                  <c:v>0.33</c:v>
                </c:pt>
                <c:pt idx="16">
                  <c:v>0.33</c:v>
                </c:pt>
                <c:pt idx="17">
                  <c:v>0.33</c:v>
                </c:pt>
                <c:pt idx="18">
                  <c:v>0.33</c:v>
                </c:pt>
                <c:pt idx="19">
                  <c:v>0.33</c:v>
                </c:pt>
                <c:pt idx="20">
                  <c:v>0.33</c:v>
                </c:pt>
                <c:pt idx="21">
                  <c:v>0.33</c:v>
                </c:pt>
                <c:pt idx="22">
                  <c:v>0.33</c:v>
                </c:pt>
                <c:pt idx="23">
                  <c:v>0.33</c:v>
                </c:pt>
                <c:pt idx="24">
                  <c:v>0.33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7E-4C79-9188-22A559705CC7}"/>
            </c:ext>
          </c:extLst>
        </c:ser>
        <c:ser>
          <c:idx val="2"/>
          <c:order val="2"/>
          <c:tx>
            <c:strRef>
              <c:f>'Indicadores de dinamismo'!$J$38</c:f>
              <c:strCache>
                <c:ptCount val="1"/>
                <c:pt idx="0">
                  <c:v>alpha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'Indicadores de dinamismo'!$A$39:$A$63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dinamismo'!$J$39:$J$63</c:f>
              <c:numCache>
                <c:formatCode>General</c:formatCode>
                <c:ptCount val="25"/>
                <c:pt idx="0">
                  <c:v>-0.33</c:v>
                </c:pt>
                <c:pt idx="1">
                  <c:v>-0.33</c:v>
                </c:pt>
                <c:pt idx="2">
                  <c:v>-0.33</c:v>
                </c:pt>
                <c:pt idx="3">
                  <c:v>-0.33</c:v>
                </c:pt>
                <c:pt idx="4">
                  <c:v>-0.33</c:v>
                </c:pt>
                <c:pt idx="5">
                  <c:v>-0.33</c:v>
                </c:pt>
                <c:pt idx="6">
                  <c:v>-0.33</c:v>
                </c:pt>
                <c:pt idx="7">
                  <c:v>-0.33</c:v>
                </c:pt>
                <c:pt idx="8">
                  <c:v>-0.33</c:v>
                </c:pt>
                <c:pt idx="9">
                  <c:v>-0.33</c:v>
                </c:pt>
                <c:pt idx="10">
                  <c:v>-0.33</c:v>
                </c:pt>
                <c:pt idx="11">
                  <c:v>-0.33</c:v>
                </c:pt>
                <c:pt idx="12">
                  <c:v>-0.33</c:v>
                </c:pt>
                <c:pt idx="13">
                  <c:v>-0.33</c:v>
                </c:pt>
                <c:pt idx="14">
                  <c:v>-0.33</c:v>
                </c:pt>
                <c:pt idx="15">
                  <c:v>-0.33</c:v>
                </c:pt>
                <c:pt idx="16">
                  <c:v>-0.33</c:v>
                </c:pt>
                <c:pt idx="17">
                  <c:v>-0.33</c:v>
                </c:pt>
                <c:pt idx="18">
                  <c:v>-0.33</c:v>
                </c:pt>
                <c:pt idx="19">
                  <c:v>-0.33</c:v>
                </c:pt>
                <c:pt idx="20">
                  <c:v>-0.33</c:v>
                </c:pt>
                <c:pt idx="21">
                  <c:v>-0.33</c:v>
                </c:pt>
                <c:pt idx="22">
                  <c:v>-0.33</c:v>
                </c:pt>
                <c:pt idx="23">
                  <c:v>-0.33</c:v>
                </c:pt>
                <c:pt idx="24">
                  <c:v>-0.33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7E-4C79-9188-22A559705CC7}"/>
            </c:ext>
          </c:extLst>
        </c:ser>
        <c:dLbls/>
        <c:marker val="1"/>
        <c:axId val="62548608"/>
        <c:axId val="62562688"/>
      </c:lineChart>
      <c:catAx>
        <c:axId val="625486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562688"/>
        <c:crosses val="autoZero"/>
        <c:auto val="1"/>
        <c:lblAlgn val="ctr"/>
        <c:lblOffset val="100"/>
      </c:catAx>
      <c:valAx>
        <c:axId val="6256268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54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lotArea>
      <c:layout/>
      <c:lineChart>
        <c:grouping val="standard"/>
        <c:ser>
          <c:idx val="0"/>
          <c:order val="0"/>
          <c:tx>
            <c:strRef>
              <c:f>'Indicadores de dinamismo'!$D$69</c:f>
              <c:strCache>
                <c:ptCount val="1"/>
                <c:pt idx="0">
                  <c:v>Indice de Grubel Lloyd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dinamismo'!$A$70:$A$94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dinamismo'!$D$70:$D$94</c:f>
              <c:numCache>
                <c:formatCode>0.000</c:formatCode>
                <c:ptCount val="25"/>
                <c:pt idx="0">
                  <c:v>5.3386159076923567E-3</c:v>
                </c:pt>
                <c:pt idx="1">
                  <c:v>6.9039651623176157E-3</c:v>
                </c:pt>
                <c:pt idx="2">
                  <c:v>3.26382928759128E-3</c:v>
                </c:pt>
                <c:pt idx="3">
                  <c:v>1.147006756354263E-3</c:v>
                </c:pt>
                <c:pt idx="4">
                  <c:v>1.3383302037723865E-3</c:v>
                </c:pt>
                <c:pt idx="5">
                  <c:v>1.1802714631142797E-3</c:v>
                </c:pt>
                <c:pt idx="6">
                  <c:v>1.4689892158750162E-3</c:v>
                </c:pt>
                <c:pt idx="7">
                  <c:v>1.8779882771532419E-3</c:v>
                </c:pt>
                <c:pt idx="8">
                  <c:v>1.395552015085344E-3</c:v>
                </c:pt>
                <c:pt idx="9">
                  <c:v>1.6293412828554121E-3</c:v>
                </c:pt>
                <c:pt idx="10">
                  <c:v>6.8107459589465957E-3</c:v>
                </c:pt>
                <c:pt idx="11">
                  <c:v>3.5065169549481912E-3</c:v>
                </c:pt>
                <c:pt idx="12">
                  <c:v>6.6861429034204001E-4</c:v>
                </c:pt>
                <c:pt idx="13">
                  <c:v>2.3224785612188104E-3</c:v>
                </c:pt>
                <c:pt idx="14">
                  <c:v>6.2644272004463986E-4</c:v>
                </c:pt>
                <c:pt idx="15">
                  <c:v>3.2846448031867981E-3</c:v>
                </c:pt>
                <c:pt idx="16">
                  <c:v>1.7494195784901745E-3</c:v>
                </c:pt>
                <c:pt idx="17">
                  <c:v>4.2297672559045152E-3</c:v>
                </c:pt>
                <c:pt idx="18">
                  <c:v>4.2298376829396078E-3</c:v>
                </c:pt>
                <c:pt idx="19">
                  <c:v>1.3453485884592498E-3</c:v>
                </c:pt>
                <c:pt idx="20">
                  <c:v>2.9041872341237784E-3</c:v>
                </c:pt>
                <c:pt idx="21">
                  <c:v>5.4099161456178102E-3</c:v>
                </c:pt>
                <c:pt idx="22">
                  <c:v>6.1800726880623102E-3</c:v>
                </c:pt>
                <c:pt idx="23">
                  <c:v>5.4577822714468871E-3</c:v>
                </c:pt>
                <c:pt idx="24">
                  <c:v>6.2239161352080075E-3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9F-4D00-8400-A8283D8AEF69}"/>
            </c:ext>
          </c:extLst>
        </c:ser>
        <c:dLbls/>
        <c:marker val="1"/>
        <c:axId val="62603648"/>
        <c:axId val="62605184"/>
      </c:lineChart>
      <c:catAx>
        <c:axId val="626036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605184"/>
        <c:crosses val="autoZero"/>
        <c:auto val="1"/>
        <c:lblAlgn val="ctr"/>
        <c:lblOffset val="100"/>
      </c:catAx>
      <c:valAx>
        <c:axId val="6260518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60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'IVCR prod. agricolas'!$B$167</c:f>
              <c:strCache>
                <c:ptCount val="1"/>
                <c:pt idx="0">
                  <c:v>00  animales vivos</c:v>
                </c:pt>
              </c:strCache>
            </c:strRef>
          </c:tx>
          <c:marker>
            <c:symbol val="none"/>
          </c:marker>
          <c:cat>
            <c:numRef>
              <c:f>'IVCR prod. agricolas'!$A$168:$A$192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'IVCR prod. agricolas'!$B$168:$B$192</c:f>
              <c:numCache>
                <c:formatCode>General</c:formatCode>
                <c:ptCount val="25"/>
                <c:pt idx="0">
                  <c:v>-3.2131956945588695E-3</c:v>
                </c:pt>
                <c:pt idx="1">
                  <c:v>0</c:v>
                </c:pt>
                <c:pt idx="2">
                  <c:v>1.4253451241831014E-4</c:v>
                </c:pt>
                <c:pt idx="3">
                  <c:v>0</c:v>
                </c:pt>
                <c:pt idx="4">
                  <c:v>0</c:v>
                </c:pt>
                <c:pt idx="5">
                  <c:v>2.9803778627367602E-4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-1.3476470358839927E-4</c:v>
                </c:pt>
                <c:pt idx="13">
                  <c:v>1.7294326088449973E-7</c:v>
                </c:pt>
                <c:pt idx="14">
                  <c:v>-1.7401615393534167E-6</c:v>
                </c:pt>
                <c:pt idx="15">
                  <c:v>3.5502236086822699E-5</c:v>
                </c:pt>
                <c:pt idx="16">
                  <c:v>2.3473339271616579E-5</c:v>
                </c:pt>
                <c:pt idx="17">
                  <c:v>4.6535716162154455E-4</c:v>
                </c:pt>
                <c:pt idx="18">
                  <c:v>3.3152374575664954E-4</c:v>
                </c:pt>
                <c:pt idx="19">
                  <c:v>0</c:v>
                </c:pt>
                <c:pt idx="20">
                  <c:v>2.7447595403998963E-6</c:v>
                </c:pt>
                <c:pt idx="21">
                  <c:v>0</c:v>
                </c:pt>
                <c:pt idx="22">
                  <c:v>0</c:v>
                </c:pt>
                <c:pt idx="23">
                  <c:v>8.2115117456399827E-5</c:v>
                </c:pt>
                <c:pt idx="24">
                  <c:v>2.027981527521862E-6</c:v>
                </c:pt>
              </c:numCache>
            </c:numRef>
          </c:val>
        </c:ser>
        <c:marker val="1"/>
        <c:axId val="65209856"/>
        <c:axId val="69258624"/>
      </c:lineChart>
      <c:catAx>
        <c:axId val="65209856"/>
        <c:scaling>
          <c:orientation val="minMax"/>
        </c:scaling>
        <c:axPos val="b"/>
        <c:numFmt formatCode="General" sourceLinked="1"/>
        <c:tickLblPos val="nextTo"/>
        <c:crossAx val="69258624"/>
        <c:crosses val="autoZero"/>
        <c:auto val="1"/>
        <c:lblAlgn val="ctr"/>
        <c:lblOffset val="100"/>
      </c:catAx>
      <c:valAx>
        <c:axId val="69258624"/>
        <c:scaling>
          <c:orientation val="minMax"/>
        </c:scaling>
        <c:axPos val="l"/>
        <c:majorGridlines/>
        <c:numFmt formatCode="General" sourceLinked="1"/>
        <c:tickLblPos val="nextTo"/>
        <c:crossAx val="65209856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lotArea>
      <c:layout/>
      <c:lineChart>
        <c:grouping val="standard"/>
        <c:ser>
          <c:idx val="0"/>
          <c:order val="0"/>
          <c:tx>
            <c:strRef>
              <c:f>'Importaciones de colombia'!$B$2</c:f>
              <c:strCache>
                <c:ptCount val="1"/>
                <c:pt idx="0">
                  <c:v>Importaciones (US$)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'Importaciones de colombia'!$A$3:$A$27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'Importaciones de colombia'!$B$3:$B$27</c:f>
              <c:numCache>
                <c:formatCode>"$"\ #,##0</c:formatCode>
                <c:ptCount val="25"/>
                <c:pt idx="0">
                  <c:v>314205</c:v>
                </c:pt>
                <c:pt idx="1">
                  <c:v>367726</c:v>
                </c:pt>
                <c:pt idx="2">
                  <c:v>182919</c:v>
                </c:pt>
                <c:pt idx="3">
                  <c:v>132413</c:v>
                </c:pt>
                <c:pt idx="4">
                  <c:v>166344</c:v>
                </c:pt>
                <c:pt idx="5">
                  <c:v>139324</c:v>
                </c:pt>
                <c:pt idx="6">
                  <c:v>216494</c:v>
                </c:pt>
                <c:pt idx="7">
                  <c:v>210018</c:v>
                </c:pt>
                <c:pt idx="8">
                  <c:v>137275</c:v>
                </c:pt>
                <c:pt idx="9">
                  <c:v>154505</c:v>
                </c:pt>
                <c:pt idx="10">
                  <c:v>437031</c:v>
                </c:pt>
                <c:pt idx="11">
                  <c:v>257794</c:v>
                </c:pt>
                <c:pt idx="12">
                  <c:v>45486</c:v>
                </c:pt>
                <c:pt idx="13">
                  <c:v>208860</c:v>
                </c:pt>
                <c:pt idx="14">
                  <c:v>76770</c:v>
                </c:pt>
                <c:pt idx="15">
                  <c:v>379931</c:v>
                </c:pt>
                <c:pt idx="16">
                  <c:v>203043</c:v>
                </c:pt>
                <c:pt idx="17">
                  <c:v>561680</c:v>
                </c:pt>
                <c:pt idx="18">
                  <c:v>578600</c:v>
                </c:pt>
                <c:pt idx="19">
                  <c:v>265114</c:v>
                </c:pt>
                <c:pt idx="20">
                  <c:v>542317</c:v>
                </c:pt>
                <c:pt idx="21">
                  <c:v>634620</c:v>
                </c:pt>
                <c:pt idx="22">
                  <c:v>769105</c:v>
                </c:pt>
                <c:pt idx="23">
                  <c:v>709653</c:v>
                </c:pt>
                <c:pt idx="24">
                  <c:v>920875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42-4FD4-99C7-2E96E9DAE637}"/>
            </c:ext>
          </c:extLst>
        </c:ser>
        <c:dLbls/>
        <c:marker val="1"/>
        <c:axId val="61358080"/>
        <c:axId val="61359616"/>
      </c:lineChart>
      <c:catAx>
        <c:axId val="613580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359616"/>
        <c:crosses val="autoZero"/>
        <c:auto val="1"/>
        <c:lblAlgn val="ctr"/>
        <c:lblOffset val="100"/>
      </c:catAx>
      <c:valAx>
        <c:axId val="6135961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35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layout/>
    </c:title>
    <c:plotArea>
      <c:layout>
        <c:manualLayout>
          <c:layoutTarget val="inner"/>
          <c:xMode val="edge"/>
          <c:yMode val="edge"/>
          <c:x val="0.12808573928258968"/>
          <c:y val="0.18554425488480605"/>
          <c:w val="0.84135870516185474"/>
          <c:h val="0.73071959755030624"/>
        </c:manualLayout>
      </c:layout>
      <c:lineChart>
        <c:grouping val="standard"/>
        <c:ser>
          <c:idx val="0"/>
          <c:order val="0"/>
          <c:tx>
            <c:strRef>
              <c:f>'IVCR prod. agricolas'!$C$167</c:f>
              <c:strCache>
                <c:ptCount val="1"/>
                <c:pt idx="0">
                  <c:v>01 preparaciones de carne y carne</c:v>
                </c:pt>
              </c:strCache>
            </c:strRef>
          </c:tx>
          <c:marker>
            <c:symbol val="none"/>
          </c:marker>
          <c:cat>
            <c:numRef>
              <c:f>'IVCR prod. agricolas'!$A$168:$A$192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'IVCR prod. agricolas'!$C$168:$C$192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4.1436517987959547E-2</c:v>
                </c:pt>
                <c:pt idx="3">
                  <c:v>1.5082416944952793E-2</c:v>
                </c:pt>
                <c:pt idx="4">
                  <c:v>3.7790360849562055E-4</c:v>
                </c:pt>
                <c:pt idx="5">
                  <c:v>2.5091351188060118E-4</c:v>
                </c:pt>
                <c:pt idx="6">
                  <c:v>-3.9079511209009625E-4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-3.085835105984494E-5</c:v>
                </c:pt>
                <c:pt idx="11">
                  <c:v>0</c:v>
                </c:pt>
                <c:pt idx="12">
                  <c:v>1.0403224502680704E-3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-1.8296281279470641E-5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7.6621160376214349E-9</c:v>
                </c:pt>
              </c:numCache>
            </c:numRef>
          </c:val>
        </c:ser>
        <c:marker val="1"/>
        <c:axId val="83333504"/>
        <c:axId val="83335040"/>
      </c:lineChart>
      <c:catAx>
        <c:axId val="83333504"/>
        <c:scaling>
          <c:orientation val="minMax"/>
        </c:scaling>
        <c:axPos val="b"/>
        <c:numFmt formatCode="General" sourceLinked="1"/>
        <c:tickLblPos val="nextTo"/>
        <c:crossAx val="83335040"/>
        <c:crosses val="autoZero"/>
        <c:auto val="1"/>
        <c:lblAlgn val="ctr"/>
        <c:lblOffset val="100"/>
      </c:catAx>
      <c:valAx>
        <c:axId val="83335040"/>
        <c:scaling>
          <c:orientation val="minMax"/>
        </c:scaling>
        <c:axPos val="l"/>
        <c:majorGridlines/>
        <c:numFmt formatCode="General" sourceLinked="1"/>
        <c:tickLblPos val="nextTo"/>
        <c:crossAx val="83333504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'IVCR prod. agricolas'!$D$167</c:f>
              <c:strCache>
                <c:ptCount val="1"/>
                <c:pt idx="0">
                  <c:v>02 
Productos lácteos y huevos de aves </c:v>
                </c:pt>
              </c:strCache>
            </c:strRef>
          </c:tx>
          <c:marker>
            <c:symbol val="none"/>
          </c:marker>
          <c:cat>
            <c:numRef>
              <c:f>'IVCR prod. agricolas'!$A$168:$A$192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'IVCR prod. agricolas'!$D$168:$D$192</c:f>
              <c:numCache>
                <c:formatCode>General</c:formatCode>
                <c:ptCount val="25"/>
                <c:pt idx="0">
                  <c:v>-2.9598823533447081E-3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1.1916092595665767E-6</c:v>
                </c:pt>
                <c:pt idx="17">
                  <c:v>0</c:v>
                </c:pt>
                <c:pt idx="18">
                  <c:v>-4.0865909095042632E-6</c:v>
                </c:pt>
                <c:pt idx="19">
                  <c:v>0</c:v>
                </c:pt>
                <c:pt idx="20">
                  <c:v>2.4981969957127052E-6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5.9585503320321304E-8</c:v>
                </c:pt>
              </c:numCache>
            </c:numRef>
          </c:val>
        </c:ser>
        <c:marker val="1"/>
        <c:axId val="92717440"/>
        <c:axId val="92668288"/>
      </c:lineChart>
      <c:catAx>
        <c:axId val="92717440"/>
        <c:scaling>
          <c:orientation val="minMax"/>
        </c:scaling>
        <c:axPos val="b"/>
        <c:numFmt formatCode="General" sourceLinked="1"/>
        <c:tickLblPos val="nextTo"/>
        <c:crossAx val="92668288"/>
        <c:crosses val="autoZero"/>
        <c:auto val="1"/>
        <c:lblAlgn val="ctr"/>
        <c:lblOffset val="100"/>
      </c:catAx>
      <c:valAx>
        <c:axId val="92668288"/>
        <c:scaling>
          <c:orientation val="minMax"/>
        </c:scaling>
        <c:axPos val="l"/>
        <c:majorGridlines/>
        <c:numFmt formatCode="General" sourceLinked="1"/>
        <c:tickLblPos val="nextTo"/>
        <c:crossAx val="92717440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'IVCR prod. agricolas'!$E$167</c:f>
              <c:strCache>
                <c:ptCount val="1"/>
                <c:pt idx="0">
                  <c:v>03 pescados, crustaceos y moluscos</c:v>
                </c:pt>
              </c:strCache>
            </c:strRef>
          </c:tx>
          <c:marker>
            <c:symbol val="none"/>
          </c:marker>
          <c:cat>
            <c:numRef>
              <c:f>'IVCR prod. agricolas'!$A$168:$A$192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'IVCR prod. agricolas'!$E$168:$E$192</c:f>
              <c:numCache>
                <c:formatCode>General</c:formatCode>
                <c:ptCount val="25"/>
                <c:pt idx="0">
                  <c:v>6.793432588133845E-2</c:v>
                </c:pt>
                <c:pt idx="1">
                  <c:v>6.3873874618378221E-2</c:v>
                </c:pt>
                <c:pt idx="2">
                  <c:v>4.3499332840382654E-2</c:v>
                </c:pt>
                <c:pt idx="3">
                  <c:v>3.2324011088399392E-2</c:v>
                </c:pt>
                <c:pt idx="4">
                  <c:v>3.8511748320582462E-2</c:v>
                </c:pt>
                <c:pt idx="5">
                  <c:v>4.2203344087454929E-2</c:v>
                </c:pt>
                <c:pt idx="6">
                  <c:v>3.9841094613221703E-2</c:v>
                </c:pt>
                <c:pt idx="7">
                  <c:v>2.9364102002647156E-2</c:v>
                </c:pt>
                <c:pt idx="8">
                  <c:v>3.892648472441132E-2</c:v>
                </c:pt>
                <c:pt idx="9">
                  <c:v>4.7603357349133249E-2</c:v>
                </c:pt>
                <c:pt idx="10">
                  <c:v>3.6037090350474817E-2</c:v>
                </c:pt>
                <c:pt idx="11">
                  <c:v>2.9944252162121654E-2</c:v>
                </c:pt>
                <c:pt idx="12">
                  <c:v>1.4546466454168645E-2</c:v>
                </c:pt>
                <c:pt idx="13">
                  <c:v>1.2068286340222063E-2</c:v>
                </c:pt>
                <c:pt idx="14">
                  <c:v>5.9966766841883954E-3</c:v>
                </c:pt>
                <c:pt idx="15">
                  <c:v>7.4289209654844661E-3</c:v>
                </c:pt>
                <c:pt idx="16">
                  <c:v>4.2480808432492079E-3</c:v>
                </c:pt>
                <c:pt idx="17">
                  <c:v>4.9670274881685574E-3</c:v>
                </c:pt>
                <c:pt idx="18">
                  <c:v>5.9734827295076995E-3</c:v>
                </c:pt>
                <c:pt idx="19">
                  <c:v>7.1846349082721498E-3</c:v>
                </c:pt>
                <c:pt idx="20">
                  <c:v>3.9385903169809056E-3</c:v>
                </c:pt>
                <c:pt idx="21">
                  <c:v>2.1923427247732366E-3</c:v>
                </c:pt>
                <c:pt idx="22">
                  <c:v>1.6971614471160193E-3</c:v>
                </c:pt>
                <c:pt idx="23">
                  <c:v>1.1168470153618897E-3</c:v>
                </c:pt>
                <c:pt idx="24">
                  <c:v>1.3356496550258471E-3</c:v>
                </c:pt>
              </c:numCache>
            </c:numRef>
          </c:val>
        </c:ser>
        <c:marker val="1"/>
        <c:axId val="92707840"/>
        <c:axId val="92721536"/>
      </c:lineChart>
      <c:catAx>
        <c:axId val="92707840"/>
        <c:scaling>
          <c:orientation val="minMax"/>
        </c:scaling>
        <c:axPos val="b"/>
        <c:numFmt formatCode="General" sourceLinked="1"/>
        <c:tickLblPos val="nextTo"/>
        <c:crossAx val="92721536"/>
        <c:crosses val="autoZero"/>
        <c:auto val="1"/>
        <c:lblAlgn val="ctr"/>
        <c:lblOffset val="100"/>
      </c:catAx>
      <c:valAx>
        <c:axId val="92721536"/>
        <c:scaling>
          <c:orientation val="minMax"/>
        </c:scaling>
        <c:axPos val="l"/>
        <c:majorGridlines/>
        <c:numFmt formatCode="General" sourceLinked="1"/>
        <c:tickLblPos val="nextTo"/>
        <c:crossAx val="92707840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'IVCR prod. agricolas'!$F$167</c:f>
              <c:strCache>
                <c:ptCount val="1"/>
                <c:pt idx="0">
                  <c:v>04 preparaciones de cereal y cereal</c:v>
                </c:pt>
              </c:strCache>
            </c:strRef>
          </c:tx>
          <c:marker>
            <c:symbol val="none"/>
          </c:marker>
          <c:cat>
            <c:numRef>
              <c:f>'IVCR prod. agricolas'!$A$168:$A$192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'IVCR prod. agricolas'!$F$168:$F$192</c:f>
              <c:numCache>
                <c:formatCode>General</c:formatCode>
                <c:ptCount val="25"/>
                <c:pt idx="0">
                  <c:v>0</c:v>
                </c:pt>
                <c:pt idx="1">
                  <c:v>3.5360000667169824E-5</c:v>
                </c:pt>
                <c:pt idx="2">
                  <c:v>-1.2172338601781011E-5</c:v>
                </c:pt>
                <c:pt idx="3">
                  <c:v>-2.35403580588735E-5</c:v>
                </c:pt>
                <c:pt idx="4">
                  <c:v>-7.2318404643667858E-6</c:v>
                </c:pt>
                <c:pt idx="5">
                  <c:v>-1.3012962292305512E-5</c:v>
                </c:pt>
                <c:pt idx="6">
                  <c:v>-1.2676212867367891E-5</c:v>
                </c:pt>
                <c:pt idx="7">
                  <c:v>-9.8032391379292828E-6</c:v>
                </c:pt>
                <c:pt idx="8">
                  <c:v>-2.3629525215120039E-5</c:v>
                </c:pt>
                <c:pt idx="9">
                  <c:v>-6.9953955187432354E-7</c:v>
                </c:pt>
                <c:pt idx="10">
                  <c:v>-3.7496701258209653E-4</c:v>
                </c:pt>
                <c:pt idx="11">
                  <c:v>1.5562285700628399E-5</c:v>
                </c:pt>
                <c:pt idx="12">
                  <c:v>2.3878698217861509E-5</c:v>
                </c:pt>
                <c:pt idx="13">
                  <c:v>-7.5490465211910116E-5</c:v>
                </c:pt>
                <c:pt idx="14">
                  <c:v>4.6322373749823186E-5</c:v>
                </c:pt>
                <c:pt idx="15">
                  <c:v>2.4032682975092479E-5</c:v>
                </c:pt>
                <c:pt idx="16">
                  <c:v>1.558320661694675E-5</c:v>
                </c:pt>
                <c:pt idx="17">
                  <c:v>2.9173359682805085E-5</c:v>
                </c:pt>
                <c:pt idx="18">
                  <c:v>1.4463842158647982E-6</c:v>
                </c:pt>
                <c:pt idx="19">
                  <c:v>1.0811108097553231E-5</c:v>
                </c:pt>
                <c:pt idx="20">
                  <c:v>-3.7267024057603332E-7</c:v>
                </c:pt>
                <c:pt idx="21">
                  <c:v>-2.3590186799087927E-7</c:v>
                </c:pt>
                <c:pt idx="22">
                  <c:v>-3.3279753136624453E-6</c:v>
                </c:pt>
                <c:pt idx="23">
                  <c:v>3.0132346036551457E-6</c:v>
                </c:pt>
                <c:pt idx="24">
                  <c:v>1.4829269875398419E-5</c:v>
                </c:pt>
              </c:numCache>
            </c:numRef>
          </c:val>
        </c:ser>
        <c:marker val="1"/>
        <c:axId val="83805312"/>
        <c:axId val="83807232"/>
      </c:lineChart>
      <c:catAx>
        <c:axId val="83805312"/>
        <c:scaling>
          <c:orientation val="minMax"/>
        </c:scaling>
        <c:axPos val="b"/>
        <c:numFmt formatCode="General" sourceLinked="1"/>
        <c:tickLblPos val="nextTo"/>
        <c:crossAx val="83807232"/>
        <c:crosses val="autoZero"/>
        <c:auto val="1"/>
        <c:lblAlgn val="ctr"/>
        <c:lblOffset val="100"/>
      </c:catAx>
      <c:valAx>
        <c:axId val="83807232"/>
        <c:scaling>
          <c:orientation val="minMax"/>
        </c:scaling>
        <c:axPos val="l"/>
        <c:majorGridlines/>
        <c:numFmt formatCode="General" sourceLinked="1"/>
        <c:tickLblPos val="nextTo"/>
        <c:crossAx val="83805312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'IVCR prod. agricolas'!$G$167</c:f>
              <c:strCache>
                <c:ptCount val="1"/>
                <c:pt idx="0">
                  <c:v>05 vegetales y frutas</c:v>
                </c:pt>
              </c:strCache>
            </c:strRef>
          </c:tx>
          <c:marker>
            <c:symbol val="none"/>
          </c:marker>
          <c:cat>
            <c:numRef>
              <c:f>'IVCR prod. agricolas'!$A$168:$A$192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'IVCR prod. agricolas'!$G$168:$G$192</c:f>
              <c:numCache>
                <c:formatCode>General</c:formatCode>
                <c:ptCount val="25"/>
                <c:pt idx="0">
                  <c:v>1.1137795178656921E-4</c:v>
                </c:pt>
                <c:pt idx="1">
                  <c:v>-5.6103664134875568E-4</c:v>
                </c:pt>
                <c:pt idx="2">
                  <c:v>4.892229067923312E-4</c:v>
                </c:pt>
                <c:pt idx="3">
                  <c:v>1.3675188390486397E-3</c:v>
                </c:pt>
                <c:pt idx="4">
                  <c:v>3.4538300853381087E-5</c:v>
                </c:pt>
                <c:pt idx="5">
                  <c:v>1.9397620750952424E-4</c:v>
                </c:pt>
                <c:pt idx="6">
                  <c:v>3.4880171925785383E-4</c:v>
                </c:pt>
                <c:pt idx="7">
                  <c:v>1.5220102705873357E-4</c:v>
                </c:pt>
                <c:pt idx="8">
                  <c:v>2.0712761400686985E-4</c:v>
                </c:pt>
                <c:pt idx="9">
                  <c:v>1.0754952224587872E-3</c:v>
                </c:pt>
                <c:pt idx="10">
                  <c:v>1.3632289338779691E-3</c:v>
                </c:pt>
                <c:pt idx="11">
                  <c:v>2.1719785974502076E-3</c:v>
                </c:pt>
                <c:pt idx="12">
                  <c:v>3.1231069034966257E-3</c:v>
                </c:pt>
                <c:pt idx="13">
                  <c:v>3.1244977410688156E-3</c:v>
                </c:pt>
                <c:pt idx="14">
                  <c:v>2.2270213241876924E-3</c:v>
                </c:pt>
                <c:pt idx="15">
                  <c:v>2.4585188812174543E-3</c:v>
                </c:pt>
                <c:pt idx="16">
                  <c:v>2.763830004078593E-3</c:v>
                </c:pt>
                <c:pt idx="17">
                  <c:v>1.5881097713605291E-3</c:v>
                </c:pt>
                <c:pt idx="18">
                  <c:v>2.7095968629531333E-3</c:v>
                </c:pt>
                <c:pt idx="19">
                  <c:v>1.9113359733716894E-3</c:v>
                </c:pt>
                <c:pt idx="20">
                  <c:v>1.919052266605305E-3</c:v>
                </c:pt>
                <c:pt idx="21">
                  <c:v>1.735294642926288E-3</c:v>
                </c:pt>
                <c:pt idx="22">
                  <c:v>1.9291543715282012E-3</c:v>
                </c:pt>
                <c:pt idx="23">
                  <c:v>1.7827325666446177E-3</c:v>
                </c:pt>
                <c:pt idx="24">
                  <c:v>1.7104850567190286E-3</c:v>
                </c:pt>
              </c:numCache>
            </c:numRef>
          </c:val>
        </c:ser>
        <c:marker val="1"/>
        <c:axId val="92859776"/>
        <c:axId val="93290496"/>
      </c:lineChart>
      <c:catAx>
        <c:axId val="92859776"/>
        <c:scaling>
          <c:orientation val="minMax"/>
        </c:scaling>
        <c:axPos val="b"/>
        <c:numFmt formatCode="General" sourceLinked="1"/>
        <c:tickLblPos val="nextTo"/>
        <c:crossAx val="93290496"/>
        <c:crosses val="autoZero"/>
        <c:auto val="1"/>
        <c:lblAlgn val="ctr"/>
        <c:lblOffset val="100"/>
      </c:catAx>
      <c:valAx>
        <c:axId val="93290496"/>
        <c:scaling>
          <c:orientation val="minMax"/>
        </c:scaling>
        <c:axPos val="l"/>
        <c:majorGridlines/>
        <c:numFmt formatCode="General" sourceLinked="1"/>
        <c:tickLblPos val="nextTo"/>
        <c:crossAx val="92859776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'IVCR prod. agricolas'!$H$167</c:f>
              <c:strCache>
                <c:ptCount val="1"/>
                <c:pt idx="0">
                  <c:v>06      azucar, preparaciones de azucar y miel</c:v>
                </c:pt>
              </c:strCache>
            </c:strRef>
          </c:tx>
          <c:marker>
            <c:symbol val="none"/>
          </c:marker>
          <c:cat>
            <c:numRef>
              <c:f>'IVCR prod. agricolas'!$A$168:$A$192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'IVCR prod. agricolas'!$H$168:$H$192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2.6859875791158993E-4</c:v>
                </c:pt>
                <c:pt idx="5">
                  <c:v>3.3976186234183367E-3</c:v>
                </c:pt>
                <c:pt idx="6">
                  <c:v>1.6801191931060302E-3</c:v>
                </c:pt>
                <c:pt idx="7">
                  <c:v>1.7365630957023493E-5</c:v>
                </c:pt>
                <c:pt idx="8">
                  <c:v>5.5767311854540497E-6</c:v>
                </c:pt>
                <c:pt idx="9">
                  <c:v>1.5814918890621381E-4</c:v>
                </c:pt>
                <c:pt idx="10">
                  <c:v>3.0160362409447867E-6</c:v>
                </c:pt>
                <c:pt idx="11">
                  <c:v>2.1847111512506808E-5</c:v>
                </c:pt>
                <c:pt idx="12">
                  <c:v>1.9548531270983427E-5</c:v>
                </c:pt>
                <c:pt idx="13">
                  <c:v>9.6474242981362588E-6</c:v>
                </c:pt>
                <c:pt idx="14">
                  <c:v>1.3550489204077328E-6</c:v>
                </c:pt>
                <c:pt idx="15">
                  <c:v>4.7415718731419648E-6</c:v>
                </c:pt>
                <c:pt idx="16">
                  <c:v>4.9080951290848589E-5</c:v>
                </c:pt>
                <c:pt idx="17">
                  <c:v>-1.3163871064149946E-5</c:v>
                </c:pt>
                <c:pt idx="18">
                  <c:v>-2.3305392085960248E-6</c:v>
                </c:pt>
                <c:pt idx="19">
                  <c:v>2.6764652972891765E-6</c:v>
                </c:pt>
                <c:pt idx="20">
                  <c:v>3.0029998133321953E-5</c:v>
                </c:pt>
                <c:pt idx="21">
                  <c:v>1.139827589812531E-4</c:v>
                </c:pt>
                <c:pt idx="22">
                  <c:v>5.013244722570152E-5</c:v>
                </c:pt>
                <c:pt idx="23">
                  <c:v>6.4944028299674419E-5</c:v>
                </c:pt>
                <c:pt idx="24">
                  <c:v>1.3994287527303295E-4</c:v>
                </c:pt>
              </c:numCache>
            </c:numRef>
          </c:val>
        </c:ser>
        <c:marker val="1"/>
        <c:axId val="79783808"/>
        <c:axId val="83777024"/>
      </c:lineChart>
      <c:catAx>
        <c:axId val="79783808"/>
        <c:scaling>
          <c:orientation val="minMax"/>
        </c:scaling>
        <c:axPos val="b"/>
        <c:numFmt formatCode="General" sourceLinked="1"/>
        <c:tickLblPos val="nextTo"/>
        <c:crossAx val="83777024"/>
        <c:crosses val="autoZero"/>
        <c:auto val="1"/>
        <c:lblAlgn val="ctr"/>
        <c:lblOffset val="100"/>
      </c:catAx>
      <c:valAx>
        <c:axId val="83777024"/>
        <c:scaling>
          <c:orientation val="minMax"/>
        </c:scaling>
        <c:axPos val="l"/>
        <c:majorGridlines/>
        <c:numFmt formatCode="General" sourceLinked="1"/>
        <c:tickLblPos val="nextTo"/>
        <c:crossAx val="79783808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'IVCR prod. agricolas'!$I$167</c:f>
              <c:strCache>
                <c:ptCount val="1"/>
                <c:pt idx="0">
                  <c:v>07        café, te, cacao y especias</c:v>
                </c:pt>
              </c:strCache>
            </c:strRef>
          </c:tx>
          <c:marker>
            <c:symbol val="none"/>
          </c:marker>
          <c:cat>
            <c:numRef>
              <c:f>'IVCR prod. agricolas'!$A$168:$A$192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'IVCR prod. agricolas'!$I$168:$I$192</c:f>
              <c:numCache>
                <c:formatCode>General</c:formatCode>
                <c:ptCount val="25"/>
                <c:pt idx="0">
                  <c:v>7.3111373908302635E-2</c:v>
                </c:pt>
                <c:pt idx="1">
                  <c:v>6.9219104893858865E-2</c:v>
                </c:pt>
                <c:pt idx="2">
                  <c:v>8.1954386042963803E-2</c:v>
                </c:pt>
                <c:pt idx="3">
                  <c:v>0.10249295867848549</c:v>
                </c:pt>
                <c:pt idx="4">
                  <c:v>0.1176184046405367</c:v>
                </c:pt>
                <c:pt idx="5">
                  <c:v>0.12644361087576653</c:v>
                </c:pt>
                <c:pt idx="6">
                  <c:v>0.11402692125230712</c:v>
                </c:pt>
                <c:pt idx="7">
                  <c:v>0.1028654359511864</c:v>
                </c:pt>
                <c:pt idx="8">
                  <c:v>0.12446659826819506</c:v>
                </c:pt>
                <c:pt idx="9">
                  <c:v>0.14491359282822658</c:v>
                </c:pt>
                <c:pt idx="10">
                  <c:v>0.12891166041104418</c:v>
                </c:pt>
                <c:pt idx="11">
                  <c:v>0.14671738129801504</c:v>
                </c:pt>
                <c:pt idx="12">
                  <c:v>0.13651079120709497</c:v>
                </c:pt>
                <c:pt idx="13">
                  <c:v>0.15330553153135812</c:v>
                </c:pt>
                <c:pt idx="14">
                  <c:v>0.13797026202831567</c:v>
                </c:pt>
                <c:pt idx="15">
                  <c:v>0.12780627344066614</c:v>
                </c:pt>
                <c:pt idx="16">
                  <c:v>0.11159473657511393</c:v>
                </c:pt>
                <c:pt idx="17">
                  <c:v>0.11428244480527359</c:v>
                </c:pt>
                <c:pt idx="18">
                  <c:v>0.13301738092504262</c:v>
                </c:pt>
                <c:pt idx="19">
                  <c:v>0.16116123258107651</c:v>
                </c:pt>
                <c:pt idx="20">
                  <c:v>0.110546249862148</c:v>
                </c:pt>
                <c:pt idx="21">
                  <c:v>8.8913379629365366E-2</c:v>
                </c:pt>
                <c:pt idx="22">
                  <c:v>9.9925793398300017E-2</c:v>
                </c:pt>
                <c:pt idx="23">
                  <c:v>8.3167196361797688E-2</c:v>
                </c:pt>
                <c:pt idx="24">
                  <c:v>9.4139735219628554E-2</c:v>
                </c:pt>
              </c:numCache>
            </c:numRef>
          </c:val>
        </c:ser>
        <c:marker val="1"/>
        <c:axId val="92670976"/>
        <c:axId val="92705536"/>
      </c:lineChart>
      <c:catAx>
        <c:axId val="92670976"/>
        <c:scaling>
          <c:orientation val="minMax"/>
        </c:scaling>
        <c:axPos val="b"/>
        <c:numFmt formatCode="General" sourceLinked="1"/>
        <c:tickLblPos val="nextTo"/>
        <c:crossAx val="92705536"/>
        <c:crosses val="autoZero"/>
        <c:auto val="1"/>
        <c:lblAlgn val="ctr"/>
        <c:lblOffset val="100"/>
      </c:catAx>
      <c:valAx>
        <c:axId val="92705536"/>
        <c:scaling>
          <c:orientation val="minMax"/>
        </c:scaling>
        <c:axPos val="l"/>
        <c:majorGridlines/>
        <c:numFmt formatCode="General" sourceLinked="1"/>
        <c:tickLblPos val="nextTo"/>
        <c:crossAx val="92670976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'IVCR prod. agricolas'!$J$167</c:f>
              <c:strCache>
                <c:ptCount val="1"/>
                <c:pt idx="0">
                  <c:v>08   comida para animales</c:v>
                </c:pt>
              </c:strCache>
            </c:strRef>
          </c:tx>
          <c:marker>
            <c:symbol val="none"/>
          </c:marker>
          <c:cat>
            <c:numRef>
              <c:f>'IVCR prod. agricolas'!$A$168:$A$192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'IVCR prod. agricolas'!$J$168:$J$192</c:f>
              <c:numCache>
                <c:formatCode>General</c:formatCode>
                <c:ptCount val="25"/>
                <c:pt idx="0">
                  <c:v>-3.9418694283549389E-3</c:v>
                </c:pt>
                <c:pt idx="1">
                  <c:v>-4.9857768354654461E-4</c:v>
                </c:pt>
                <c:pt idx="2">
                  <c:v>-5.3851142485385878E-4</c:v>
                </c:pt>
                <c:pt idx="3">
                  <c:v>-7.4272309982254244E-5</c:v>
                </c:pt>
                <c:pt idx="4">
                  <c:v>-1.0671296491915523E-3</c:v>
                </c:pt>
                <c:pt idx="5">
                  <c:v>-5.6017903920281889E-4</c:v>
                </c:pt>
                <c:pt idx="6">
                  <c:v>-9.4626992575378951E-4</c:v>
                </c:pt>
                <c:pt idx="7">
                  <c:v>-7.846913988840533E-4</c:v>
                </c:pt>
                <c:pt idx="8">
                  <c:v>-3.3801084077248725E-4</c:v>
                </c:pt>
                <c:pt idx="9">
                  <c:v>-6.2672653117697911E-4</c:v>
                </c:pt>
                <c:pt idx="10">
                  <c:v>-3.859617696005288E-4</c:v>
                </c:pt>
                <c:pt idx="11">
                  <c:v>-1.1834279206978135E-3</c:v>
                </c:pt>
                <c:pt idx="12">
                  <c:v>-2.7072527103238926E-5</c:v>
                </c:pt>
                <c:pt idx="13">
                  <c:v>-1.7676081948829848E-5</c:v>
                </c:pt>
                <c:pt idx="14">
                  <c:v>-4.3110803004348507E-5</c:v>
                </c:pt>
                <c:pt idx="15">
                  <c:v>1.0381570697153885E-3</c:v>
                </c:pt>
                <c:pt idx="16">
                  <c:v>-1.3930989355997306E-4</c:v>
                </c:pt>
                <c:pt idx="17">
                  <c:v>-4.8954589095786237E-4</c:v>
                </c:pt>
                <c:pt idx="18">
                  <c:v>-6.0666417734336767E-4</c:v>
                </c:pt>
                <c:pt idx="19">
                  <c:v>-1.8635587430211505E-4</c:v>
                </c:pt>
                <c:pt idx="20">
                  <c:v>-1.3245122953668321E-4</c:v>
                </c:pt>
                <c:pt idx="21">
                  <c:v>-9.8737969688647779E-5</c:v>
                </c:pt>
                <c:pt idx="22">
                  <c:v>-3.2079953588978799E-5</c:v>
                </c:pt>
                <c:pt idx="23">
                  <c:v>-1.4321927799984264E-4</c:v>
                </c:pt>
                <c:pt idx="24">
                  <c:v>-1.3795477718386644E-4</c:v>
                </c:pt>
              </c:numCache>
            </c:numRef>
          </c:val>
        </c:ser>
        <c:marker val="1"/>
        <c:axId val="94036736"/>
        <c:axId val="94038272"/>
      </c:lineChart>
      <c:catAx>
        <c:axId val="94036736"/>
        <c:scaling>
          <c:orientation val="minMax"/>
        </c:scaling>
        <c:axPos val="b"/>
        <c:numFmt formatCode="General" sourceLinked="1"/>
        <c:tickLblPos val="nextTo"/>
        <c:crossAx val="94038272"/>
        <c:crosses val="autoZero"/>
        <c:auto val="1"/>
        <c:lblAlgn val="ctr"/>
        <c:lblOffset val="100"/>
      </c:catAx>
      <c:valAx>
        <c:axId val="94038272"/>
        <c:scaling>
          <c:orientation val="minMax"/>
        </c:scaling>
        <c:axPos val="l"/>
        <c:majorGridlines/>
        <c:numFmt formatCode="General" sourceLinked="1"/>
        <c:tickLblPos val="nextTo"/>
        <c:crossAx val="94036736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'IVCR prod. agricolas'!$K$167</c:f>
              <c:strCache>
                <c:ptCount val="1"/>
                <c:pt idx="0">
                  <c:v>09 
Productos y preparaciones alimenticias diversos</c:v>
                </c:pt>
              </c:strCache>
            </c:strRef>
          </c:tx>
          <c:marker>
            <c:symbol val="none"/>
          </c:marker>
          <c:cat>
            <c:numRef>
              <c:f>'IVCR prod. agricolas'!$A$168:$A$192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'IVCR prod. agricolas'!$K$168:$K$192</c:f>
              <c:numCache>
                <c:formatCode>General</c:formatCode>
                <c:ptCount val="25"/>
                <c:pt idx="0">
                  <c:v>0</c:v>
                </c:pt>
                <c:pt idx="1">
                  <c:v>-8.5788197651081753E-5</c:v>
                </c:pt>
                <c:pt idx="2">
                  <c:v>-3.3778783023836491E-4</c:v>
                </c:pt>
                <c:pt idx="3">
                  <c:v>-1.7340156038667546E-4</c:v>
                </c:pt>
                <c:pt idx="4">
                  <c:v>-2.4839595285157395E-4</c:v>
                </c:pt>
                <c:pt idx="5">
                  <c:v>4.5046595059053542E-4</c:v>
                </c:pt>
                <c:pt idx="6">
                  <c:v>6.5414429120286255E-5</c:v>
                </c:pt>
                <c:pt idx="7">
                  <c:v>4.367291957969261E-4</c:v>
                </c:pt>
                <c:pt idx="8">
                  <c:v>-3.9275679178077025E-5</c:v>
                </c:pt>
                <c:pt idx="9">
                  <c:v>3.1388880734450626E-4</c:v>
                </c:pt>
                <c:pt idx="10">
                  <c:v>9.4864785652225194E-5</c:v>
                </c:pt>
                <c:pt idx="11">
                  <c:v>1.9347118875475615E-4</c:v>
                </c:pt>
                <c:pt idx="12">
                  <c:v>1.048539654715627E-4</c:v>
                </c:pt>
                <c:pt idx="13">
                  <c:v>-1.9292239373623748E-4</c:v>
                </c:pt>
                <c:pt idx="14">
                  <c:v>8.8602915313346423E-4</c:v>
                </c:pt>
                <c:pt idx="15">
                  <c:v>1.7598892789265301E-4</c:v>
                </c:pt>
                <c:pt idx="16">
                  <c:v>-1.2119883513177178E-4</c:v>
                </c:pt>
                <c:pt idx="17">
                  <c:v>-3.0933208720449991E-4</c:v>
                </c:pt>
                <c:pt idx="18">
                  <c:v>-5.3473275046056746E-5</c:v>
                </c:pt>
                <c:pt idx="19">
                  <c:v>4.9495398984115177E-4</c:v>
                </c:pt>
                <c:pt idx="20">
                  <c:v>-8.3567308615337666E-5</c:v>
                </c:pt>
                <c:pt idx="21">
                  <c:v>4.8926478860098281E-5</c:v>
                </c:pt>
                <c:pt idx="22">
                  <c:v>-1.3071878725579546E-4</c:v>
                </c:pt>
                <c:pt idx="23">
                  <c:v>4.7384502967736117E-5</c:v>
                </c:pt>
                <c:pt idx="24">
                  <c:v>-1.8557877725965501E-4</c:v>
                </c:pt>
              </c:numCache>
            </c:numRef>
          </c:val>
        </c:ser>
        <c:marker val="1"/>
        <c:axId val="94012160"/>
        <c:axId val="94013696"/>
      </c:lineChart>
      <c:catAx>
        <c:axId val="94012160"/>
        <c:scaling>
          <c:orientation val="minMax"/>
        </c:scaling>
        <c:axPos val="b"/>
        <c:numFmt formatCode="General" sourceLinked="1"/>
        <c:tickLblPos val="nextTo"/>
        <c:crossAx val="94013696"/>
        <c:crosses val="autoZero"/>
        <c:auto val="1"/>
        <c:lblAlgn val="ctr"/>
        <c:lblOffset val="100"/>
      </c:catAx>
      <c:valAx>
        <c:axId val="94013696"/>
        <c:scaling>
          <c:orientation val="minMax"/>
        </c:scaling>
        <c:axPos val="l"/>
        <c:majorGridlines/>
        <c:numFmt formatCode="General" sourceLinked="1"/>
        <c:tickLblPos val="nextTo"/>
        <c:crossAx val="94012160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'Balassa prod.agricolas'!$B$244</c:f>
              <c:strCache>
                <c:ptCount val="1"/>
                <c:pt idx="0">
                  <c:v>00  animales vivos</c:v>
                </c:pt>
              </c:strCache>
            </c:strRef>
          </c:tx>
          <c:marker>
            <c:symbol val="none"/>
          </c:marker>
          <c:cat>
            <c:numRef>
              <c:f>'Balassa prod.agricolas'!$A$245:$A$269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'Balassa prod.agricolas'!$B$245:$B$269</c:f>
              <c:numCache>
                <c:formatCode>General</c:formatCode>
                <c:ptCount val="25"/>
                <c:pt idx="0">
                  <c:v>-1</c:v>
                </c:pt>
                <c:pt idx="1">
                  <c:v>-1</c:v>
                </c:pt>
                <c:pt idx="2">
                  <c:v>-0.95809552597592862</c:v>
                </c:pt>
                <c:pt idx="3">
                  <c:v>-1</c:v>
                </c:pt>
                <c:pt idx="4">
                  <c:v>-1</c:v>
                </c:pt>
                <c:pt idx="5">
                  <c:v>-0.88838612037723985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-0.99915281742207374</c:v>
                </c:pt>
                <c:pt idx="13">
                  <c:v>-0.99997705406633652</c:v>
                </c:pt>
                <c:pt idx="14">
                  <c:v>-0.99973268215662503</c:v>
                </c:pt>
                <c:pt idx="15">
                  <c:v>-0.99395019360508163</c:v>
                </c:pt>
                <c:pt idx="16">
                  <c:v>-0.99486975857674542</c:v>
                </c:pt>
                <c:pt idx="17">
                  <c:v>-0.86275352621694168</c:v>
                </c:pt>
                <c:pt idx="18">
                  <c:v>-0.88955317632894038</c:v>
                </c:pt>
                <c:pt idx="19">
                  <c:v>-1</c:v>
                </c:pt>
                <c:pt idx="20">
                  <c:v>-0.99925905287416261</c:v>
                </c:pt>
                <c:pt idx="21">
                  <c:v>-1</c:v>
                </c:pt>
                <c:pt idx="22">
                  <c:v>-1</c:v>
                </c:pt>
                <c:pt idx="23">
                  <c:v>-0.97483115352463967</c:v>
                </c:pt>
                <c:pt idx="24">
                  <c:v>-0.999645665658216</c:v>
                </c:pt>
              </c:numCache>
            </c:numRef>
          </c:val>
        </c:ser>
        <c:marker val="1"/>
        <c:axId val="77978240"/>
        <c:axId val="80068608"/>
      </c:lineChart>
      <c:catAx>
        <c:axId val="77978240"/>
        <c:scaling>
          <c:orientation val="minMax"/>
        </c:scaling>
        <c:axPos val="b"/>
        <c:numFmt formatCode="General" sourceLinked="1"/>
        <c:tickLblPos val="nextTo"/>
        <c:crossAx val="80068608"/>
        <c:crosses val="autoZero"/>
        <c:auto val="1"/>
        <c:lblAlgn val="ctr"/>
        <c:lblOffset val="100"/>
      </c:catAx>
      <c:valAx>
        <c:axId val="80068608"/>
        <c:scaling>
          <c:orientation val="minMax"/>
          <c:max val="1"/>
          <c:min val="-1"/>
        </c:scaling>
        <c:axPos val="l"/>
        <c:majorGridlines/>
        <c:numFmt formatCode="General" sourceLinked="1"/>
        <c:tickLblPos val="nextTo"/>
        <c:crossAx val="77978240"/>
        <c:crosses val="autoZero"/>
        <c:crossBetween val="between"/>
        <c:majorUnit val="0.33000000000000007"/>
        <c:minorUnit val="1.0000000000000002E-2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lotArea>
      <c:layout/>
      <c:lineChart>
        <c:grouping val="standard"/>
        <c:ser>
          <c:idx val="2"/>
          <c:order val="0"/>
          <c:tx>
            <c:strRef>
              <c:f>'Balanza comercial'!$D$3</c:f>
              <c:strCache>
                <c:ptCount val="1"/>
                <c:pt idx="0">
                  <c:v>Balanza comercial (US$ millones)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'Balanza comercial'!$A$4:$A$28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comercial'!$D$4:$D$28</c:f>
              <c:numCache>
                <c:formatCode>"$"\ #,##0.00</c:formatCode>
                <c:ptCount val="25"/>
                <c:pt idx="0">
                  <c:v>117.081875</c:v>
                </c:pt>
                <c:pt idx="1">
                  <c:v>105.790578</c:v>
                </c:pt>
                <c:pt idx="2">
                  <c:v>111.722745</c:v>
                </c:pt>
                <c:pt idx="3">
                  <c:v>230.61960300000001</c:v>
                </c:pt>
                <c:pt idx="4">
                  <c:v>248.25170399999999</c:v>
                </c:pt>
                <c:pt idx="5">
                  <c:v>235.80941200000001</c:v>
                </c:pt>
                <c:pt idx="6">
                  <c:v>294.319346</c:v>
                </c:pt>
                <c:pt idx="7">
                  <c:v>223.24270200000001</c:v>
                </c:pt>
                <c:pt idx="8">
                  <c:v>196.45763700000001</c:v>
                </c:pt>
                <c:pt idx="9">
                  <c:v>189.34432000000001</c:v>
                </c:pt>
                <c:pt idx="10">
                  <c:v>127.46165999999999</c:v>
                </c:pt>
                <c:pt idx="11">
                  <c:v>146.52148800000001</c:v>
                </c:pt>
                <c:pt idx="12">
                  <c:v>135.96953600000001</c:v>
                </c:pt>
                <c:pt idx="13">
                  <c:v>179.44185200000001</c:v>
                </c:pt>
                <c:pt idx="14">
                  <c:v>244.94468699999999</c:v>
                </c:pt>
                <c:pt idx="15">
                  <c:v>230.57778500000001</c:v>
                </c:pt>
                <c:pt idx="16">
                  <c:v>231.720046</c:v>
                </c:pt>
                <c:pt idx="17">
                  <c:v>264.46099299999997</c:v>
                </c:pt>
                <c:pt idx="18">
                  <c:v>272.42303800000002</c:v>
                </c:pt>
                <c:pt idx="19">
                  <c:v>393.58918799999998</c:v>
                </c:pt>
                <c:pt idx="20">
                  <c:v>372.38784299999998</c:v>
                </c:pt>
                <c:pt idx="21">
                  <c:v>233.34437800000001</c:v>
                </c:pt>
                <c:pt idx="22">
                  <c:v>247.36015699999999</c:v>
                </c:pt>
                <c:pt idx="23">
                  <c:v>258.632475</c:v>
                </c:pt>
                <c:pt idx="24">
                  <c:v>294.07322699999997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E0-4FCB-8E09-85D46C1F75CF}"/>
            </c:ext>
          </c:extLst>
        </c:ser>
        <c:dLbls/>
        <c:marker val="1"/>
        <c:axId val="61445632"/>
        <c:axId val="61447168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'Balanza comercial'!$B$3</c15:sqref>
                        </c15:formulaRef>
                      </c:ext>
                    </c:extLst>
                    <c:strCache>
                      <c:ptCount val="1"/>
                      <c:pt idx="0">
                        <c:v>Exportaciones
 (US$ millones)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'Balanza comercial'!$A$4:$A$28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'Balanza comercial'!$B$4:$B$28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117.39608</c:v>
                      </c:pt>
                      <c:pt idx="1">
                        <c:v>106.158304</c:v>
                      </c:pt>
                      <c:pt idx="2">
                        <c:v>111.905664</c:v>
                      </c:pt>
                      <c:pt idx="3">
                        <c:v>230.752016</c:v>
                      </c:pt>
                      <c:pt idx="4">
                        <c:v>248.418048</c:v>
                      </c:pt>
                      <c:pt idx="5">
                        <c:v>235.948736</c:v>
                      </c:pt>
                      <c:pt idx="6">
                        <c:v>294.53584000000001</c:v>
                      </c:pt>
                      <c:pt idx="7">
                        <c:v>223.45272</c:v>
                      </c:pt>
                      <c:pt idx="8">
                        <c:v>196.59491199999999</c:v>
                      </c:pt>
                      <c:pt idx="9">
                        <c:v>189.49882500000001</c:v>
                      </c:pt>
                      <c:pt idx="10">
                        <c:v>127.898691</c:v>
                      </c:pt>
                      <c:pt idx="11">
                        <c:v>146.77928199999999</c:v>
                      </c:pt>
                      <c:pt idx="12">
                        <c:v>136.01502199999999</c:v>
                      </c:pt>
                      <c:pt idx="13">
                        <c:v>179.650712</c:v>
                      </c:pt>
                      <c:pt idx="14">
                        <c:v>245.021457</c:v>
                      </c:pt>
                      <c:pt idx="15">
                        <c:v>230.957716</c:v>
                      </c:pt>
                      <c:pt idx="16">
                        <c:v>231.923089</c:v>
                      </c:pt>
                      <c:pt idx="17">
                        <c:v>265.022673</c:v>
                      </c:pt>
                      <c:pt idx="18">
                        <c:v>273.00163800000001</c:v>
                      </c:pt>
                      <c:pt idx="19">
                        <c:v>393.85430200000002</c:v>
                      </c:pt>
                      <c:pt idx="20">
                        <c:v>372.93016</c:v>
                      </c:pt>
                      <c:pt idx="21">
                        <c:v>233.97899799999999</c:v>
                      </c:pt>
                      <c:pt idx="22">
                        <c:v>248.12926200000001</c:v>
                      </c:pt>
                      <c:pt idx="23">
                        <c:v>259.342128</c:v>
                      </c:pt>
                      <c:pt idx="24">
                        <c:v>294.994102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AE0-4FCB-8E09-85D46C1F75C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'Balanza comercial'!$C$3</c15:sqref>
                        </c15:formulaRef>
                      </c:ext>
                    </c:extLst>
                    <c:strCache>
                      <c:ptCount val="1"/>
                      <c:pt idx="0">
                        <c:v>Importaciones (US$)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'Balanza comercial'!$A$4:$A$28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'Balanza comercial'!$C$4:$C$28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314205</c:v>
                      </c:pt>
                      <c:pt idx="1">
                        <c:v>367726</c:v>
                      </c:pt>
                      <c:pt idx="2">
                        <c:v>182919</c:v>
                      </c:pt>
                      <c:pt idx="3">
                        <c:v>132413</c:v>
                      </c:pt>
                      <c:pt idx="4">
                        <c:v>166344</c:v>
                      </c:pt>
                      <c:pt idx="5">
                        <c:v>139324</c:v>
                      </c:pt>
                      <c:pt idx="6">
                        <c:v>216494</c:v>
                      </c:pt>
                      <c:pt idx="7">
                        <c:v>210018</c:v>
                      </c:pt>
                      <c:pt idx="8">
                        <c:v>137275</c:v>
                      </c:pt>
                      <c:pt idx="9">
                        <c:v>154505</c:v>
                      </c:pt>
                      <c:pt idx="10">
                        <c:v>437031</c:v>
                      </c:pt>
                      <c:pt idx="11">
                        <c:v>257794</c:v>
                      </c:pt>
                      <c:pt idx="12">
                        <c:v>45486</c:v>
                      </c:pt>
                      <c:pt idx="13">
                        <c:v>208860</c:v>
                      </c:pt>
                      <c:pt idx="14">
                        <c:v>76770</c:v>
                      </c:pt>
                      <c:pt idx="15">
                        <c:v>379931</c:v>
                      </c:pt>
                      <c:pt idx="16">
                        <c:v>203043</c:v>
                      </c:pt>
                      <c:pt idx="17">
                        <c:v>561680</c:v>
                      </c:pt>
                      <c:pt idx="18">
                        <c:v>578600</c:v>
                      </c:pt>
                      <c:pt idx="19">
                        <c:v>265114</c:v>
                      </c:pt>
                      <c:pt idx="20">
                        <c:v>542317</c:v>
                      </c:pt>
                      <c:pt idx="21">
                        <c:v>634620</c:v>
                      </c:pt>
                      <c:pt idx="22">
                        <c:v>769105</c:v>
                      </c:pt>
                      <c:pt idx="23">
                        <c:v>709653</c:v>
                      </c:pt>
                      <c:pt idx="24">
                        <c:v>920875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AE0-4FCB-8E09-85D46C1F75CF}"/>
                  </c:ext>
                </c:extLst>
              </c15:ser>
            </c15:filteredLineSeries>
          </c:ext>
        </c:extLst>
      </c:lineChart>
      <c:catAx>
        <c:axId val="614456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447168"/>
        <c:crosses val="autoZero"/>
        <c:auto val="1"/>
        <c:lblAlgn val="ctr"/>
        <c:lblOffset val="100"/>
      </c:catAx>
      <c:valAx>
        <c:axId val="6144716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44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'Balassa prod.agricolas'!$C$244</c:f>
              <c:strCache>
                <c:ptCount val="1"/>
                <c:pt idx="0">
                  <c:v>01 preparaciones de carne y carne</c:v>
                </c:pt>
              </c:strCache>
            </c:strRef>
          </c:tx>
          <c:marker>
            <c:symbol val="none"/>
          </c:marker>
          <c:cat>
            <c:numRef>
              <c:f>'Balassa prod.agricolas'!$A$245:$A$269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'Balassa prod.agricolas'!$C$245:$C$269</c:f>
              <c:numCache>
                <c:formatCode>General</c:formatCode>
                <c:ptCount val="25"/>
                <c:pt idx="0">
                  <c:v>-1</c:v>
                </c:pt>
                <c:pt idx="1">
                  <c:v>-1</c:v>
                </c:pt>
                <c:pt idx="2">
                  <c:v>0.64513972908321127</c:v>
                </c:pt>
                <c:pt idx="3">
                  <c:v>0.33823037578142207</c:v>
                </c:pt>
                <c:pt idx="4">
                  <c:v>-0.89497151144237841</c:v>
                </c:pt>
                <c:pt idx="5">
                  <c:v>-0.87745474355590469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-0.53484871469931505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-0.99999259904257409</c:v>
                </c:pt>
              </c:numCache>
            </c:numRef>
          </c:val>
        </c:ser>
        <c:marker val="1"/>
        <c:axId val="73757440"/>
        <c:axId val="73758976"/>
      </c:lineChart>
      <c:catAx>
        <c:axId val="73757440"/>
        <c:scaling>
          <c:orientation val="minMax"/>
        </c:scaling>
        <c:axPos val="b"/>
        <c:numFmt formatCode="General" sourceLinked="1"/>
        <c:tickLblPos val="nextTo"/>
        <c:crossAx val="73758976"/>
        <c:crosses val="autoZero"/>
        <c:auto val="1"/>
        <c:lblAlgn val="ctr"/>
        <c:lblOffset val="100"/>
      </c:catAx>
      <c:valAx>
        <c:axId val="73758976"/>
        <c:scaling>
          <c:orientation val="minMax"/>
          <c:max val="1"/>
          <c:min val="-1"/>
        </c:scaling>
        <c:axPos val="l"/>
        <c:majorGridlines/>
        <c:numFmt formatCode="General" sourceLinked="1"/>
        <c:tickLblPos val="nextTo"/>
        <c:crossAx val="73757440"/>
        <c:crosses val="autoZero"/>
        <c:crossBetween val="between"/>
        <c:majorUnit val="0.33000000000000007"/>
        <c:minorUnit val="4.0000000000000008E-2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'Balassa prod.agricolas'!$D$244</c:f>
              <c:strCache>
                <c:ptCount val="1"/>
                <c:pt idx="0">
                  <c:v>02 
Productos lácteos y huevos de aves </c:v>
                </c:pt>
              </c:strCache>
            </c:strRef>
          </c:tx>
          <c:marker>
            <c:symbol val="none"/>
          </c:marker>
          <c:cat>
            <c:numRef>
              <c:f>'Balassa prod.agricolas'!$A$245:$A$269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'Balassa prod.agricolas'!$D$245:$D$269</c:f>
              <c:numCache>
                <c:formatCode>General</c:formatCode>
                <c:ptCount val="25"/>
                <c:pt idx="0">
                  <c:v>-0.73187958865576508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-0.99976137112282271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-0.99456499672091914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-0.99996138848185256</c:v>
                </c:pt>
              </c:numCache>
            </c:numRef>
          </c:val>
        </c:ser>
        <c:marker val="1"/>
        <c:axId val="96597120"/>
        <c:axId val="98932608"/>
      </c:lineChart>
      <c:catAx>
        <c:axId val="96597120"/>
        <c:scaling>
          <c:orientation val="minMax"/>
        </c:scaling>
        <c:axPos val="b"/>
        <c:numFmt formatCode="General" sourceLinked="1"/>
        <c:tickLblPos val="nextTo"/>
        <c:crossAx val="98932608"/>
        <c:crossesAt val="0"/>
        <c:auto val="1"/>
        <c:lblAlgn val="ctr"/>
        <c:lblOffset val="100"/>
      </c:catAx>
      <c:valAx>
        <c:axId val="98932608"/>
        <c:scaling>
          <c:orientation val="minMax"/>
          <c:max val="1"/>
          <c:min val="-1"/>
        </c:scaling>
        <c:axPos val="l"/>
        <c:majorGridlines/>
        <c:numFmt formatCode="General" sourceLinked="1"/>
        <c:tickLblPos val="nextTo"/>
        <c:crossAx val="96597120"/>
        <c:crosses val="autoZero"/>
        <c:crossBetween val="between"/>
        <c:majorUnit val="0.33000000000000007"/>
        <c:minorUnit val="4.0000000000000008E-2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'Balassa prod.agricolas'!$E$244</c:f>
              <c:strCache>
                <c:ptCount val="1"/>
                <c:pt idx="0">
                  <c:v>03 pescados, crustaceos y moluscos</c:v>
                </c:pt>
              </c:strCache>
            </c:strRef>
          </c:tx>
          <c:marker>
            <c:symbol val="none"/>
          </c:marker>
          <c:cat>
            <c:numRef>
              <c:f>'Balassa prod.agricolas'!$A$245:$A$269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'Balassa prod.agricolas'!$E$245:$E$269</c:f>
              <c:numCache>
                <c:formatCode>General</c:formatCode>
                <c:ptCount val="25"/>
                <c:pt idx="0">
                  <c:v>0.41392182504563613</c:v>
                </c:pt>
                <c:pt idx="1">
                  <c:v>0.4540214088338182</c:v>
                </c:pt>
                <c:pt idx="2">
                  <c:v>0.25123634900285752</c:v>
                </c:pt>
                <c:pt idx="3">
                  <c:v>-5.9385863789415544E-3</c:v>
                </c:pt>
                <c:pt idx="4">
                  <c:v>0.19853991399133925</c:v>
                </c:pt>
                <c:pt idx="5">
                  <c:v>0.29903396837987262</c:v>
                </c:pt>
                <c:pt idx="6">
                  <c:v>0.26962003084768488</c:v>
                </c:pt>
                <c:pt idx="7">
                  <c:v>0.26665436439925261</c:v>
                </c:pt>
                <c:pt idx="8">
                  <c:v>0.41773574156451032</c:v>
                </c:pt>
                <c:pt idx="9">
                  <c:v>0.56079868771688401</c:v>
                </c:pt>
                <c:pt idx="10">
                  <c:v>0.56496337767796989</c:v>
                </c:pt>
                <c:pt idx="11">
                  <c:v>0.44064149871554059</c:v>
                </c:pt>
                <c:pt idx="12">
                  <c:v>0.1562041972944769</c:v>
                </c:pt>
                <c:pt idx="13">
                  <c:v>8.9340824161630791E-2</c:v>
                </c:pt>
                <c:pt idx="14">
                  <c:v>-0.22691571157081336</c:v>
                </c:pt>
                <c:pt idx="15">
                  <c:v>-8.413507922666686E-5</c:v>
                </c:pt>
                <c:pt idx="16">
                  <c:v>-0.24484484524794078</c:v>
                </c:pt>
                <c:pt idx="17">
                  <c:v>5.0147576908628915E-4</c:v>
                </c:pt>
                <c:pt idx="18">
                  <c:v>8.5599592557535076E-2</c:v>
                </c:pt>
                <c:pt idx="19">
                  <c:v>0.14457611318893013</c:v>
                </c:pt>
                <c:pt idx="20">
                  <c:v>0.12400772774007959</c:v>
                </c:pt>
                <c:pt idx="21">
                  <c:v>0.16967892424575115</c:v>
                </c:pt>
                <c:pt idx="22">
                  <c:v>0.12752888098217641</c:v>
                </c:pt>
                <c:pt idx="23">
                  <c:v>-0.13909990231023897</c:v>
                </c:pt>
                <c:pt idx="24">
                  <c:v>-0.26352185017891366</c:v>
                </c:pt>
              </c:numCache>
            </c:numRef>
          </c:val>
        </c:ser>
        <c:marker val="1"/>
        <c:axId val="104804352"/>
        <c:axId val="109388544"/>
      </c:lineChart>
      <c:catAx>
        <c:axId val="104804352"/>
        <c:scaling>
          <c:orientation val="minMax"/>
        </c:scaling>
        <c:axPos val="b"/>
        <c:numFmt formatCode="General" sourceLinked="1"/>
        <c:tickLblPos val="nextTo"/>
        <c:crossAx val="109388544"/>
        <c:crosses val="autoZero"/>
        <c:auto val="1"/>
        <c:lblAlgn val="ctr"/>
        <c:lblOffset val="100"/>
      </c:catAx>
      <c:valAx>
        <c:axId val="109388544"/>
        <c:scaling>
          <c:orientation val="minMax"/>
          <c:max val="1"/>
          <c:min val="-1"/>
        </c:scaling>
        <c:axPos val="l"/>
        <c:majorGridlines/>
        <c:numFmt formatCode="General" sourceLinked="1"/>
        <c:tickLblPos val="nextTo"/>
        <c:crossAx val="104804352"/>
        <c:crosses val="autoZero"/>
        <c:crossBetween val="between"/>
        <c:majorUnit val="0.33000000000000007"/>
        <c:minorUnit val="2.0000000000000004E-2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'Balassa prod.agricolas'!$F$244</c:f>
              <c:strCache>
                <c:ptCount val="1"/>
                <c:pt idx="0">
                  <c:v>04 preparaciones de cereal y cereal</c:v>
                </c:pt>
              </c:strCache>
            </c:strRef>
          </c:tx>
          <c:marker>
            <c:symbol val="none"/>
          </c:marker>
          <c:cat>
            <c:numRef>
              <c:f>'Balassa prod.agricolas'!$A$245:$A$269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'Balassa prod.agricolas'!$F$245:$F$269</c:f>
              <c:numCache>
                <c:formatCode>General</c:formatCode>
                <c:ptCount val="25"/>
                <c:pt idx="0">
                  <c:v>-1</c:v>
                </c:pt>
                <c:pt idx="1">
                  <c:v>-0.97030035628846767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-0.99743312809752049</c:v>
                </c:pt>
                <c:pt idx="7">
                  <c:v>-0.99291787870236081</c:v>
                </c:pt>
                <c:pt idx="8">
                  <c:v>-0.98387888111917132</c:v>
                </c:pt>
                <c:pt idx="9">
                  <c:v>-0.98819889288886198</c:v>
                </c:pt>
                <c:pt idx="10">
                  <c:v>-0.9178835782364656</c:v>
                </c:pt>
                <c:pt idx="11">
                  <c:v>-0.97761517459927394</c:v>
                </c:pt>
                <c:pt idx="12">
                  <c:v>-0.97180539947806044</c:v>
                </c:pt>
                <c:pt idx="13">
                  <c:v>-0.9728992612266637</c:v>
                </c:pt>
                <c:pt idx="14">
                  <c:v>-0.93545164561296712</c:v>
                </c:pt>
                <c:pt idx="15">
                  <c:v>-0.9428286418220454</c:v>
                </c:pt>
                <c:pt idx="16">
                  <c:v>-0.958827190579012</c:v>
                </c:pt>
                <c:pt idx="17">
                  <c:v>-0.91752686291429653</c:v>
                </c:pt>
                <c:pt idx="18">
                  <c:v>-0.99218234832808228</c:v>
                </c:pt>
                <c:pt idx="19">
                  <c:v>-0.9764610797229899</c:v>
                </c:pt>
                <c:pt idx="20">
                  <c:v>-1</c:v>
                </c:pt>
                <c:pt idx="21">
                  <c:v>-0.99702782582157201</c:v>
                </c:pt>
                <c:pt idx="22">
                  <c:v>-0.99539405461010222</c:v>
                </c:pt>
                <c:pt idx="23">
                  <c:v>-0.99023264699543379</c:v>
                </c:pt>
                <c:pt idx="24">
                  <c:v>-0.96542509717145164</c:v>
                </c:pt>
              </c:numCache>
            </c:numRef>
          </c:val>
        </c:ser>
        <c:marker val="1"/>
        <c:axId val="112662784"/>
        <c:axId val="112826624"/>
      </c:lineChart>
      <c:catAx>
        <c:axId val="112662784"/>
        <c:scaling>
          <c:orientation val="minMax"/>
        </c:scaling>
        <c:axPos val="b"/>
        <c:numFmt formatCode="General" sourceLinked="1"/>
        <c:tickLblPos val="nextTo"/>
        <c:crossAx val="112826624"/>
        <c:crosses val="autoZero"/>
        <c:auto val="1"/>
        <c:lblAlgn val="ctr"/>
        <c:lblOffset val="100"/>
      </c:catAx>
      <c:valAx>
        <c:axId val="112826624"/>
        <c:scaling>
          <c:orientation val="minMax"/>
          <c:max val="1"/>
          <c:min val="-1"/>
        </c:scaling>
        <c:axPos val="l"/>
        <c:majorGridlines/>
        <c:numFmt formatCode="General" sourceLinked="1"/>
        <c:tickLblPos val="nextTo"/>
        <c:crossAx val="112662784"/>
        <c:crosses val="autoZero"/>
        <c:crossBetween val="between"/>
        <c:majorUnit val="0.33000000000000007"/>
        <c:minorUnit val="4.000000000000001E-3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'Balassa prod.agricolas'!$G$244</c:f>
              <c:strCache>
                <c:ptCount val="1"/>
                <c:pt idx="0">
                  <c:v>05 vegetales y frutas</c:v>
                </c:pt>
              </c:strCache>
            </c:strRef>
          </c:tx>
          <c:marker>
            <c:symbol val="none"/>
          </c:marker>
          <c:cat>
            <c:numRef>
              <c:f>'Balassa prod.agricolas'!$A$245:$A$269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'Balassa prod.agricolas'!$G$245:$G$269</c:f>
              <c:numCache>
                <c:formatCode>General</c:formatCode>
                <c:ptCount val="25"/>
                <c:pt idx="0">
                  <c:v>-0.99234891597554642</c:v>
                </c:pt>
                <c:pt idx="1">
                  <c:v>-0.99834034115320203</c:v>
                </c:pt>
                <c:pt idx="2">
                  <c:v>-0.95209330404570447</c:v>
                </c:pt>
                <c:pt idx="3">
                  <c:v>-0.91263564281497744</c:v>
                </c:pt>
                <c:pt idx="4">
                  <c:v>-0.99395011988104898</c:v>
                </c:pt>
                <c:pt idx="5">
                  <c:v>-0.9824312540455642</c:v>
                </c:pt>
                <c:pt idx="6">
                  <c:v>-0.96851332215938701</c:v>
                </c:pt>
                <c:pt idx="7">
                  <c:v>-0.97783758293346257</c:v>
                </c:pt>
                <c:pt idx="8">
                  <c:v>-0.97511166668806237</c:v>
                </c:pt>
                <c:pt idx="9">
                  <c:v>-0.84595182554889004</c:v>
                </c:pt>
                <c:pt idx="10">
                  <c:v>-0.75929552614553586</c:v>
                </c:pt>
                <c:pt idx="11">
                  <c:v>-0.69345699774034075</c:v>
                </c:pt>
                <c:pt idx="12">
                  <c:v>-0.57968770377568024</c:v>
                </c:pt>
                <c:pt idx="13">
                  <c:v>-0.58112836008483226</c:v>
                </c:pt>
                <c:pt idx="14">
                  <c:v>-0.68574838708348018</c:v>
                </c:pt>
                <c:pt idx="15">
                  <c:v>-0.61238412095055472</c:v>
                </c:pt>
                <c:pt idx="16">
                  <c:v>-0.56347140837138088</c:v>
                </c:pt>
                <c:pt idx="17">
                  <c:v>-0.64212661787918912</c:v>
                </c:pt>
                <c:pt idx="18">
                  <c:v>-0.48645373097590949</c:v>
                </c:pt>
                <c:pt idx="19">
                  <c:v>-0.64354301435115402</c:v>
                </c:pt>
                <c:pt idx="20">
                  <c:v>-0.52392332665176755</c:v>
                </c:pt>
                <c:pt idx="21">
                  <c:v>-0.37059660356168728</c:v>
                </c:pt>
                <c:pt idx="22">
                  <c:v>-0.36053767280630294</c:v>
                </c:pt>
                <c:pt idx="23">
                  <c:v>-0.45973182242823019</c:v>
                </c:pt>
                <c:pt idx="24">
                  <c:v>-0.6899479165411303</c:v>
                </c:pt>
              </c:numCache>
            </c:numRef>
          </c:val>
        </c:ser>
        <c:marker val="1"/>
        <c:axId val="109390080"/>
        <c:axId val="110048000"/>
      </c:lineChart>
      <c:catAx>
        <c:axId val="109390080"/>
        <c:scaling>
          <c:orientation val="minMax"/>
        </c:scaling>
        <c:axPos val="b"/>
        <c:numFmt formatCode="General" sourceLinked="1"/>
        <c:tickLblPos val="nextTo"/>
        <c:crossAx val="110048000"/>
        <c:crosses val="autoZero"/>
        <c:auto val="1"/>
        <c:lblAlgn val="ctr"/>
        <c:lblOffset val="100"/>
      </c:catAx>
      <c:valAx>
        <c:axId val="110048000"/>
        <c:scaling>
          <c:orientation val="minMax"/>
          <c:max val="1"/>
          <c:min val="-1"/>
        </c:scaling>
        <c:axPos val="l"/>
        <c:majorGridlines/>
        <c:numFmt formatCode="General" sourceLinked="1"/>
        <c:tickLblPos val="nextTo"/>
        <c:crossAx val="109390080"/>
        <c:crosses val="autoZero"/>
        <c:crossBetween val="between"/>
        <c:majorUnit val="0.33000000000000007"/>
        <c:minorUnit val="4.0000000000000008E-2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'Balassa prod.agricolas'!$H$244</c:f>
              <c:strCache>
                <c:ptCount val="1"/>
                <c:pt idx="0">
                  <c:v>06      azucar, preparaciones de azucar y miel</c:v>
                </c:pt>
              </c:strCache>
            </c:strRef>
          </c:tx>
          <c:marker>
            <c:symbol val="none"/>
          </c:marker>
          <c:cat>
            <c:numRef>
              <c:f>'Balassa prod.agricolas'!$A$245:$A$269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'Balassa prod.agricolas'!$H$245:$H$269</c:f>
              <c:numCache>
                <c:formatCode>General</c:formatCode>
                <c:ptCount val="2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-0.98234222950554995</c:v>
                </c:pt>
                <c:pt idx="5">
                  <c:v>-0.79714926895459703</c:v>
                </c:pt>
                <c:pt idx="6">
                  <c:v>-0.89120253754656509</c:v>
                </c:pt>
                <c:pt idx="7">
                  <c:v>-0.99852317816981051</c:v>
                </c:pt>
                <c:pt idx="8">
                  <c:v>-0.99943651754326557</c:v>
                </c:pt>
                <c:pt idx="9">
                  <c:v>-0.98098166995691904</c:v>
                </c:pt>
                <c:pt idx="10">
                  <c:v>-0.99950242533359046</c:v>
                </c:pt>
                <c:pt idx="11">
                  <c:v>-0.99700959687099933</c:v>
                </c:pt>
                <c:pt idx="12">
                  <c:v>-0.99708120101883435</c:v>
                </c:pt>
                <c:pt idx="13">
                  <c:v>-0.99616654700755669</c:v>
                </c:pt>
                <c:pt idx="14">
                  <c:v>-0.99976901599248513</c:v>
                </c:pt>
                <c:pt idx="15">
                  <c:v>-0.99914631305873092</c:v>
                </c:pt>
                <c:pt idx="16">
                  <c:v>-0.99105993081787369</c:v>
                </c:pt>
                <c:pt idx="17">
                  <c:v>-0.99958893611455168</c:v>
                </c:pt>
                <c:pt idx="18">
                  <c:v>-0.99908524772865459</c:v>
                </c:pt>
                <c:pt idx="19">
                  <c:v>-0.99949321201384311</c:v>
                </c:pt>
                <c:pt idx="20">
                  <c:v>-0.99225849665051769</c:v>
                </c:pt>
                <c:pt idx="21">
                  <c:v>-0.95060817046278134</c:v>
                </c:pt>
                <c:pt idx="22">
                  <c:v>-0.97365581239950949</c:v>
                </c:pt>
                <c:pt idx="23">
                  <c:v>-0.9807795199147139</c:v>
                </c:pt>
                <c:pt idx="24">
                  <c:v>-0.97765039460198566</c:v>
                </c:pt>
              </c:numCache>
            </c:numRef>
          </c:val>
        </c:ser>
        <c:marker val="1"/>
        <c:axId val="104033280"/>
        <c:axId val="103821696"/>
      </c:lineChart>
      <c:catAx>
        <c:axId val="104033280"/>
        <c:scaling>
          <c:orientation val="minMax"/>
        </c:scaling>
        <c:axPos val="b"/>
        <c:numFmt formatCode="General" sourceLinked="1"/>
        <c:tickLblPos val="nextTo"/>
        <c:crossAx val="103821696"/>
        <c:crosses val="autoZero"/>
        <c:auto val="1"/>
        <c:lblAlgn val="ctr"/>
        <c:lblOffset val="100"/>
      </c:catAx>
      <c:valAx>
        <c:axId val="103821696"/>
        <c:scaling>
          <c:orientation val="minMax"/>
          <c:max val="1"/>
          <c:min val="-1"/>
        </c:scaling>
        <c:axPos val="l"/>
        <c:majorGridlines/>
        <c:numFmt formatCode="General" sourceLinked="1"/>
        <c:tickLblPos val="nextTo"/>
        <c:crossAx val="104033280"/>
        <c:crosses val="autoZero"/>
        <c:crossBetween val="between"/>
        <c:majorUnit val="0.33000000000000007"/>
        <c:minorUnit val="4.0000000000000008E-2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'Balassa prod.agricolas'!$I$244</c:f>
              <c:strCache>
                <c:ptCount val="1"/>
                <c:pt idx="0">
                  <c:v>07        café, te, cacao y especias</c:v>
                </c:pt>
              </c:strCache>
            </c:strRef>
          </c:tx>
          <c:marker>
            <c:symbol val="none"/>
          </c:marker>
          <c:cat>
            <c:numRef>
              <c:f>'Balassa prod.agricolas'!$A$245:$A$269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'Balassa prod.agricolas'!$I$245:$I$269</c:f>
              <c:numCache>
                <c:formatCode>General</c:formatCode>
                <c:ptCount val="25"/>
                <c:pt idx="0">
                  <c:v>0.39404830879062586</c:v>
                </c:pt>
                <c:pt idx="1">
                  <c:v>0.41888658473741819</c:v>
                </c:pt>
                <c:pt idx="2">
                  <c:v>0.42412904809301588</c:v>
                </c:pt>
                <c:pt idx="3">
                  <c:v>0.42760600709163454</c:v>
                </c:pt>
                <c:pt idx="4">
                  <c:v>0.53803193219397372</c:v>
                </c:pt>
                <c:pt idx="5">
                  <c:v>0.5913641552033837</c:v>
                </c:pt>
                <c:pt idx="6">
                  <c:v>0.57127421557634606</c:v>
                </c:pt>
                <c:pt idx="7">
                  <c:v>0.6150999828646484</c:v>
                </c:pt>
                <c:pt idx="8">
                  <c:v>0.71425655768013108</c:v>
                </c:pt>
                <c:pt idx="9">
                  <c:v>0.78875834460591043</c:v>
                </c:pt>
                <c:pt idx="10">
                  <c:v>0.81686269227044161</c:v>
                </c:pt>
                <c:pt idx="11">
                  <c:v>0.80852882627803913</c:v>
                </c:pt>
                <c:pt idx="12">
                  <c:v>0.80264810372143336</c:v>
                </c:pt>
                <c:pt idx="13">
                  <c:v>0.81957925166234047</c:v>
                </c:pt>
                <c:pt idx="14">
                  <c:v>0.80327391350026212</c:v>
                </c:pt>
                <c:pt idx="15">
                  <c:v>0.81903563943395197</c:v>
                </c:pt>
                <c:pt idx="16">
                  <c:v>0.79562453128201893</c:v>
                </c:pt>
                <c:pt idx="17">
                  <c:v>0.84608435526301673</c:v>
                </c:pt>
                <c:pt idx="18">
                  <c:v>0.86629070533918162</c:v>
                </c:pt>
                <c:pt idx="19">
                  <c:v>0.862244553458272</c:v>
                </c:pt>
                <c:pt idx="20">
                  <c:v>0.85802722427416633</c:v>
                </c:pt>
                <c:pt idx="21">
                  <c:v>0.88749712323864949</c:v>
                </c:pt>
                <c:pt idx="22">
                  <c:v>0.88424466984067784</c:v>
                </c:pt>
                <c:pt idx="23">
                  <c:v>0.83968269424800335</c:v>
                </c:pt>
                <c:pt idx="24">
                  <c:v>0.74261066471811532</c:v>
                </c:pt>
              </c:numCache>
            </c:numRef>
          </c:val>
        </c:ser>
        <c:marker val="1"/>
        <c:axId val="112838528"/>
        <c:axId val="112944256"/>
      </c:lineChart>
      <c:catAx>
        <c:axId val="112838528"/>
        <c:scaling>
          <c:orientation val="minMax"/>
        </c:scaling>
        <c:axPos val="b"/>
        <c:numFmt formatCode="General" sourceLinked="1"/>
        <c:tickLblPos val="nextTo"/>
        <c:crossAx val="112944256"/>
        <c:crossesAt val="0"/>
        <c:auto val="1"/>
        <c:lblAlgn val="ctr"/>
        <c:lblOffset val="100"/>
      </c:catAx>
      <c:valAx>
        <c:axId val="112944256"/>
        <c:scaling>
          <c:orientation val="minMax"/>
          <c:max val="1"/>
          <c:min val="-1"/>
        </c:scaling>
        <c:axPos val="l"/>
        <c:majorGridlines/>
        <c:numFmt formatCode="General" sourceLinked="1"/>
        <c:tickLblPos val="nextTo"/>
        <c:crossAx val="112838528"/>
        <c:crosses val="autoZero"/>
        <c:crossBetween val="between"/>
        <c:majorUnit val="0.33000000000000007"/>
        <c:minorUnit val="2.0000000000000004E-2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'Balassa prod.agricolas'!$J$244</c:f>
              <c:strCache>
                <c:ptCount val="1"/>
                <c:pt idx="0">
                  <c:v>08   comida para animales</c:v>
                </c:pt>
              </c:strCache>
            </c:strRef>
          </c:tx>
          <c:marker>
            <c:symbol val="none"/>
          </c:marker>
          <c:cat>
            <c:numRef>
              <c:f>'Balassa prod.agricolas'!$A$245:$A$269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'Balassa prod.agricolas'!$J$245:$J$269</c:f>
              <c:numCache>
                <c:formatCode>General</c:formatCode>
                <c:ptCount val="2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0.20270997310282424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-1</c:v>
                </c:pt>
              </c:numCache>
            </c:numRef>
          </c:val>
        </c:ser>
        <c:marker val="1"/>
        <c:axId val="115026176"/>
        <c:axId val="110039040"/>
      </c:lineChart>
      <c:catAx>
        <c:axId val="115026176"/>
        <c:scaling>
          <c:orientation val="minMax"/>
        </c:scaling>
        <c:axPos val="b"/>
        <c:numFmt formatCode="General" sourceLinked="1"/>
        <c:tickLblPos val="nextTo"/>
        <c:crossAx val="110039040"/>
        <c:crossesAt val="0"/>
        <c:auto val="1"/>
        <c:lblAlgn val="ctr"/>
        <c:lblOffset val="100"/>
      </c:catAx>
      <c:valAx>
        <c:axId val="110039040"/>
        <c:scaling>
          <c:orientation val="minMax"/>
          <c:max val="1"/>
          <c:min val="-1"/>
        </c:scaling>
        <c:axPos val="l"/>
        <c:majorGridlines/>
        <c:numFmt formatCode="General" sourceLinked="1"/>
        <c:tickLblPos val="nextTo"/>
        <c:crossAx val="115026176"/>
        <c:crosses val="autoZero"/>
        <c:crossBetween val="between"/>
        <c:majorUnit val="0.33000000000000007"/>
        <c:minorUnit val="4.0000000000000008E-2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'Balassa prod.agricolas'!$K$244</c:f>
              <c:strCache>
                <c:ptCount val="1"/>
                <c:pt idx="0">
                  <c:v>09 
Productos y preparaciones alimenticias diversos</c:v>
                </c:pt>
              </c:strCache>
            </c:strRef>
          </c:tx>
          <c:marker>
            <c:symbol val="none"/>
          </c:marker>
          <c:cat>
            <c:numRef>
              <c:f>'Balassa prod.agricolas'!$A$245:$A$269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'Balassa prod.agricolas'!$K$245:$K$269</c:f>
              <c:numCache>
                <c:formatCode>General</c:formatCode>
                <c:ptCount val="2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-0.87662981543406804</c:v>
                </c:pt>
                <c:pt idx="6">
                  <c:v>-0.95387625147238864</c:v>
                </c:pt>
                <c:pt idx="7">
                  <c:v>-0.68311320811676157</c:v>
                </c:pt>
                <c:pt idx="8">
                  <c:v>-0.85997028898501626</c:v>
                </c:pt>
                <c:pt idx="9">
                  <c:v>-0.86860288657339413</c:v>
                </c:pt>
                <c:pt idx="10">
                  <c:v>-0.84483845794902723</c:v>
                </c:pt>
                <c:pt idx="11">
                  <c:v>-0.85997252988110173</c:v>
                </c:pt>
                <c:pt idx="12">
                  <c:v>-0.90394570047095391</c:v>
                </c:pt>
                <c:pt idx="13">
                  <c:v>-0.91380589834342396</c:v>
                </c:pt>
                <c:pt idx="14">
                  <c:v>-0.74029947276276464</c:v>
                </c:pt>
                <c:pt idx="15">
                  <c:v>-0.84853806268198917</c:v>
                </c:pt>
                <c:pt idx="16">
                  <c:v>-0.93554828928717226</c:v>
                </c:pt>
                <c:pt idx="17">
                  <c:v>-0.93998664105156216</c:v>
                </c:pt>
                <c:pt idx="18">
                  <c:v>-0.80607438430403577</c:v>
                </c:pt>
                <c:pt idx="19">
                  <c:v>-0.75159974605694468</c:v>
                </c:pt>
                <c:pt idx="20">
                  <c:v>-0.90666179040096839</c:v>
                </c:pt>
                <c:pt idx="21">
                  <c:v>-0.84389842614500621</c:v>
                </c:pt>
                <c:pt idx="22">
                  <c:v>-0.88819146381931047</c:v>
                </c:pt>
                <c:pt idx="23">
                  <c:v>-0.79959924871058186</c:v>
                </c:pt>
                <c:pt idx="24">
                  <c:v>-0.95465299683100491</c:v>
                </c:pt>
              </c:numCache>
            </c:numRef>
          </c:val>
        </c:ser>
        <c:marker val="1"/>
        <c:axId val="115767552"/>
        <c:axId val="116346880"/>
      </c:lineChart>
      <c:catAx>
        <c:axId val="115767552"/>
        <c:scaling>
          <c:orientation val="minMax"/>
        </c:scaling>
        <c:axPos val="b"/>
        <c:numFmt formatCode="General" sourceLinked="1"/>
        <c:tickLblPos val="nextTo"/>
        <c:crossAx val="116346880"/>
        <c:crossesAt val="0"/>
        <c:auto val="1"/>
        <c:lblAlgn val="ctr"/>
        <c:lblOffset val="100"/>
      </c:catAx>
      <c:valAx>
        <c:axId val="116346880"/>
        <c:scaling>
          <c:orientation val="minMax"/>
          <c:max val="1"/>
          <c:min val="-1"/>
        </c:scaling>
        <c:axPos val="l"/>
        <c:majorGridlines/>
        <c:numFmt formatCode="General" sourceLinked="1"/>
        <c:tickLblPos val="nextTo"/>
        <c:crossAx val="115767552"/>
        <c:crosses val="autoZero"/>
        <c:crossBetween val="between"/>
        <c:majorUnit val="0.33000000000000007"/>
        <c:minorUnit val="4.0000000000000008E-2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Porcentaje de exportaciones del PIB Colombia 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1"/>
          <c:order val="0"/>
          <c:tx>
            <c:strRef>
              <c:f>'Indicadores per capita'!$C$3</c:f>
              <c:strCache>
                <c:ptCount val="1"/>
                <c:pt idx="0">
                  <c:v>PIB de colombia (US$  miles de millones 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'Indicadores per capita'!$A$4:$A$28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per capita'!$C$4:$C$28</c:f>
              <c:numCache>
                <c:formatCode>"$"\ #,##0.00</c:formatCode>
                <c:ptCount val="25"/>
                <c:pt idx="0">
                  <c:v>41.239551378248201</c:v>
                </c:pt>
                <c:pt idx="1">
                  <c:v>49.279585355094838</c:v>
                </c:pt>
                <c:pt idx="2">
                  <c:v>55.802540100979527</c:v>
                </c:pt>
                <c:pt idx="3">
                  <c:v>81.703496603993358</c:v>
                </c:pt>
                <c:pt idx="4">
                  <c:v>92.507277798198501</c:v>
                </c:pt>
                <c:pt idx="5">
                  <c:v>97.160111573336977</c:v>
                </c:pt>
                <c:pt idx="6">
                  <c:v>106.6595079635281</c:v>
                </c:pt>
                <c:pt idx="7">
                  <c:v>98.443743190849105</c:v>
                </c:pt>
                <c:pt idx="8">
                  <c:v>86.186156584381663</c:v>
                </c:pt>
                <c:pt idx="9">
                  <c:v>99.886577575544408</c:v>
                </c:pt>
                <c:pt idx="10">
                  <c:v>98.203544965267795</c:v>
                </c:pt>
                <c:pt idx="11">
                  <c:v>97.933392356425259</c:v>
                </c:pt>
                <c:pt idx="12">
                  <c:v>94.684582573316717</c:v>
                </c:pt>
                <c:pt idx="13">
                  <c:v>117.07486551527938</c:v>
                </c:pt>
                <c:pt idx="14">
                  <c:v>146.56626631057017</c:v>
                </c:pt>
                <c:pt idx="15">
                  <c:v>162.59014609641432</c:v>
                </c:pt>
                <c:pt idx="16">
                  <c:v>207.41649464237895</c:v>
                </c:pt>
                <c:pt idx="17">
                  <c:v>243.98243787084013</c:v>
                </c:pt>
                <c:pt idx="18">
                  <c:v>233.8216705442575</c:v>
                </c:pt>
                <c:pt idx="19">
                  <c:v>287.01818463752926</c:v>
                </c:pt>
                <c:pt idx="20">
                  <c:v>335.41515670218615</c:v>
                </c:pt>
                <c:pt idx="21">
                  <c:v>369.65970037551983</c:v>
                </c:pt>
                <c:pt idx="22">
                  <c:v>380.19188186037212</c:v>
                </c:pt>
                <c:pt idx="23">
                  <c:v>378.41602053371474</c:v>
                </c:pt>
                <c:pt idx="24">
                  <c:v>292.08015563330991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80-4693-B67E-FDC485C00296}"/>
            </c:ext>
          </c:extLst>
        </c:ser>
        <c:dLbls/>
        <c:gapWidth val="219"/>
        <c:overlap val="-27"/>
        <c:axId val="61618048"/>
        <c:axId val="6161958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'Indicadores per capita'!$B$3</c15:sqref>
                        </c15:formulaRef>
                      </c:ext>
                    </c:extLst>
                    <c:strCache>
                      <c:ptCount val="1"/>
                      <c:pt idx="0">
                        <c:v>Exportaciones
 (US$ millones)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'Indicadores per capita'!$A$4:$A$28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per capita'!$B$4:$B$28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117.39608</c:v>
                      </c:pt>
                      <c:pt idx="1">
                        <c:v>106.158304</c:v>
                      </c:pt>
                      <c:pt idx="2">
                        <c:v>111.905664</c:v>
                      </c:pt>
                      <c:pt idx="3">
                        <c:v>230.752016</c:v>
                      </c:pt>
                      <c:pt idx="4">
                        <c:v>248.418048</c:v>
                      </c:pt>
                      <c:pt idx="5">
                        <c:v>235.948736</c:v>
                      </c:pt>
                      <c:pt idx="6">
                        <c:v>294.53584000000001</c:v>
                      </c:pt>
                      <c:pt idx="7">
                        <c:v>223.45272</c:v>
                      </c:pt>
                      <c:pt idx="8">
                        <c:v>196.59491199999999</c:v>
                      </c:pt>
                      <c:pt idx="9">
                        <c:v>189.49882500000001</c:v>
                      </c:pt>
                      <c:pt idx="10">
                        <c:v>127.898691</c:v>
                      </c:pt>
                      <c:pt idx="11">
                        <c:v>146.77928199999999</c:v>
                      </c:pt>
                      <c:pt idx="12">
                        <c:v>136.01502199999999</c:v>
                      </c:pt>
                      <c:pt idx="13">
                        <c:v>179.650712</c:v>
                      </c:pt>
                      <c:pt idx="14">
                        <c:v>245.021457</c:v>
                      </c:pt>
                      <c:pt idx="15">
                        <c:v>230.957716</c:v>
                      </c:pt>
                      <c:pt idx="16">
                        <c:v>231.923089</c:v>
                      </c:pt>
                      <c:pt idx="17">
                        <c:v>265.022673</c:v>
                      </c:pt>
                      <c:pt idx="18">
                        <c:v>273.00163800000001</c:v>
                      </c:pt>
                      <c:pt idx="19">
                        <c:v>393.85430200000002</c:v>
                      </c:pt>
                      <c:pt idx="20">
                        <c:v>372.93016</c:v>
                      </c:pt>
                      <c:pt idx="21">
                        <c:v>233.97899799999999</c:v>
                      </c:pt>
                      <c:pt idx="22">
                        <c:v>248.12926200000001</c:v>
                      </c:pt>
                      <c:pt idx="23">
                        <c:v>259.342128</c:v>
                      </c:pt>
                      <c:pt idx="24">
                        <c:v>294.994102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180-4693-B67E-FDC485C00296}"/>
                  </c:ext>
                </c:extLst>
              </c15:ser>
            </c15:filteredBarSeries>
          </c:ext>
        </c:extLst>
      </c:barChart>
      <c:lineChart>
        <c:grouping val="standard"/>
        <c:ser>
          <c:idx val="2"/>
          <c:order val="1"/>
          <c:tx>
            <c:strRef>
              <c:f>'Indicadores per capita'!$D$3</c:f>
              <c:strCache>
                <c:ptCount val="1"/>
                <c:pt idx="0">
                  <c:v>porcentaje de exportaciones del PIB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per capita'!$A$4:$A$28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per capita'!$D$4:$D$28</c:f>
              <c:numCache>
                <c:formatCode>0.00%</c:formatCode>
                <c:ptCount val="25"/>
                <c:pt idx="0">
                  <c:v>2.8466866412596467E-3</c:v>
                </c:pt>
                <c:pt idx="1">
                  <c:v>2.1542044892434282E-3</c:v>
                </c:pt>
                <c:pt idx="2">
                  <c:v>2.0053865612120344E-3</c:v>
                </c:pt>
                <c:pt idx="3">
                  <c:v>2.8242612077966035E-3</c:v>
                </c:pt>
                <c:pt idx="4">
                  <c:v>2.685389235449297E-3</c:v>
                </c:pt>
                <c:pt idx="5">
                  <c:v>2.4284527073839828E-3</c:v>
                </c:pt>
                <c:pt idx="6">
                  <c:v>2.7614588293498939E-3</c:v>
                </c:pt>
                <c:pt idx="7">
                  <c:v>2.2698519251426754E-3</c:v>
                </c:pt>
                <c:pt idx="8">
                  <c:v>2.281049762411916E-3</c:v>
                </c:pt>
                <c:pt idx="9">
                  <c:v>1.8971400322198614E-3</c:v>
                </c:pt>
                <c:pt idx="10">
                  <c:v>1.3023836465907077E-3</c:v>
                </c:pt>
                <c:pt idx="11">
                  <c:v>1.4987664418465337E-3</c:v>
                </c:pt>
                <c:pt idx="12">
                  <c:v>1.4365065389043677E-3</c:v>
                </c:pt>
                <c:pt idx="13">
                  <c:v>1.5344942845700205E-3</c:v>
                </c:pt>
                <c:pt idx="14">
                  <c:v>1.6717452328409992E-3</c:v>
                </c:pt>
                <c:pt idx="15">
                  <c:v>1.4204902421518487E-3</c:v>
                </c:pt>
                <c:pt idx="16">
                  <c:v>1.1181516175937432E-3</c:v>
                </c:pt>
                <c:pt idx="17">
                  <c:v>1.0862366788067681E-3</c:v>
                </c:pt>
                <c:pt idx="18">
                  <c:v>1.1675634570762618E-3</c:v>
                </c:pt>
                <c:pt idx="19">
                  <c:v>1.3722276952500151E-3</c:v>
                </c:pt>
                <c:pt idx="20">
                  <c:v>1.1118464760706186E-3</c:v>
                </c:pt>
                <c:pt idx="21">
                  <c:v>6.3295781975236079E-4</c:v>
                </c:pt>
                <c:pt idx="22">
                  <c:v>6.5264218895427924E-4</c:v>
                </c:pt>
                <c:pt idx="23">
                  <c:v>6.8533601625593457E-4</c:v>
                </c:pt>
                <c:pt idx="24">
                  <c:v>1.0099765297658509E-3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80-4693-B67E-FDC485C00296}"/>
            </c:ext>
          </c:extLst>
        </c:ser>
        <c:dLbls/>
        <c:marker val="1"/>
        <c:axId val="61639296"/>
        <c:axId val="61637760"/>
      </c:lineChart>
      <c:catAx>
        <c:axId val="616180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619584"/>
        <c:crosses val="autoZero"/>
        <c:auto val="1"/>
        <c:lblAlgn val="ctr"/>
        <c:lblOffset val="100"/>
      </c:catAx>
      <c:valAx>
        <c:axId val="6161958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618048"/>
        <c:crosses val="autoZero"/>
        <c:crossBetween val="between"/>
      </c:valAx>
      <c:valAx>
        <c:axId val="61637760"/>
        <c:scaling>
          <c:orientation val="minMax"/>
        </c:scaling>
        <c:axPos val="r"/>
        <c:numFmt formatCode="0.0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639296"/>
        <c:crosses val="max"/>
        <c:crossBetween val="between"/>
      </c:valAx>
      <c:catAx>
        <c:axId val="61639296"/>
        <c:scaling>
          <c:orientation val="minMax"/>
        </c:scaling>
        <c:delete val="1"/>
        <c:axPos val="b"/>
        <c:numFmt formatCode="General" sourceLinked="1"/>
        <c:majorTickMark val="none"/>
        <c:tickLblPos val="nextTo"/>
        <c:crossAx val="6163776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Porcentaje de exportaciones del PIB Japon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1"/>
          <c:order val="0"/>
          <c:tx>
            <c:strRef>
              <c:f>'Indicadores per capita'!$C$33</c:f>
              <c:strCache>
                <c:ptCount val="1"/>
                <c:pt idx="0">
                  <c:v>PIB de Japon (US$  trillones 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'Indicadores per capita'!$A$34:$A$58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per capita'!$C$34:$C$58</c:f>
              <c:numCache>
                <c:formatCode>"$"\ #,##0.00</c:formatCode>
                <c:ptCount val="25"/>
                <c:pt idx="0">
                  <c:v>3.5368009428951934</c:v>
                </c:pt>
                <c:pt idx="1">
                  <c:v>3.8527943715942907</c:v>
                </c:pt>
                <c:pt idx="2">
                  <c:v>4.4149627869013592</c:v>
                </c:pt>
                <c:pt idx="3">
                  <c:v>4.8503480164918917</c:v>
                </c:pt>
                <c:pt idx="4">
                  <c:v>5.3339255110589452</c:v>
                </c:pt>
                <c:pt idx="5">
                  <c:v>4.7061871260196124</c:v>
                </c:pt>
                <c:pt idx="6">
                  <c:v>4.3242781068658882</c:v>
                </c:pt>
                <c:pt idx="7">
                  <c:v>3.9145748873422237</c:v>
                </c:pt>
                <c:pt idx="8">
                  <c:v>4.4325992829225296</c:v>
                </c:pt>
                <c:pt idx="9">
                  <c:v>4.7311987602711447</c:v>
                </c:pt>
                <c:pt idx="10">
                  <c:v>4.1598599180935567</c:v>
                </c:pt>
                <c:pt idx="11">
                  <c:v>3.9808195361597596</c:v>
                </c:pt>
                <c:pt idx="12">
                  <c:v>4.3029391849637939</c:v>
                </c:pt>
                <c:pt idx="13">
                  <c:v>4.6558030556505505</c:v>
                </c:pt>
                <c:pt idx="14">
                  <c:v>4.5718674411304123</c:v>
                </c:pt>
                <c:pt idx="15">
                  <c:v>4.356750212598012</c:v>
                </c:pt>
                <c:pt idx="16">
                  <c:v>4.3563477943330771</c:v>
                </c:pt>
                <c:pt idx="17">
                  <c:v>4.8491846419535705</c:v>
                </c:pt>
                <c:pt idx="18">
                  <c:v>5.0351415676588998</c:v>
                </c:pt>
                <c:pt idx="19">
                  <c:v>5.4987178158097691</c:v>
                </c:pt>
                <c:pt idx="20">
                  <c:v>5.9089891864122199</c:v>
                </c:pt>
                <c:pt idx="21">
                  <c:v>5.9572501186487532</c:v>
                </c:pt>
                <c:pt idx="22">
                  <c:v>4.9088628372904726</c:v>
                </c:pt>
                <c:pt idx="23">
                  <c:v>4.5961565567219003</c:v>
                </c:pt>
                <c:pt idx="24">
                  <c:v>4.1232576096147371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5A-4BAB-BBEB-750ED659913E}"/>
            </c:ext>
          </c:extLst>
        </c:ser>
        <c:dLbls/>
        <c:gapWidth val="219"/>
        <c:overlap val="-27"/>
        <c:axId val="61486208"/>
        <c:axId val="6148774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'Indicadores per capita'!$B$33</c15:sqref>
                        </c15:formulaRef>
                      </c:ext>
                    </c:extLst>
                    <c:strCache>
                      <c:ptCount val="1"/>
                      <c:pt idx="0">
                        <c:v>Importaciones (US$)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'Indicadores per capita'!$A$34:$A$58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per capita'!$B$34:$B$58</c15:sqref>
                        </c15:formulaRef>
                      </c:ext>
                    </c:extLst>
                    <c:numCache>
                      <c:formatCode>"$"\ #,##0</c:formatCode>
                      <c:ptCount val="25"/>
                      <c:pt idx="0">
                        <c:v>314205</c:v>
                      </c:pt>
                      <c:pt idx="1">
                        <c:v>367726</c:v>
                      </c:pt>
                      <c:pt idx="2">
                        <c:v>182919</c:v>
                      </c:pt>
                      <c:pt idx="3">
                        <c:v>132413</c:v>
                      </c:pt>
                      <c:pt idx="4">
                        <c:v>166344</c:v>
                      </c:pt>
                      <c:pt idx="5">
                        <c:v>139324</c:v>
                      </c:pt>
                      <c:pt idx="6">
                        <c:v>216494</c:v>
                      </c:pt>
                      <c:pt idx="7">
                        <c:v>210018</c:v>
                      </c:pt>
                      <c:pt idx="8">
                        <c:v>137275</c:v>
                      </c:pt>
                      <c:pt idx="9">
                        <c:v>154505</c:v>
                      </c:pt>
                      <c:pt idx="10">
                        <c:v>437031</c:v>
                      </c:pt>
                      <c:pt idx="11">
                        <c:v>257794</c:v>
                      </c:pt>
                      <c:pt idx="12">
                        <c:v>45486</c:v>
                      </c:pt>
                      <c:pt idx="13">
                        <c:v>208860</c:v>
                      </c:pt>
                      <c:pt idx="14">
                        <c:v>76770</c:v>
                      </c:pt>
                      <c:pt idx="15">
                        <c:v>379931</c:v>
                      </c:pt>
                      <c:pt idx="16">
                        <c:v>203043</c:v>
                      </c:pt>
                      <c:pt idx="17">
                        <c:v>561680</c:v>
                      </c:pt>
                      <c:pt idx="18">
                        <c:v>578600</c:v>
                      </c:pt>
                      <c:pt idx="19">
                        <c:v>265114</c:v>
                      </c:pt>
                      <c:pt idx="20">
                        <c:v>542317</c:v>
                      </c:pt>
                      <c:pt idx="21">
                        <c:v>634620</c:v>
                      </c:pt>
                      <c:pt idx="22">
                        <c:v>769105</c:v>
                      </c:pt>
                      <c:pt idx="23">
                        <c:v>709653</c:v>
                      </c:pt>
                      <c:pt idx="24">
                        <c:v>920875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05A-4BAB-BBEB-750ED659913E}"/>
                  </c:ext>
                </c:extLst>
              </c15:ser>
            </c15:filteredBarSeries>
          </c:ext>
        </c:extLst>
      </c:barChart>
      <c:lineChart>
        <c:grouping val="standard"/>
        <c:ser>
          <c:idx val="2"/>
          <c:order val="1"/>
          <c:tx>
            <c:strRef>
              <c:f>'Indicadores per capita'!$D$33</c:f>
              <c:strCache>
                <c:ptCount val="1"/>
                <c:pt idx="0">
                  <c:v>porcentaje de exportaciones del PIB Japon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per capita'!$A$34:$A$58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per capita'!$D$34:$D$58</c:f>
              <c:numCache>
                <c:formatCode>0.0000000%</c:formatCode>
                <c:ptCount val="25"/>
                <c:pt idx="0">
                  <c:v>8.8838757134800646E-8</c:v>
                </c:pt>
                <c:pt idx="1">
                  <c:v>9.5443972486866606E-8</c:v>
                </c:pt>
                <c:pt idx="2">
                  <c:v>4.1431606296365106E-8</c:v>
                </c:pt>
                <c:pt idx="3">
                  <c:v>2.7299690568548168E-8</c:v>
                </c:pt>
                <c:pt idx="4">
                  <c:v>3.1186037310628979E-8</c:v>
                </c:pt>
                <c:pt idx="5">
                  <c:v>2.9604432690256648E-8</c:v>
                </c:pt>
                <c:pt idx="6">
                  <c:v>5.0064772581638743E-8</c:v>
                </c:pt>
                <c:pt idx="7">
                  <c:v>5.3650270091675376E-8</c:v>
                </c:pt>
                <c:pt idx="8">
                  <c:v>3.0969413483614289E-8</c:v>
                </c:pt>
                <c:pt idx="9">
                  <c:v>3.2656628442121367E-8</c:v>
                </c:pt>
                <c:pt idx="10">
                  <c:v>1.0505906655632989E-7</c:v>
                </c:pt>
                <c:pt idx="11">
                  <c:v>6.4759027044137308E-8</c:v>
                </c:pt>
                <c:pt idx="12">
                  <c:v>1.0570913983387551E-8</c:v>
                </c:pt>
                <c:pt idx="13">
                  <c:v>4.4860144963931725E-8</c:v>
                </c:pt>
                <c:pt idx="14">
                  <c:v>1.6791825438626085E-8</c:v>
                </c:pt>
                <c:pt idx="15">
                  <c:v>8.7205137191796912E-8</c:v>
                </c:pt>
                <c:pt idx="16">
                  <c:v>4.6608537606691318E-8</c:v>
                </c:pt>
                <c:pt idx="17">
                  <c:v>1.1582978200923246E-7</c:v>
                </c:pt>
                <c:pt idx="18">
                  <c:v>1.1491235990590456E-7</c:v>
                </c:pt>
                <c:pt idx="19">
                  <c:v>4.8213785264221266E-8</c:v>
                </c:pt>
                <c:pt idx="20">
                  <c:v>9.1778303004355368E-8</c:v>
                </c:pt>
                <c:pt idx="21">
                  <c:v>1.0652901714053715E-7</c:v>
                </c:pt>
                <c:pt idx="22">
                  <c:v>1.5667681609627539E-7</c:v>
                </c:pt>
                <c:pt idx="23">
                  <c:v>1.5440139848198363E-7</c:v>
                </c:pt>
                <c:pt idx="24">
                  <c:v>2.233367611697789E-7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5A-4BAB-BBEB-750ED659913E}"/>
            </c:ext>
          </c:extLst>
        </c:ser>
        <c:dLbls/>
        <c:marker val="1"/>
        <c:axId val="61495168"/>
        <c:axId val="61493632"/>
      </c:lineChart>
      <c:catAx>
        <c:axId val="614862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487744"/>
        <c:crosses val="autoZero"/>
        <c:auto val="1"/>
        <c:lblAlgn val="ctr"/>
        <c:lblOffset val="100"/>
      </c:catAx>
      <c:valAx>
        <c:axId val="614877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486208"/>
        <c:crosses val="autoZero"/>
        <c:crossBetween val="between"/>
      </c:valAx>
      <c:valAx>
        <c:axId val="61493632"/>
        <c:scaling>
          <c:orientation val="minMax"/>
        </c:scaling>
        <c:axPos val="r"/>
        <c:numFmt formatCode="0.000000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495168"/>
        <c:crosses val="max"/>
        <c:crossBetween val="between"/>
      </c:valAx>
      <c:catAx>
        <c:axId val="61495168"/>
        <c:scaling>
          <c:orientation val="minMax"/>
        </c:scaling>
        <c:delete val="1"/>
        <c:axPos val="b"/>
        <c:numFmt formatCode="General" sourceLinked="1"/>
        <c:majorTickMark val="none"/>
        <c:tickLblPos val="nextTo"/>
        <c:crossAx val="6149363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lotArea>
      <c:layout/>
      <c:lineChart>
        <c:grouping val="standard"/>
        <c:ser>
          <c:idx val="0"/>
          <c:order val="0"/>
          <c:tx>
            <c:strRef>
              <c:f>'Indicadores per capita'!$D$64</c:f>
              <c:strCache>
                <c:ptCount val="1"/>
                <c:pt idx="0">
                  <c:v>Exportaciones por habitante Colombia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per capita'!$A$65:$A$89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per capita'!$D$65:$D$89</c:f>
              <c:numCache>
                <c:formatCode>"$"\ #,##0.00</c:formatCode>
                <c:ptCount val="25"/>
                <c:pt idx="0">
                  <c:v>3.3621689520536981</c:v>
                </c:pt>
                <c:pt idx="1">
                  <c:v>2.9854397025896602</c:v>
                </c:pt>
                <c:pt idx="2">
                  <c:v>3.0917292003325305</c:v>
                </c:pt>
                <c:pt idx="3">
                  <c:v>6.266426917847304</c:v>
                </c:pt>
                <c:pt idx="4">
                  <c:v>6.634746559877442</c:v>
                </c:pt>
                <c:pt idx="5">
                  <c:v>6.2011744842971073</c:v>
                </c:pt>
                <c:pt idx="6">
                  <c:v>7.6214962558683235</c:v>
                </c:pt>
                <c:pt idx="7">
                  <c:v>5.6953760506910589</c:v>
                </c:pt>
                <c:pt idx="8">
                  <c:v>4.9371790985969382</c:v>
                </c:pt>
                <c:pt idx="9">
                  <c:v>4.6901053681397906</c:v>
                </c:pt>
                <c:pt idx="10">
                  <c:v>3.1203243540831984</c:v>
                </c:pt>
                <c:pt idx="11">
                  <c:v>3.530682704065883</c:v>
                </c:pt>
                <c:pt idx="12">
                  <c:v>3.2267637992437255</c:v>
                </c:pt>
                <c:pt idx="13">
                  <c:v>4.2048977584273928</c:v>
                </c:pt>
                <c:pt idx="14">
                  <c:v>5.6605719504733623</c:v>
                </c:pt>
                <c:pt idx="15">
                  <c:v>5.2687075643109882</c:v>
                </c:pt>
                <c:pt idx="16">
                  <c:v>5.2264773847102379</c:v>
                </c:pt>
                <c:pt idx="17">
                  <c:v>5.9022912070511424</c:v>
                </c:pt>
                <c:pt idx="18">
                  <c:v>6.0110969468302509</c:v>
                </c:pt>
                <c:pt idx="19">
                  <c:v>8.577321218052985</c:v>
                </c:pt>
                <c:pt idx="20">
                  <c:v>8.0361715266883404</c:v>
                </c:pt>
                <c:pt idx="21">
                  <c:v>4.9909112041892945</c:v>
                </c:pt>
                <c:pt idx="22">
                  <c:v>5.2411676620366414</c:v>
                </c:pt>
                <c:pt idx="23">
                  <c:v>5.4265446499958685</c:v>
                </c:pt>
                <c:pt idx="24">
                  <c:v>6.116567055171128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05-454E-84F7-B3EA2E990F4D}"/>
            </c:ext>
          </c:extLst>
        </c:ser>
        <c:dLbls/>
        <c:marker val="1"/>
        <c:axId val="61679488"/>
        <c:axId val="61681024"/>
      </c:lineChart>
      <c:catAx>
        <c:axId val="616794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681024"/>
        <c:crosses val="autoZero"/>
        <c:auto val="1"/>
        <c:lblAlgn val="ctr"/>
        <c:lblOffset val="100"/>
      </c:catAx>
      <c:valAx>
        <c:axId val="6168102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lotArea>
      <c:layout/>
      <c:lineChart>
        <c:grouping val="standard"/>
        <c:ser>
          <c:idx val="0"/>
          <c:order val="0"/>
          <c:tx>
            <c:strRef>
              <c:f>'Indicadores per capita'!$D$93</c:f>
              <c:strCache>
                <c:ptCount val="1"/>
                <c:pt idx="0">
                  <c:v>Exportaciones por habitante  Japon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per capita'!$A$94:$A$118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per capita'!$D$94:$D$118</c:f>
              <c:numCache>
                <c:formatCode>"$"\ #,##0.0000</c:formatCode>
                <c:ptCount val="25"/>
                <c:pt idx="0">
                  <c:v>2.5355266661824874E-3</c:v>
                </c:pt>
                <c:pt idx="1">
                  <c:v>2.9600656851459803E-3</c:v>
                </c:pt>
                <c:pt idx="2">
                  <c:v>1.4688042011948353E-3</c:v>
                </c:pt>
                <c:pt idx="3">
                  <c:v>1.0596346059970712E-3</c:v>
                </c:pt>
                <c:pt idx="4">
                  <c:v>1.3260947552196686E-3</c:v>
                </c:pt>
                <c:pt idx="5">
                  <c:v>1.1078826625953227E-3</c:v>
                </c:pt>
                <c:pt idx="6">
                  <c:v>1.7174294168511069E-3</c:v>
                </c:pt>
                <c:pt idx="7">
                  <c:v>1.6615348101265822E-3</c:v>
                </c:pt>
                <c:pt idx="8">
                  <c:v>1.0840552471353775E-3</c:v>
                </c:pt>
                <c:pt idx="9">
                  <c:v>1.2180806193483283E-3</c:v>
                </c:pt>
                <c:pt idx="10">
                  <c:v>3.4371564070499964E-3</c:v>
                </c:pt>
                <c:pt idx="11">
                  <c:v>2.0227862999725372E-3</c:v>
                </c:pt>
                <c:pt idx="12">
                  <c:v>3.5614400476048793E-4</c:v>
                </c:pt>
                <c:pt idx="13">
                  <c:v>1.634771174302017E-3</c:v>
                </c:pt>
                <c:pt idx="14">
                  <c:v>6.0083116151299571E-4</c:v>
                </c:pt>
                <c:pt idx="15">
                  <c:v>2.9716004192281821E-3</c:v>
                </c:pt>
                <c:pt idx="16">
                  <c:v>1.5862610448355871E-3</c:v>
                </c:pt>
                <c:pt idx="17">
                  <c:v>4.3859662822204699E-3</c:v>
                </c:pt>
                <c:pt idx="18">
                  <c:v>4.5186533069888398E-3</c:v>
                </c:pt>
                <c:pt idx="19">
                  <c:v>2.070071054891856E-3</c:v>
                </c:pt>
                <c:pt idx="20">
                  <c:v>4.2429084137037276E-3</c:v>
                </c:pt>
                <c:pt idx="21">
                  <c:v>4.9750124820195536E-3</c:v>
                </c:pt>
                <c:pt idx="22">
                  <c:v>6.0398408115319548E-3</c:v>
                </c:pt>
                <c:pt idx="23">
                  <c:v>5.5820258975331112E-3</c:v>
                </c:pt>
                <c:pt idx="24">
                  <c:v>7.2533560422812903E-3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9F-49E9-A027-1AC5AFD821D9}"/>
            </c:ext>
          </c:extLst>
        </c:ser>
        <c:dLbls/>
        <c:marker val="1"/>
        <c:axId val="61701120"/>
        <c:axId val="61719296"/>
      </c:lineChart>
      <c:catAx>
        <c:axId val="6170112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719296"/>
        <c:crosses val="autoZero"/>
        <c:auto val="1"/>
        <c:lblAlgn val="ctr"/>
        <c:lblOffset val="100"/>
      </c:catAx>
      <c:valAx>
        <c:axId val="6171929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70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lotArea>
      <c:layout/>
      <c:lineChart>
        <c:grouping val="standard"/>
        <c:ser>
          <c:idx val="0"/>
          <c:order val="0"/>
          <c:tx>
            <c:strRef>
              <c:f>'Indicadores per capita'!$E$122</c:f>
              <c:strCache>
                <c:ptCount val="1"/>
                <c:pt idx="0">
                  <c:v>intercambio comercial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per capita'!$A$123:$A$147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per capita'!$E$123:$E$147</c:f>
              <c:numCache>
                <c:formatCode>General</c:formatCode>
                <c:ptCount val="25"/>
                <c:pt idx="0">
                  <c:v>9.0020467551838266E-3</c:v>
                </c:pt>
                <c:pt idx="1">
                  <c:v>1.0344369568018028E-2</c:v>
                </c:pt>
                <c:pt idx="2">
                  <c:v>5.0567770689846185E-3</c:v>
                </c:pt>
                <c:pt idx="3">
                  <c:v>3.6021456823039201E-3</c:v>
                </c:pt>
                <c:pt idx="4">
                  <c:v>4.4493485132997774E-3</c:v>
                </c:pt>
                <c:pt idx="5">
                  <c:v>3.6678967126634468E-3</c:v>
                </c:pt>
                <c:pt idx="6">
                  <c:v>5.6096840853722104E-3</c:v>
                </c:pt>
                <c:pt idx="7">
                  <c:v>5.3586464943634815E-3</c:v>
                </c:pt>
                <c:pt idx="8">
                  <c:v>3.4523878474042686E-3</c:v>
                </c:pt>
                <c:pt idx="9">
                  <c:v>3.8286965597851435E-3</c:v>
                </c:pt>
                <c:pt idx="10">
                  <c:v>1.0665297256167517E-2</c:v>
                </c:pt>
                <c:pt idx="11">
                  <c:v>6.2046021459911003E-3</c:v>
                </c:pt>
                <c:pt idx="12">
                  <c:v>1.0823177054777304E-3</c:v>
                </c:pt>
                <c:pt idx="13">
                  <c:v>4.8927741444260682E-3</c:v>
                </c:pt>
                <c:pt idx="14">
                  <c:v>1.7792281360264636E-3</c:v>
                </c:pt>
                <c:pt idx="15">
                  <c:v>8.6724194236557257E-3</c:v>
                </c:pt>
                <c:pt idx="16">
                  <c:v>4.5808797777929363E-3</c:v>
                </c:pt>
                <c:pt idx="17">
                  <c:v>1.2515016653571383E-2</c:v>
                </c:pt>
                <c:pt idx="18">
                  <c:v>1.2745937197448773E-2</c:v>
                </c:pt>
                <c:pt idx="19">
                  <c:v>5.7822045886000385E-3</c:v>
                </c:pt>
                <c:pt idx="20">
                  <c:v>1.1694279069765437E-2</c:v>
                </c:pt>
                <c:pt idx="21">
                  <c:v>1.3541812999837163E-2</c:v>
                </c:pt>
                <c:pt idx="22">
                  <c:v>1.625083921691868E-2</c:v>
                </c:pt>
                <c:pt idx="23">
                  <c:v>1.4854397362470685E-2</c:v>
                </c:pt>
                <c:pt idx="24">
                  <c:v>1.910003623779731E-2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49-496E-A552-E321EA3AC463}"/>
            </c:ext>
          </c:extLst>
        </c:ser>
        <c:dLbls/>
        <c:marker val="1"/>
        <c:axId val="61780352"/>
        <c:axId val="61781888"/>
      </c:lineChart>
      <c:catAx>
        <c:axId val="617803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781888"/>
        <c:crosses val="autoZero"/>
        <c:auto val="1"/>
        <c:lblAlgn val="ctr"/>
        <c:lblOffset val="100"/>
      </c:catAx>
      <c:valAx>
        <c:axId val="6178188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780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lotArea>
      <c:layout/>
      <c:lineChart>
        <c:grouping val="standard"/>
        <c:ser>
          <c:idx val="0"/>
          <c:order val="0"/>
          <c:tx>
            <c:strRef>
              <c:f>'Indicadores de apertura'!$D$3</c:f>
              <c:strCache>
                <c:ptCount val="1"/>
                <c:pt idx="0">
                  <c:v>Apertura medida por las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apertura'!$A$4:$A$28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apertura'!$D$4:$D$28</c:f>
              <c:numCache>
                <c:formatCode>0.00%</c:formatCode>
                <c:ptCount val="25"/>
                <c:pt idx="0">
                  <c:v>2.8466866412596489E-3</c:v>
                </c:pt>
                <c:pt idx="1">
                  <c:v>2.1542044892434282E-3</c:v>
                </c:pt>
                <c:pt idx="2">
                  <c:v>2.0053865612120344E-3</c:v>
                </c:pt>
                <c:pt idx="3">
                  <c:v>2.8242612077966035E-3</c:v>
                </c:pt>
                <c:pt idx="4">
                  <c:v>2.685389235449297E-3</c:v>
                </c:pt>
                <c:pt idx="5">
                  <c:v>2.4284527073839828E-3</c:v>
                </c:pt>
                <c:pt idx="6">
                  <c:v>2.7614588293498939E-3</c:v>
                </c:pt>
                <c:pt idx="7">
                  <c:v>2.2698519251426754E-3</c:v>
                </c:pt>
                <c:pt idx="8">
                  <c:v>2.281049762411916E-3</c:v>
                </c:pt>
                <c:pt idx="9">
                  <c:v>1.8971400322198614E-3</c:v>
                </c:pt>
                <c:pt idx="10">
                  <c:v>1.3023836465907077E-3</c:v>
                </c:pt>
                <c:pt idx="11">
                  <c:v>1.4987664418465337E-3</c:v>
                </c:pt>
                <c:pt idx="12">
                  <c:v>1.4365065389043677E-3</c:v>
                </c:pt>
                <c:pt idx="13">
                  <c:v>1.5344942845700205E-3</c:v>
                </c:pt>
                <c:pt idx="14">
                  <c:v>1.6717452328409992E-3</c:v>
                </c:pt>
                <c:pt idx="15">
                  <c:v>1.4204902421518487E-3</c:v>
                </c:pt>
                <c:pt idx="16">
                  <c:v>1.1181516175937432E-3</c:v>
                </c:pt>
                <c:pt idx="17">
                  <c:v>1.0862366788067681E-3</c:v>
                </c:pt>
                <c:pt idx="18">
                  <c:v>1.1675634570762618E-3</c:v>
                </c:pt>
                <c:pt idx="19">
                  <c:v>1.3722276952500151E-3</c:v>
                </c:pt>
                <c:pt idx="20">
                  <c:v>1.1118464760706186E-3</c:v>
                </c:pt>
                <c:pt idx="21">
                  <c:v>6.3295781975236079E-4</c:v>
                </c:pt>
                <c:pt idx="22">
                  <c:v>6.5264218895427924E-4</c:v>
                </c:pt>
                <c:pt idx="23">
                  <c:v>6.8533601625593457E-4</c:v>
                </c:pt>
                <c:pt idx="24">
                  <c:v>1.0099765297658509E-3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D6-40F0-9557-6208798D3DD3}"/>
            </c:ext>
          </c:extLst>
        </c:ser>
        <c:dLbls/>
        <c:marker val="1"/>
        <c:axId val="61978496"/>
        <c:axId val="61980032"/>
      </c:lineChart>
      <c:catAx>
        <c:axId val="6197849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980032"/>
        <c:crosses val="autoZero"/>
        <c:auto val="1"/>
        <c:lblAlgn val="ctr"/>
        <c:lblOffset val="100"/>
      </c:catAx>
      <c:valAx>
        <c:axId val="619800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97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image" Target="../media/image1.jpeg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image" Target="../media/image2.gif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</xdr:colOff>
      <xdr:row>0</xdr:row>
      <xdr:rowOff>185737</xdr:rowOff>
    </xdr:from>
    <xdr:to>
      <xdr:col>9</xdr:col>
      <xdr:colOff>14287</xdr:colOff>
      <xdr:row>14</xdr:row>
      <xdr:rowOff>71437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757237</xdr:colOff>
      <xdr:row>1</xdr:row>
      <xdr:rowOff>14287</xdr:rowOff>
    </xdr:from>
    <xdr:to>
      <xdr:col>8</xdr:col>
      <xdr:colOff>757237</xdr:colOff>
      <xdr:row>14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747712</xdr:colOff>
      <xdr:row>2</xdr:row>
      <xdr:rowOff>166687</xdr:rowOff>
    </xdr:from>
    <xdr:to>
      <xdr:col>10</xdr:col>
      <xdr:colOff>747712</xdr:colOff>
      <xdr:row>15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</xdr:colOff>
      <xdr:row>8</xdr:row>
      <xdr:rowOff>14287</xdr:rowOff>
    </xdr:from>
    <xdr:to>
      <xdr:col>10</xdr:col>
      <xdr:colOff>247650</xdr:colOff>
      <xdr:row>25</xdr:row>
      <xdr:rowOff>104775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35</xdr:row>
      <xdr:rowOff>138111</xdr:rowOff>
    </xdr:from>
    <xdr:to>
      <xdr:col>10</xdr:col>
      <xdr:colOff>152400</xdr:colOff>
      <xdr:row>52</xdr:row>
      <xdr:rowOff>9524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66</xdr:row>
      <xdr:rowOff>138111</xdr:rowOff>
    </xdr:from>
    <xdr:to>
      <xdr:col>10</xdr:col>
      <xdr:colOff>85725</xdr:colOff>
      <xdr:row>82</xdr:row>
      <xdr:rowOff>142874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209549</xdr:colOff>
      <xdr:row>94</xdr:row>
      <xdr:rowOff>33337</xdr:rowOff>
    </xdr:from>
    <xdr:to>
      <xdr:col>9</xdr:col>
      <xdr:colOff>628649</xdr:colOff>
      <xdr:row>110</xdr:row>
      <xdr:rowOff>28575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76199</xdr:colOff>
      <xdr:row>125</xdr:row>
      <xdr:rowOff>142875</xdr:rowOff>
    </xdr:from>
    <xdr:to>
      <xdr:col>10</xdr:col>
      <xdr:colOff>723899</xdr:colOff>
      <xdr:row>142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A8D7B1B0-AAC4-4214-8273-4A7317DE6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5</xdr:row>
      <xdr:rowOff>104774</xdr:rowOff>
    </xdr:from>
    <xdr:to>
      <xdr:col>9</xdr:col>
      <xdr:colOff>276224</xdr:colOff>
      <xdr:row>19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68D068F6-9624-487D-99F7-1C42DF978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32</xdr:row>
      <xdr:rowOff>47625</xdr:rowOff>
    </xdr:from>
    <xdr:to>
      <xdr:col>9</xdr:col>
      <xdr:colOff>695325</xdr:colOff>
      <xdr:row>46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1200D61B-A74A-42EF-AA36-48485CDD8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57150</xdr:colOff>
      <xdr:row>60</xdr:row>
      <xdr:rowOff>38100</xdr:rowOff>
    </xdr:from>
    <xdr:to>
      <xdr:col>12</xdr:col>
      <xdr:colOff>57150</xdr:colOff>
      <xdr:row>70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68CFED2A-DB9A-4F6D-A3BF-C2AA34C92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47625</xdr:colOff>
      <xdr:row>89</xdr:row>
      <xdr:rowOff>47625</xdr:rowOff>
    </xdr:from>
    <xdr:to>
      <xdr:col>10</xdr:col>
      <xdr:colOff>657225</xdr:colOff>
      <xdr:row>99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628A73F4-8F3E-4C1D-8F94-CE9C440FA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4</xdr:row>
      <xdr:rowOff>61911</xdr:rowOff>
    </xdr:from>
    <xdr:to>
      <xdr:col>10</xdr:col>
      <xdr:colOff>352424</xdr:colOff>
      <xdr:row>20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31</xdr:row>
      <xdr:rowOff>4762</xdr:rowOff>
    </xdr:from>
    <xdr:to>
      <xdr:col>11</xdr:col>
      <xdr:colOff>19050</xdr:colOff>
      <xdr:row>39</xdr:row>
      <xdr:rowOff>80962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60</xdr:row>
      <xdr:rowOff>61912</xdr:rowOff>
    </xdr:from>
    <xdr:to>
      <xdr:col>15</xdr:col>
      <xdr:colOff>28575</xdr:colOff>
      <xdr:row>67</xdr:row>
      <xdr:rowOff>138112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7</xdr:row>
      <xdr:rowOff>50229</xdr:rowOff>
    </xdr:from>
    <xdr:to>
      <xdr:col>13</xdr:col>
      <xdr:colOff>143774</xdr:colOff>
      <xdr:row>24</xdr:row>
      <xdr:rowOff>143775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21357</xdr:colOff>
      <xdr:row>39</xdr:row>
      <xdr:rowOff>178190</xdr:rowOff>
    </xdr:from>
    <xdr:to>
      <xdr:col>17</xdr:col>
      <xdr:colOff>98845</xdr:colOff>
      <xdr:row>57</xdr:row>
      <xdr:rowOff>134786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41333</xdr:colOff>
      <xdr:row>70</xdr:row>
      <xdr:rowOff>124542</xdr:rowOff>
    </xdr:from>
    <xdr:to>
      <xdr:col>12</xdr:col>
      <xdr:colOff>35943</xdr:colOff>
      <xdr:row>85</xdr:row>
      <xdr:rowOff>125801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6</xdr:col>
      <xdr:colOff>224645</xdr:colOff>
      <xdr:row>68</xdr:row>
      <xdr:rowOff>341463</xdr:rowOff>
    </xdr:from>
    <xdr:ext cx="1509623" cy="485235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/>
      </xdr:nvSpPr>
      <xdr:spPr>
        <a:xfrm>
          <a:off x="7071862" y="12625119"/>
          <a:ext cx="1509623" cy="4852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es-CO" sz="1100"/>
        </a:p>
      </xdr:txBody>
    </xdr:sp>
    <xdr:clientData/>
  </xdr:oneCellAnchor>
  <xdr:oneCellAnchor>
    <xdr:from>
      <xdr:col>0</xdr:col>
      <xdr:colOff>0</xdr:colOff>
      <xdr:row>1</xdr:row>
      <xdr:rowOff>44929</xdr:rowOff>
    </xdr:from>
    <xdr:ext cx="1806156" cy="539150"/>
    <xdr:sp macro="" textlink="">
      <xdr:nvSpPr>
        <xdr:cNvPr id="7" name="CuadroTexto 6"/>
        <xdr:cNvSpPr txBox="1"/>
      </xdr:nvSpPr>
      <xdr:spPr>
        <a:xfrm>
          <a:off x="0" y="233632"/>
          <a:ext cx="1806156" cy="53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es-CO" sz="1400" b="1" i="0">
              <a:latin typeface="+mn-lt"/>
            </a:rPr>
            <a:t>〖𝑰𝑽𝑪𝑹〗_𝒊𝒕^𝒌</a:t>
          </a:r>
          <a:r>
            <a:rPr lang="es-CO" sz="1400" b="0" i="0">
              <a:latin typeface="+mn-lt"/>
            </a:rPr>
            <a:t>=(𝑋_𝑖𝑗𝑡^𝑘−𝑀_𝑖𝑗𝑡^𝑘)/(𝑋_𝑖𝑤𝑡+𝑀_𝑖𝑤𝑡 )</a:t>
          </a:r>
          <a:endParaRPr lang="es-CO" sz="1400" b="0"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31</xdr:row>
      <xdr:rowOff>170731</xdr:rowOff>
    </xdr:from>
    <xdr:ext cx="1734269" cy="943513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xmlns="" xmlns:a14="http://schemas.microsoft.com/office/drawing/2010/main" xmlns:mc="http://schemas.openxmlformats.org/markup-compatibility/2006" id="{00000000-0008-0000-0700-000008000000}"/>
            </a:ext>
          </a:extLst>
        </xdr:cNvPr>
        <xdr:cNvSpPr txBox="1"/>
      </xdr:nvSpPr>
      <xdr:spPr>
        <a:xfrm>
          <a:off x="0" y="6784316"/>
          <a:ext cx="1734269" cy="9435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es-CO" sz="1400" b="1" i="0">
              <a:latin typeface="Cambria Math" panose="02040503050406030204" pitchFamily="18" charset="0"/>
            </a:rPr>
            <a:t>〖𝑰𝑩〗_𝒊𝒋^𝒌</a:t>
          </a:r>
          <a:r>
            <a:rPr lang="es-CO" sz="1400" b="0" i="0">
              <a:latin typeface="Cambria Math" panose="02040503050406030204" pitchFamily="18" charset="0"/>
            </a:rPr>
            <a:t>=((𝑋_𝑖𝑗^𝑘)⁄〖𝑋𝑇〗_𝑖𝑗 )/((𝑋_𝑖𝑤^𝑘)⁄〖𝑋𝑇〗_𝑖𝑤 )</a:t>
          </a:r>
          <a:endParaRPr lang="es-CO" sz="1400">
            <a:latin typeface="+mn-lt"/>
          </a:endParaRPr>
        </a:p>
      </xdr:txBody>
    </xdr:sp>
    <xdr:clientData/>
  </xdr:oneCellAnchor>
  <xdr:oneCellAnchor>
    <xdr:from>
      <xdr:col>0</xdr:col>
      <xdr:colOff>0</xdr:colOff>
      <xdr:row>64</xdr:row>
      <xdr:rowOff>152761</xdr:rowOff>
    </xdr:from>
    <xdr:ext cx="1734269" cy="993862"/>
    <xdr:sp macro="" textlink="">
      <xdr:nvSpPr>
        <xdr:cNvPr id="9" name="CuadroTexto 8"/>
        <xdr:cNvSpPr txBox="1"/>
      </xdr:nvSpPr>
      <xdr:spPr>
        <a:xfrm>
          <a:off x="0" y="13757336"/>
          <a:ext cx="1734269" cy="993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𝑰𝑮𝑳𝑳</a:t>
          </a:r>
          <a:r>
            <a:rPr lang="es-CO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=1−(𝑋_𝑖𝑗^𝑘−𝑀_𝑖𝑗^𝑘)/(𝑋_𝑖𝑗^𝑘+𝑀_𝑖𝑗^𝑘 )</a:t>
          </a:r>
          <a:endParaRPr lang="es-CO" sz="1400">
            <a:effectLst/>
            <a:latin typeface="+mn-lt"/>
          </a:endParaRPr>
        </a:p>
        <a:p>
          <a:endParaRPr lang="es-CO" sz="1400">
            <a:latin typeface="+mn-lt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504825</xdr:colOff>
      <xdr:row>1</xdr:row>
      <xdr:rowOff>390525</xdr:rowOff>
    </xdr:from>
    <xdr:to>
      <xdr:col>13</xdr:col>
      <xdr:colOff>748665</xdr:colOff>
      <xdr:row>1</xdr:row>
      <xdr:rowOff>908685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175" y="581025"/>
          <a:ext cx="1767840" cy="518160"/>
        </a:xfrm>
        <a:prstGeom prst="rect">
          <a:avLst/>
        </a:prstGeom>
      </xdr:spPr>
    </xdr:pic>
    <xdr:clientData/>
  </xdr:twoCellAnchor>
  <xdr:twoCellAnchor editAs="oneCell">
    <xdr:from>
      <xdr:col>11</xdr:col>
      <xdr:colOff>234764</xdr:colOff>
      <xdr:row>166</xdr:row>
      <xdr:rowOff>319929</xdr:rowOff>
    </xdr:from>
    <xdr:to>
      <xdr:col>13</xdr:col>
      <xdr:colOff>478604</xdr:colOff>
      <xdr:row>166</xdr:row>
      <xdr:rowOff>838089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5205" y="38588017"/>
          <a:ext cx="1756634" cy="51816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196</xdr:row>
      <xdr:rowOff>171450</xdr:rowOff>
    </xdr:from>
    <xdr:to>
      <xdr:col>5</xdr:col>
      <xdr:colOff>695326</xdr:colOff>
      <xdr:row>211</xdr:row>
      <xdr:rowOff>161925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825087</xdr:colOff>
      <xdr:row>196</xdr:row>
      <xdr:rowOff>61850</xdr:rowOff>
    </xdr:from>
    <xdr:to>
      <xdr:col>11</xdr:col>
      <xdr:colOff>309253</xdr:colOff>
      <xdr:row>213</xdr:row>
      <xdr:rowOff>111589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422686</xdr:colOff>
      <xdr:row>196</xdr:row>
      <xdr:rowOff>174295</xdr:rowOff>
    </xdr:from>
    <xdr:to>
      <xdr:col>18</xdr:col>
      <xdr:colOff>24739</xdr:colOff>
      <xdr:row>211</xdr:row>
      <xdr:rowOff>174295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57150</xdr:colOff>
      <xdr:row>212</xdr:row>
      <xdr:rowOff>57150</xdr:rowOff>
    </xdr:from>
    <xdr:to>
      <xdr:col>5</xdr:col>
      <xdr:colOff>685800</xdr:colOff>
      <xdr:row>226</xdr:row>
      <xdr:rowOff>133350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800348</xdr:colOff>
      <xdr:row>213</xdr:row>
      <xdr:rowOff>179069</xdr:rowOff>
    </xdr:from>
    <xdr:to>
      <xdr:col>11</xdr:col>
      <xdr:colOff>321623</xdr:colOff>
      <xdr:row>228</xdr:row>
      <xdr:rowOff>69716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443593</xdr:colOff>
      <xdr:row>213</xdr:row>
      <xdr:rowOff>22884</xdr:rowOff>
    </xdr:from>
    <xdr:to>
      <xdr:col>18</xdr:col>
      <xdr:colOff>61851</xdr:colOff>
      <xdr:row>227</xdr:row>
      <xdr:rowOff>99084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57150</xdr:colOff>
      <xdr:row>227</xdr:row>
      <xdr:rowOff>28575</xdr:rowOff>
    </xdr:from>
    <xdr:to>
      <xdr:col>5</xdr:col>
      <xdr:colOff>685800</xdr:colOff>
      <xdr:row>241</xdr:row>
      <xdr:rowOff>104775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818805</xdr:colOff>
      <xdr:row>228</xdr:row>
      <xdr:rowOff>167749</xdr:rowOff>
    </xdr:from>
    <xdr:to>
      <xdr:col>11</xdr:col>
      <xdr:colOff>246114</xdr:colOff>
      <xdr:row>243</xdr:row>
      <xdr:rowOff>55433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520658</xdr:colOff>
      <xdr:row>228</xdr:row>
      <xdr:rowOff>78056</xdr:rowOff>
    </xdr:from>
    <xdr:to>
      <xdr:col>18</xdr:col>
      <xdr:colOff>49481</xdr:colOff>
      <xdr:row>242</xdr:row>
      <xdr:rowOff>154256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95250</xdr:colOff>
      <xdr:row>242</xdr:row>
      <xdr:rowOff>19050</xdr:rowOff>
    </xdr:from>
    <xdr:to>
      <xdr:col>5</xdr:col>
      <xdr:colOff>723900</xdr:colOff>
      <xdr:row>256</xdr:row>
      <xdr:rowOff>95250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59531</xdr:colOff>
      <xdr:row>192</xdr:row>
      <xdr:rowOff>178594</xdr:rowOff>
    </xdr:from>
    <xdr:to>
      <xdr:col>10</xdr:col>
      <xdr:colOff>912813</xdr:colOff>
      <xdr:row>195</xdr:row>
      <xdr:rowOff>89297</xdr:rowOff>
    </xdr:to>
    <xdr:sp macro="" textlink="">
      <xdr:nvSpPr>
        <xdr:cNvPr id="16" name="15 CuadroTexto"/>
        <xdr:cNvSpPr txBox="1"/>
      </xdr:nvSpPr>
      <xdr:spPr>
        <a:xfrm>
          <a:off x="59531" y="43041094"/>
          <a:ext cx="10517188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/>
            <a:t>un índice de </a:t>
          </a:r>
          <a:r>
            <a:rPr lang="es-ES" b="1"/>
            <a:t>VCR</a:t>
          </a:r>
          <a:r>
            <a:rPr lang="es-ES"/>
            <a:t> mayor que cero será indicativo de la existencia de un sector competitivo con potencial; y un índice negativo, de un sector importador neto carente de competitividad frente a terceros mercados. </a:t>
          </a:r>
          <a:endParaRPr lang="es-E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304800</xdr:colOff>
      <xdr:row>0</xdr:row>
      <xdr:rowOff>66675</xdr:rowOff>
    </xdr:from>
    <xdr:to>
      <xdr:col>13</xdr:col>
      <xdr:colOff>28575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92CD854-337F-484F-9FC8-AA78E067D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6800" y="66675"/>
          <a:ext cx="1247775" cy="847725"/>
        </a:xfrm>
        <a:prstGeom prst="rect">
          <a:avLst/>
        </a:prstGeom>
      </xdr:spPr>
    </xdr:pic>
    <xdr:clientData/>
  </xdr:twoCellAnchor>
  <xdr:twoCellAnchor editAs="oneCell">
    <xdr:from>
      <xdr:col>11</xdr:col>
      <xdr:colOff>161925</xdr:colOff>
      <xdr:row>162</xdr:row>
      <xdr:rowOff>152400</xdr:rowOff>
    </xdr:from>
    <xdr:to>
      <xdr:col>12</xdr:col>
      <xdr:colOff>647700</xdr:colOff>
      <xdr:row>162</xdr:row>
      <xdr:rowOff>1000125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D92CD854-337F-484F-9FC8-AA78E067D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50" y="36347400"/>
          <a:ext cx="1247775" cy="847725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274</xdr:row>
      <xdr:rowOff>161925</xdr:rowOff>
    </xdr:from>
    <xdr:to>
      <xdr:col>5</xdr:col>
      <xdr:colOff>742950</xdr:colOff>
      <xdr:row>289</xdr:row>
      <xdr:rowOff>47625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269</xdr:row>
      <xdr:rowOff>171450</xdr:rowOff>
    </xdr:from>
    <xdr:to>
      <xdr:col>11</xdr:col>
      <xdr:colOff>9525</xdr:colOff>
      <xdr:row>274</xdr:row>
      <xdr:rowOff>57150</xdr:rowOff>
    </xdr:to>
    <xdr:sp macro="" textlink="">
      <xdr:nvSpPr>
        <xdr:cNvPr id="5" name="4 CuadroTexto"/>
        <xdr:cNvSpPr txBox="1"/>
      </xdr:nvSpPr>
      <xdr:spPr>
        <a:xfrm>
          <a:off x="47625" y="60559950"/>
          <a:ext cx="8467725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/>
            <a:t>Para la lectura del indicador se recomienda la utilización de las siguientes escalas: </a:t>
          </a:r>
        </a:p>
        <a:p>
          <a:r>
            <a:rPr lang="es-ES"/>
            <a:t>Entre +0.33 y +1--- Existe ventaja para el país. </a:t>
          </a:r>
        </a:p>
        <a:p>
          <a:r>
            <a:rPr lang="es-ES"/>
            <a:t>Entre -0.33 y -1 ---</a:t>
          </a:r>
          <a:r>
            <a:rPr lang="es-ES" baseline="0"/>
            <a:t> </a:t>
          </a:r>
          <a:r>
            <a:rPr lang="es-ES"/>
            <a:t>Existe desventaja para el país. </a:t>
          </a:r>
        </a:p>
        <a:p>
          <a:r>
            <a:rPr lang="es-ES"/>
            <a:t>Entre -0.33 y +0.33 --- Existe tendencia hacia un comercio intraproducto. </a:t>
          </a:r>
          <a:endParaRPr lang="es-ES" sz="1100"/>
        </a:p>
      </xdr:txBody>
    </xdr:sp>
    <xdr:clientData/>
  </xdr:twoCellAnchor>
  <xdr:twoCellAnchor>
    <xdr:from>
      <xdr:col>6</xdr:col>
      <xdr:colOff>57150</xdr:colOff>
      <xdr:row>274</xdr:row>
      <xdr:rowOff>161925</xdr:rowOff>
    </xdr:from>
    <xdr:to>
      <xdr:col>12</xdr:col>
      <xdr:colOff>57150</xdr:colOff>
      <xdr:row>289</xdr:row>
      <xdr:rowOff>47625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180974</xdr:colOff>
      <xdr:row>274</xdr:row>
      <xdr:rowOff>142874</xdr:rowOff>
    </xdr:from>
    <xdr:to>
      <xdr:col>19</xdr:col>
      <xdr:colOff>28013</xdr:colOff>
      <xdr:row>288</xdr:row>
      <xdr:rowOff>168088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114300</xdr:colOff>
      <xdr:row>289</xdr:row>
      <xdr:rowOff>142875</xdr:rowOff>
    </xdr:from>
    <xdr:to>
      <xdr:col>5</xdr:col>
      <xdr:colOff>752475</xdr:colOff>
      <xdr:row>304</xdr:row>
      <xdr:rowOff>28575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66675</xdr:colOff>
      <xdr:row>289</xdr:row>
      <xdr:rowOff>152400</xdr:rowOff>
    </xdr:from>
    <xdr:to>
      <xdr:col>12</xdr:col>
      <xdr:colOff>66675</xdr:colOff>
      <xdr:row>304</xdr:row>
      <xdr:rowOff>38100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161924</xdr:colOff>
      <xdr:row>289</xdr:row>
      <xdr:rowOff>152400</xdr:rowOff>
    </xdr:from>
    <xdr:to>
      <xdr:col>18</xdr:col>
      <xdr:colOff>742389</xdr:colOff>
      <xdr:row>304</xdr:row>
      <xdr:rowOff>38100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133350</xdr:colOff>
      <xdr:row>304</xdr:row>
      <xdr:rowOff>133350</xdr:rowOff>
    </xdr:from>
    <xdr:to>
      <xdr:col>6</xdr:col>
      <xdr:colOff>9525</xdr:colOff>
      <xdr:row>319</xdr:row>
      <xdr:rowOff>19050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95250</xdr:colOff>
      <xdr:row>304</xdr:row>
      <xdr:rowOff>152400</xdr:rowOff>
    </xdr:from>
    <xdr:to>
      <xdr:col>12</xdr:col>
      <xdr:colOff>95250</xdr:colOff>
      <xdr:row>319</xdr:row>
      <xdr:rowOff>38100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161924</xdr:colOff>
      <xdr:row>304</xdr:row>
      <xdr:rowOff>161925</xdr:rowOff>
    </xdr:from>
    <xdr:to>
      <xdr:col>18</xdr:col>
      <xdr:colOff>742389</xdr:colOff>
      <xdr:row>319</xdr:row>
      <xdr:rowOff>47625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152400</xdr:colOff>
      <xdr:row>319</xdr:row>
      <xdr:rowOff>104775</xdr:rowOff>
    </xdr:from>
    <xdr:to>
      <xdr:col>6</xdr:col>
      <xdr:colOff>28575</xdr:colOff>
      <xdr:row>333</xdr:row>
      <xdr:rowOff>180975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Tabla3" displayName="Tabla3" ref="A2:B27" totalsRowShown="0" headerRowBorderDxfId="17" tableBorderDxfId="16" totalsRowBorderDxfId="15">
  <autoFilter ref="A2:B27">
    <filterColumn colId="0" hiddenButton="1"/>
    <filterColumn colId="1" hiddenButton="1"/>
  </autoFilter>
  <tableColumns count="2">
    <tableColumn id="1" name="Año" dataDxfId="14"/>
    <tableColumn id="2" name="Exportaciones&#10; (US$ millones)" dataDxfId="13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id="5" name="Tabla5" displayName="Tabla5" ref="A2:B27" totalsRowShown="0" headerRowBorderDxfId="12" tableBorderDxfId="11" totalsRowBorderDxfId="10">
  <autoFilter ref="A2:B27">
    <filterColumn colId="0" hiddenButton="1"/>
    <filterColumn colId="1" hiddenButton="1"/>
  </autoFilter>
  <tableColumns count="2">
    <tableColumn id="1" name="Año" dataDxfId="9"/>
    <tableColumn id="2" name="Importaciones (US$)" dataDxfId="8"/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id="6" name="Tabla37" displayName="Tabla37" ref="A3:D28" totalsRowShown="0" headerRowBorderDxfId="7" tableBorderDxfId="6" totalsRowBorderDxfId="5">
  <autoFilter ref="A3:D28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4"/>
    <tableColumn id="2" name="Exportaciones&#10; (US$ millones)" dataDxfId="3"/>
    <tableColumn id="3" name="Importaciones (US$)" dataDxfId="2"/>
    <tableColumn id="4" name="Balanza comercial (US$ millones)" dataDxfId="1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X51"/>
  <sheetViews>
    <sheetView zoomScale="98" zoomScaleNormal="98" workbookViewId="0">
      <selection activeCell="F5" sqref="F5"/>
    </sheetView>
  </sheetViews>
  <sheetFormatPr baseColWidth="10" defaultRowHeight="15"/>
  <cols>
    <col min="1" max="1" width="13.5703125" customWidth="1"/>
    <col min="3" max="3" width="12.7109375" customWidth="1"/>
    <col min="7" max="7" width="12.5703125" customWidth="1"/>
    <col min="8" max="8" width="17" customWidth="1"/>
    <col min="11" max="11" width="30" bestFit="1" customWidth="1"/>
    <col min="12" max="12" width="15.28515625" customWidth="1"/>
    <col min="13" max="13" width="16.85546875" customWidth="1"/>
  </cols>
  <sheetData>
    <row r="1" spans="1:206" ht="60">
      <c r="A1" s="56" t="s">
        <v>59</v>
      </c>
      <c r="B1" s="56" t="s">
        <v>60</v>
      </c>
      <c r="C1" s="59" t="s">
        <v>61</v>
      </c>
      <c r="D1" s="59" t="s">
        <v>62</v>
      </c>
      <c r="E1" s="59" t="s">
        <v>73</v>
      </c>
      <c r="F1" s="56" t="s">
        <v>71</v>
      </c>
      <c r="G1" s="59" t="s">
        <v>72</v>
      </c>
      <c r="H1" s="56" t="s">
        <v>58</v>
      </c>
      <c r="I1" s="56" t="s">
        <v>57</v>
      </c>
      <c r="J1" s="56" t="s">
        <v>63</v>
      </c>
      <c r="K1" s="56" t="s">
        <v>64</v>
      </c>
      <c r="L1" s="59" t="s">
        <v>65</v>
      </c>
      <c r="M1" s="59" t="s">
        <v>66</v>
      </c>
      <c r="N1" s="56" t="s">
        <v>67</v>
      </c>
    </row>
    <row r="2" spans="1:206">
      <c r="A2" s="57" t="s">
        <v>0</v>
      </c>
      <c r="B2" s="57">
        <v>1991</v>
      </c>
      <c r="C2" s="57">
        <v>1</v>
      </c>
      <c r="D2" s="57" t="s">
        <v>1</v>
      </c>
      <c r="E2" s="57">
        <v>170</v>
      </c>
      <c r="F2" s="57" t="s">
        <v>2</v>
      </c>
      <c r="G2" s="57" t="s">
        <v>3</v>
      </c>
      <c r="H2" s="57">
        <v>392</v>
      </c>
      <c r="I2" s="57" t="s">
        <v>69</v>
      </c>
      <c r="J2" s="57" t="s">
        <v>4</v>
      </c>
      <c r="K2" s="57" t="s">
        <v>68</v>
      </c>
      <c r="L2" s="57" t="s">
        <v>70</v>
      </c>
      <c r="M2" s="57">
        <v>314205</v>
      </c>
      <c r="N2" s="57">
        <v>0</v>
      </c>
    </row>
    <row r="3" spans="1:206" s="1" customFormat="1">
      <c r="A3" s="58" t="s">
        <v>0</v>
      </c>
      <c r="B3" s="58">
        <v>1991</v>
      </c>
      <c r="C3" s="58">
        <v>2</v>
      </c>
      <c r="D3" s="58" t="s">
        <v>5</v>
      </c>
      <c r="E3" s="58">
        <v>170</v>
      </c>
      <c r="F3" s="58" t="s">
        <v>2</v>
      </c>
      <c r="G3" s="58" t="s">
        <v>3</v>
      </c>
      <c r="H3" s="58">
        <v>392</v>
      </c>
      <c r="I3" s="58" t="s">
        <v>69</v>
      </c>
      <c r="J3" s="58" t="s">
        <v>4</v>
      </c>
      <c r="K3" s="58" t="s">
        <v>68</v>
      </c>
      <c r="L3" s="58" t="s">
        <v>70</v>
      </c>
      <c r="M3" s="58">
        <v>117396080</v>
      </c>
      <c r="N3" s="58">
        <v>0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</row>
    <row r="4" spans="1:206">
      <c r="A4" s="57" t="s">
        <v>0</v>
      </c>
      <c r="B4" s="57">
        <v>1992</v>
      </c>
      <c r="C4" s="57">
        <v>1</v>
      </c>
      <c r="D4" s="57" t="s">
        <v>1</v>
      </c>
      <c r="E4" s="57">
        <v>170</v>
      </c>
      <c r="F4" s="57" t="s">
        <v>2</v>
      </c>
      <c r="G4" s="57" t="s">
        <v>3</v>
      </c>
      <c r="H4" s="57">
        <v>392</v>
      </c>
      <c r="I4" s="57" t="s">
        <v>69</v>
      </c>
      <c r="J4" s="57" t="s">
        <v>4</v>
      </c>
      <c r="K4" s="57" t="s">
        <v>68</v>
      </c>
      <c r="L4" s="57" t="s">
        <v>70</v>
      </c>
      <c r="M4" s="57">
        <v>367726</v>
      </c>
      <c r="N4" s="57">
        <v>0</v>
      </c>
    </row>
    <row r="5" spans="1:206" s="1" customFormat="1">
      <c r="A5" s="58" t="s">
        <v>0</v>
      </c>
      <c r="B5" s="58">
        <v>1992</v>
      </c>
      <c r="C5" s="58">
        <v>2</v>
      </c>
      <c r="D5" s="58" t="s">
        <v>5</v>
      </c>
      <c r="E5" s="58">
        <v>170</v>
      </c>
      <c r="F5" s="58" t="s">
        <v>2</v>
      </c>
      <c r="G5" s="58" t="s">
        <v>3</v>
      </c>
      <c r="H5" s="58">
        <v>392</v>
      </c>
      <c r="I5" s="58" t="s">
        <v>69</v>
      </c>
      <c r="J5" s="58" t="s">
        <v>4</v>
      </c>
      <c r="K5" s="58" t="s">
        <v>68</v>
      </c>
      <c r="L5" s="58" t="s">
        <v>70</v>
      </c>
      <c r="M5" s="58">
        <v>106158304</v>
      </c>
      <c r="N5" s="58">
        <v>0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</row>
    <row r="6" spans="1:206">
      <c r="A6" s="57" t="s">
        <v>0</v>
      </c>
      <c r="B6" s="57">
        <v>1993</v>
      </c>
      <c r="C6" s="57">
        <v>1</v>
      </c>
      <c r="D6" s="57" t="s">
        <v>1</v>
      </c>
      <c r="E6" s="57">
        <v>170</v>
      </c>
      <c r="F6" s="57" t="s">
        <v>2</v>
      </c>
      <c r="G6" s="57" t="s">
        <v>3</v>
      </c>
      <c r="H6" s="57">
        <v>392</v>
      </c>
      <c r="I6" s="57" t="s">
        <v>69</v>
      </c>
      <c r="J6" s="57" t="s">
        <v>4</v>
      </c>
      <c r="K6" s="57" t="s">
        <v>68</v>
      </c>
      <c r="L6" s="57" t="s">
        <v>70</v>
      </c>
      <c r="M6" s="57">
        <v>182919</v>
      </c>
      <c r="N6" s="57">
        <v>0</v>
      </c>
    </row>
    <row r="7" spans="1:206" s="1" customFormat="1">
      <c r="A7" s="58" t="s">
        <v>0</v>
      </c>
      <c r="B7" s="58">
        <v>1993</v>
      </c>
      <c r="C7" s="58">
        <v>2</v>
      </c>
      <c r="D7" s="58" t="s">
        <v>5</v>
      </c>
      <c r="E7" s="58">
        <v>170</v>
      </c>
      <c r="F7" s="58" t="s">
        <v>2</v>
      </c>
      <c r="G7" s="58" t="s">
        <v>3</v>
      </c>
      <c r="H7" s="58">
        <v>392</v>
      </c>
      <c r="I7" s="58" t="s">
        <v>69</v>
      </c>
      <c r="J7" s="58" t="s">
        <v>4</v>
      </c>
      <c r="K7" s="58" t="s">
        <v>68</v>
      </c>
      <c r="L7" s="58" t="s">
        <v>70</v>
      </c>
      <c r="M7" s="58">
        <v>111905664</v>
      </c>
      <c r="N7" s="58">
        <v>0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</row>
    <row r="8" spans="1:206">
      <c r="A8" s="57" t="s">
        <v>0</v>
      </c>
      <c r="B8" s="57">
        <v>1994</v>
      </c>
      <c r="C8" s="57">
        <v>1</v>
      </c>
      <c r="D8" s="57" t="s">
        <v>1</v>
      </c>
      <c r="E8" s="57">
        <v>170</v>
      </c>
      <c r="F8" s="57" t="s">
        <v>2</v>
      </c>
      <c r="G8" s="57" t="s">
        <v>3</v>
      </c>
      <c r="H8" s="57">
        <v>392</v>
      </c>
      <c r="I8" s="57" t="s">
        <v>69</v>
      </c>
      <c r="J8" s="57" t="s">
        <v>4</v>
      </c>
      <c r="K8" s="57" t="s">
        <v>68</v>
      </c>
      <c r="L8" s="57" t="s">
        <v>70</v>
      </c>
      <c r="M8" s="57">
        <v>132413</v>
      </c>
      <c r="N8" s="57">
        <v>0</v>
      </c>
    </row>
    <row r="9" spans="1:206" s="1" customFormat="1">
      <c r="A9" s="58" t="s">
        <v>0</v>
      </c>
      <c r="B9" s="58">
        <v>1994</v>
      </c>
      <c r="C9" s="58">
        <v>2</v>
      </c>
      <c r="D9" s="58" t="s">
        <v>5</v>
      </c>
      <c r="E9" s="58">
        <v>170</v>
      </c>
      <c r="F9" s="58" t="s">
        <v>2</v>
      </c>
      <c r="G9" s="58" t="s">
        <v>3</v>
      </c>
      <c r="H9" s="58">
        <v>392</v>
      </c>
      <c r="I9" s="58" t="s">
        <v>69</v>
      </c>
      <c r="J9" s="58" t="s">
        <v>4</v>
      </c>
      <c r="K9" s="58" t="s">
        <v>68</v>
      </c>
      <c r="L9" s="58" t="s">
        <v>70</v>
      </c>
      <c r="M9" s="58">
        <v>230752016</v>
      </c>
      <c r="N9" s="58">
        <v>0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</row>
    <row r="10" spans="1:206">
      <c r="A10" s="57" t="s">
        <v>0</v>
      </c>
      <c r="B10" s="57">
        <v>1995</v>
      </c>
      <c r="C10" s="57">
        <v>1</v>
      </c>
      <c r="D10" s="57" t="s">
        <v>1</v>
      </c>
      <c r="E10" s="57">
        <v>170</v>
      </c>
      <c r="F10" s="57" t="s">
        <v>2</v>
      </c>
      <c r="G10" s="57" t="s">
        <v>3</v>
      </c>
      <c r="H10" s="57">
        <v>392</v>
      </c>
      <c r="I10" s="57" t="s">
        <v>69</v>
      </c>
      <c r="J10" s="57" t="s">
        <v>4</v>
      </c>
      <c r="K10" s="57" t="s">
        <v>68</v>
      </c>
      <c r="L10" s="57" t="s">
        <v>70</v>
      </c>
      <c r="M10" s="57">
        <v>166344</v>
      </c>
      <c r="N10" s="57">
        <v>0</v>
      </c>
    </row>
    <row r="11" spans="1:206" s="1" customFormat="1">
      <c r="A11" s="58" t="s">
        <v>0</v>
      </c>
      <c r="B11" s="58">
        <v>1995</v>
      </c>
      <c r="C11" s="58">
        <v>2</v>
      </c>
      <c r="D11" s="58" t="s">
        <v>5</v>
      </c>
      <c r="E11" s="58">
        <v>170</v>
      </c>
      <c r="F11" s="58" t="s">
        <v>2</v>
      </c>
      <c r="G11" s="58" t="s">
        <v>3</v>
      </c>
      <c r="H11" s="58">
        <v>392</v>
      </c>
      <c r="I11" s="58" t="s">
        <v>69</v>
      </c>
      <c r="J11" s="58" t="s">
        <v>4</v>
      </c>
      <c r="K11" s="58" t="s">
        <v>68</v>
      </c>
      <c r="L11" s="58" t="s">
        <v>70</v>
      </c>
      <c r="M11" s="58">
        <v>248418048</v>
      </c>
      <c r="N11" s="58">
        <v>0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</row>
    <row r="12" spans="1:206">
      <c r="A12" s="57" t="s">
        <v>0</v>
      </c>
      <c r="B12" s="57">
        <v>1996</v>
      </c>
      <c r="C12" s="57">
        <v>1</v>
      </c>
      <c r="D12" s="57" t="s">
        <v>1</v>
      </c>
      <c r="E12" s="57">
        <v>170</v>
      </c>
      <c r="F12" s="57" t="s">
        <v>2</v>
      </c>
      <c r="G12" s="57" t="s">
        <v>3</v>
      </c>
      <c r="H12" s="57">
        <v>392</v>
      </c>
      <c r="I12" s="57" t="s">
        <v>69</v>
      </c>
      <c r="J12" s="57" t="s">
        <v>4</v>
      </c>
      <c r="K12" s="57" t="s">
        <v>68</v>
      </c>
      <c r="L12" s="57" t="s">
        <v>70</v>
      </c>
      <c r="M12" s="57">
        <v>139324</v>
      </c>
      <c r="N12" s="57">
        <v>0</v>
      </c>
    </row>
    <row r="13" spans="1:206" s="1" customFormat="1">
      <c r="A13" s="58" t="s">
        <v>0</v>
      </c>
      <c r="B13" s="58">
        <v>1996</v>
      </c>
      <c r="C13" s="58">
        <v>2</v>
      </c>
      <c r="D13" s="58" t="s">
        <v>5</v>
      </c>
      <c r="E13" s="58">
        <v>170</v>
      </c>
      <c r="F13" s="58" t="s">
        <v>2</v>
      </c>
      <c r="G13" s="58" t="s">
        <v>3</v>
      </c>
      <c r="H13" s="58">
        <v>392</v>
      </c>
      <c r="I13" s="58" t="s">
        <v>69</v>
      </c>
      <c r="J13" s="58" t="s">
        <v>4</v>
      </c>
      <c r="K13" s="58" t="s">
        <v>68</v>
      </c>
      <c r="L13" s="58" t="s">
        <v>70</v>
      </c>
      <c r="M13" s="58">
        <v>235948736</v>
      </c>
      <c r="N13" s="58">
        <v>0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</row>
    <row r="14" spans="1:206">
      <c r="A14" s="57" t="s">
        <v>0</v>
      </c>
      <c r="B14" s="57">
        <v>1997</v>
      </c>
      <c r="C14" s="57">
        <v>1</v>
      </c>
      <c r="D14" s="57" t="s">
        <v>1</v>
      </c>
      <c r="E14" s="57">
        <v>170</v>
      </c>
      <c r="F14" s="57" t="s">
        <v>2</v>
      </c>
      <c r="G14" s="57" t="s">
        <v>3</v>
      </c>
      <c r="H14" s="57">
        <v>392</v>
      </c>
      <c r="I14" s="57" t="s">
        <v>69</v>
      </c>
      <c r="J14" s="57" t="s">
        <v>4</v>
      </c>
      <c r="K14" s="57" t="s">
        <v>68</v>
      </c>
      <c r="L14" s="57" t="s">
        <v>70</v>
      </c>
      <c r="M14" s="57">
        <v>216494</v>
      </c>
      <c r="N14" s="57">
        <v>0</v>
      </c>
    </row>
    <row r="15" spans="1:206" s="1" customFormat="1">
      <c r="A15" s="58" t="s">
        <v>0</v>
      </c>
      <c r="B15" s="58">
        <v>1997</v>
      </c>
      <c r="C15" s="58">
        <v>2</v>
      </c>
      <c r="D15" s="58" t="s">
        <v>5</v>
      </c>
      <c r="E15" s="58">
        <v>170</v>
      </c>
      <c r="F15" s="58" t="s">
        <v>2</v>
      </c>
      <c r="G15" s="58" t="s">
        <v>3</v>
      </c>
      <c r="H15" s="58">
        <v>392</v>
      </c>
      <c r="I15" s="58" t="s">
        <v>69</v>
      </c>
      <c r="J15" s="58" t="s">
        <v>4</v>
      </c>
      <c r="K15" s="58" t="s">
        <v>68</v>
      </c>
      <c r="L15" s="58" t="s">
        <v>70</v>
      </c>
      <c r="M15" s="58">
        <v>294535840</v>
      </c>
      <c r="N15" s="58">
        <v>0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</row>
    <row r="16" spans="1:206">
      <c r="A16" s="57" t="s">
        <v>0</v>
      </c>
      <c r="B16" s="57">
        <v>1998</v>
      </c>
      <c r="C16" s="57">
        <v>1</v>
      </c>
      <c r="D16" s="57" t="s">
        <v>1</v>
      </c>
      <c r="E16" s="57">
        <v>170</v>
      </c>
      <c r="F16" s="57" t="s">
        <v>2</v>
      </c>
      <c r="G16" s="57" t="s">
        <v>3</v>
      </c>
      <c r="H16" s="57">
        <v>392</v>
      </c>
      <c r="I16" s="57" t="s">
        <v>69</v>
      </c>
      <c r="J16" s="57" t="s">
        <v>4</v>
      </c>
      <c r="K16" s="57" t="s">
        <v>68</v>
      </c>
      <c r="L16" s="57" t="s">
        <v>70</v>
      </c>
      <c r="M16" s="57">
        <v>210018</v>
      </c>
      <c r="N16" s="57">
        <v>0</v>
      </c>
    </row>
    <row r="17" spans="1:206" s="1" customFormat="1">
      <c r="A17" s="58" t="s">
        <v>0</v>
      </c>
      <c r="B17" s="58">
        <v>1998</v>
      </c>
      <c r="C17" s="58">
        <v>2</v>
      </c>
      <c r="D17" s="58" t="s">
        <v>5</v>
      </c>
      <c r="E17" s="58">
        <v>170</v>
      </c>
      <c r="F17" s="58" t="s">
        <v>2</v>
      </c>
      <c r="G17" s="58" t="s">
        <v>3</v>
      </c>
      <c r="H17" s="58">
        <v>392</v>
      </c>
      <c r="I17" s="58" t="s">
        <v>69</v>
      </c>
      <c r="J17" s="58" t="s">
        <v>4</v>
      </c>
      <c r="K17" s="58" t="s">
        <v>68</v>
      </c>
      <c r="L17" s="58" t="s">
        <v>70</v>
      </c>
      <c r="M17" s="58">
        <v>223452720</v>
      </c>
      <c r="N17" s="58">
        <v>0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</row>
    <row r="18" spans="1:206">
      <c r="A18" s="57" t="s">
        <v>0</v>
      </c>
      <c r="B18" s="57">
        <v>1999</v>
      </c>
      <c r="C18" s="57">
        <v>1</v>
      </c>
      <c r="D18" s="57" t="s">
        <v>1</v>
      </c>
      <c r="E18" s="57">
        <v>170</v>
      </c>
      <c r="F18" s="57" t="s">
        <v>2</v>
      </c>
      <c r="G18" s="57" t="s">
        <v>3</v>
      </c>
      <c r="H18" s="57">
        <v>392</v>
      </c>
      <c r="I18" s="57" t="s">
        <v>69</v>
      </c>
      <c r="J18" s="57" t="s">
        <v>4</v>
      </c>
      <c r="K18" s="57" t="s">
        <v>68</v>
      </c>
      <c r="L18" s="57" t="s">
        <v>70</v>
      </c>
      <c r="M18" s="57">
        <v>137275</v>
      </c>
      <c r="N18" s="57">
        <v>0</v>
      </c>
    </row>
    <row r="19" spans="1:206" s="1" customFormat="1">
      <c r="A19" s="58" t="s">
        <v>0</v>
      </c>
      <c r="B19" s="58">
        <v>1999</v>
      </c>
      <c r="C19" s="58">
        <v>2</v>
      </c>
      <c r="D19" s="58" t="s">
        <v>5</v>
      </c>
      <c r="E19" s="58">
        <v>170</v>
      </c>
      <c r="F19" s="58" t="s">
        <v>2</v>
      </c>
      <c r="G19" s="58" t="s">
        <v>3</v>
      </c>
      <c r="H19" s="58">
        <v>392</v>
      </c>
      <c r="I19" s="58" t="s">
        <v>69</v>
      </c>
      <c r="J19" s="58" t="s">
        <v>4</v>
      </c>
      <c r="K19" s="58" t="s">
        <v>68</v>
      </c>
      <c r="L19" s="58" t="s">
        <v>70</v>
      </c>
      <c r="M19" s="58">
        <v>196594912</v>
      </c>
      <c r="N19" s="58">
        <v>0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</row>
    <row r="20" spans="1:206">
      <c r="A20" s="57" t="s">
        <v>0</v>
      </c>
      <c r="B20" s="57">
        <v>2000</v>
      </c>
      <c r="C20" s="57">
        <v>1</v>
      </c>
      <c r="D20" s="57" t="s">
        <v>1</v>
      </c>
      <c r="E20" s="57">
        <v>170</v>
      </c>
      <c r="F20" s="57" t="s">
        <v>2</v>
      </c>
      <c r="G20" s="57" t="s">
        <v>3</v>
      </c>
      <c r="H20" s="57">
        <v>392</v>
      </c>
      <c r="I20" s="57" t="s">
        <v>69</v>
      </c>
      <c r="J20" s="57" t="s">
        <v>4</v>
      </c>
      <c r="K20" s="57" t="s">
        <v>68</v>
      </c>
      <c r="L20" s="57" t="s">
        <v>70</v>
      </c>
      <c r="M20" s="57">
        <v>154505</v>
      </c>
      <c r="N20" s="57">
        <v>0</v>
      </c>
    </row>
    <row r="21" spans="1:206" s="1" customFormat="1">
      <c r="A21" s="58" t="s">
        <v>0</v>
      </c>
      <c r="B21" s="58">
        <v>2000</v>
      </c>
      <c r="C21" s="58">
        <v>2</v>
      </c>
      <c r="D21" s="58" t="s">
        <v>5</v>
      </c>
      <c r="E21" s="58">
        <v>170</v>
      </c>
      <c r="F21" s="58" t="s">
        <v>2</v>
      </c>
      <c r="G21" s="58" t="s">
        <v>3</v>
      </c>
      <c r="H21" s="58">
        <v>392</v>
      </c>
      <c r="I21" s="58" t="s">
        <v>69</v>
      </c>
      <c r="J21" s="58" t="s">
        <v>4</v>
      </c>
      <c r="K21" s="58" t="s">
        <v>68</v>
      </c>
      <c r="L21" s="58" t="s">
        <v>70</v>
      </c>
      <c r="M21" s="58">
        <v>189498825</v>
      </c>
      <c r="N21" s="58">
        <v>0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</row>
    <row r="22" spans="1:206">
      <c r="A22" s="57" t="s">
        <v>0</v>
      </c>
      <c r="B22" s="57">
        <v>2001</v>
      </c>
      <c r="C22" s="57">
        <v>1</v>
      </c>
      <c r="D22" s="57" t="s">
        <v>1</v>
      </c>
      <c r="E22" s="57">
        <v>170</v>
      </c>
      <c r="F22" s="57" t="s">
        <v>2</v>
      </c>
      <c r="G22" s="57" t="s">
        <v>3</v>
      </c>
      <c r="H22" s="57">
        <v>392</v>
      </c>
      <c r="I22" s="57" t="s">
        <v>69</v>
      </c>
      <c r="J22" s="57" t="s">
        <v>4</v>
      </c>
      <c r="K22" s="57" t="s">
        <v>68</v>
      </c>
      <c r="L22" s="57" t="s">
        <v>70</v>
      </c>
      <c r="M22" s="57">
        <v>437031</v>
      </c>
      <c r="N22" s="57">
        <v>0</v>
      </c>
    </row>
    <row r="23" spans="1:206" s="1" customFormat="1">
      <c r="A23" s="58" t="s">
        <v>0</v>
      </c>
      <c r="B23" s="58">
        <v>2001</v>
      </c>
      <c r="C23" s="58">
        <v>2</v>
      </c>
      <c r="D23" s="58" t="s">
        <v>5</v>
      </c>
      <c r="E23" s="58">
        <v>170</v>
      </c>
      <c r="F23" s="58" t="s">
        <v>2</v>
      </c>
      <c r="G23" s="58" t="s">
        <v>3</v>
      </c>
      <c r="H23" s="58">
        <v>392</v>
      </c>
      <c r="I23" s="58" t="s">
        <v>69</v>
      </c>
      <c r="J23" s="58" t="s">
        <v>4</v>
      </c>
      <c r="K23" s="58" t="s">
        <v>68</v>
      </c>
      <c r="L23" s="58" t="s">
        <v>70</v>
      </c>
      <c r="M23" s="58">
        <v>127898691</v>
      </c>
      <c r="N23" s="58">
        <v>0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</row>
    <row r="24" spans="1:206">
      <c r="A24" s="57" t="s">
        <v>0</v>
      </c>
      <c r="B24" s="57">
        <v>2002</v>
      </c>
      <c r="C24" s="57">
        <v>1</v>
      </c>
      <c r="D24" s="57" t="s">
        <v>1</v>
      </c>
      <c r="E24" s="57">
        <v>170</v>
      </c>
      <c r="F24" s="57" t="s">
        <v>2</v>
      </c>
      <c r="G24" s="57" t="s">
        <v>3</v>
      </c>
      <c r="H24" s="57">
        <v>392</v>
      </c>
      <c r="I24" s="57" t="s">
        <v>69</v>
      </c>
      <c r="J24" s="57" t="s">
        <v>4</v>
      </c>
      <c r="K24" s="57" t="s">
        <v>68</v>
      </c>
      <c r="L24" s="57" t="s">
        <v>70</v>
      </c>
      <c r="M24" s="57">
        <v>257794</v>
      </c>
      <c r="N24" s="57">
        <v>0</v>
      </c>
    </row>
    <row r="25" spans="1:206" s="1" customFormat="1">
      <c r="A25" s="58" t="s">
        <v>0</v>
      </c>
      <c r="B25" s="58">
        <v>2002</v>
      </c>
      <c r="C25" s="58">
        <v>2</v>
      </c>
      <c r="D25" s="58" t="s">
        <v>5</v>
      </c>
      <c r="E25" s="58">
        <v>170</v>
      </c>
      <c r="F25" s="58" t="s">
        <v>2</v>
      </c>
      <c r="G25" s="58" t="s">
        <v>3</v>
      </c>
      <c r="H25" s="58">
        <v>392</v>
      </c>
      <c r="I25" s="58" t="s">
        <v>69</v>
      </c>
      <c r="J25" s="58" t="s">
        <v>4</v>
      </c>
      <c r="K25" s="58" t="s">
        <v>68</v>
      </c>
      <c r="L25" s="58" t="s">
        <v>70</v>
      </c>
      <c r="M25" s="58">
        <v>146779282</v>
      </c>
      <c r="N25" s="58">
        <v>0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</row>
    <row r="26" spans="1:206">
      <c r="A26" s="57" t="s">
        <v>0</v>
      </c>
      <c r="B26" s="57">
        <v>2003</v>
      </c>
      <c r="C26" s="57">
        <v>1</v>
      </c>
      <c r="D26" s="57" t="s">
        <v>1</v>
      </c>
      <c r="E26" s="57">
        <v>170</v>
      </c>
      <c r="F26" s="57" t="s">
        <v>2</v>
      </c>
      <c r="G26" s="57" t="s">
        <v>3</v>
      </c>
      <c r="H26" s="57">
        <v>392</v>
      </c>
      <c r="I26" s="57" t="s">
        <v>69</v>
      </c>
      <c r="J26" s="57" t="s">
        <v>4</v>
      </c>
      <c r="K26" s="57" t="s">
        <v>68</v>
      </c>
      <c r="L26" s="57" t="s">
        <v>70</v>
      </c>
      <c r="M26" s="57">
        <v>45486</v>
      </c>
      <c r="N26" s="57">
        <v>0</v>
      </c>
    </row>
    <row r="27" spans="1:206" s="1" customFormat="1">
      <c r="A27" s="58" t="s">
        <v>0</v>
      </c>
      <c r="B27" s="58">
        <v>2003</v>
      </c>
      <c r="C27" s="58">
        <v>2</v>
      </c>
      <c r="D27" s="58" t="s">
        <v>5</v>
      </c>
      <c r="E27" s="58">
        <v>170</v>
      </c>
      <c r="F27" s="58" t="s">
        <v>2</v>
      </c>
      <c r="G27" s="58" t="s">
        <v>3</v>
      </c>
      <c r="H27" s="58">
        <v>392</v>
      </c>
      <c r="I27" s="58" t="s">
        <v>69</v>
      </c>
      <c r="J27" s="58" t="s">
        <v>4</v>
      </c>
      <c r="K27" s="58" t="s">
        <v>68</v>
      </c>
      <c r="L27" s="58" t="s">
        <v>70</v>
      </c>
      <c r="M27" s="58">
        <v>136015022</v>
      </c>
      <c r="N27" s="58">
        <v>0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</row>
    <row r="28" spans="1:206">
      <c r="A28" s="57" t="s">
        <v>0</v>
      </c>
      <c r="B28" s="57">
        <v>2004</v>
      </c>
      <c r="C28" s="57">
        <v>1</v>
      </c>
      <c r="D28" s="57" t="s">
        <v>1</v>
      </c>
      <c r="E28" s="57">
        <v>170</v>
      </c>
      <c r="F28" s="57" t="s">
        <v>2</v>
      </c>
      <c r="G28" s="57" t="s">
        <v>3</v>
      </c>
      <c r="H28" s="57">
        <v>392</v>
      </c>
      <c r="I28" s="57" t="s">
        <v>69</v>
      </c>
      <c r="J28" s="57" t="s">
        <v>4</v>
      </c>
      <c r="K28" s="57" t="s">
        <v>68</v>
      </c>
      <c r="L28" s="57" t="s">
        <v>70</v>
      </c>
      <c r="M28" s="57">
        <v>208860</v>
      </c>
      <c r="N28" s="57">
        <v>0</v>
      </c>
    </row>
    <row r="29" spans="1:206" s="1" customFormat="1">
      <c r="A29" s="58" t="s">
        <v>0</v>
      </c>
      <c r="B29" s="58">
        <v>2004</v>
      </c>
      <c r="C29" s="58">
        <v>2</v>
      </c>
      <c r="D29" s="58" t="s">
        <v>5</v>
      </c>
      <c r="E29" s="58">
        <v>170</v>
      </c>
      <c r="F29" s="58" t="s">
        <v>2</v>
      </c>
      <c r="G29" s="58" t="s">
        <v>3</v>
      </c>
      <c r="H29" s="58">
        <v>392</v>
      </c>
      <c r="I29" s="58" t="s">
        <v>69</v>
      </c>
      <c r="J29" s="58" t="s">
        <v>4</v>
      </c>
      <c r="K29" s="58" t="s">
        <v>68</v>
      </c>
      <c r="L29" s="58" t="s">
        <v>70</v>
      </c>
      <c r="M29" s="58">
        <v>179650712</v>
      </c>
      <c r="N29" s="58">
        <v>0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</row>
    <row r="30" spans="1:206">
      <c r="A30" s="57" t="s">
        <v>0</v>
      </c>
      <c r="B30" s="57">
        <v>2005</v>
      </c>
      <c r="C30" s="57">
        <v>1</v>
      </c>
      <c r="D30" s="57" t="s">
        <v>1</v>
      </c>
      <c r="E30" s="57">
        <v>170</v>
      </c>
      <c r="F30" s="57" t="s">
        <v>2</v>
      </c>
      <c r="G30" s="57" t="s">
        <v>3</v>
      </c>
      <c r="H30" s="57">
        <v>392</v>
      </c>
      <c r="I30" s="57" t="s">
        <v>69</v>
      </c>
      <c r="J30" s="57" t="s">
        <v>4</v>
      </c>
      <c r="K30" s="57" t="s">
        <v>68</v>
      </c>
      <c r="L30" s="57" t="s">
        <v>70</v>
      </c>
      <c r="M30" s="57">
        <v>76770</v>
      </c>
      <c r="N30" s="57">
        <v>0</v>
      </c>
    </row>
    <row r="31" spans="1:206" s="1" customFormat="1">
      <c r="A31" s="58" t="s">
        <v>0</v>
      </c>
      <c r="B31" s="58">
        <v>2005</v>
      </c>
      <c r="C31" s="58">
        <v>2</v>
      </c>
      <c r="D31" s="58" t="s">
        <v>5</v>
      </c>
      <c r="E31" s="58">
        <v>170</v>
      </c>
      <c r="F31" s="58" t="s">
        <v>2</v>
      </c>
      <c r="G31" s="58" t="s">
        <v>3</v>
      </c>
      <c r="H31" s="58">
        <v>392</v>
      </c>
      <c r="I31" s="58" t="s">
        <v>69</v>
      </c>
      <c r="J31" s="58" t="s">
        <v>4</v>
      </c>
      <c r="K31" s="58" t="s">
        <v>68</v>
      </c>
      <c r="L31" s="58" t="s">
        <v>70</v>
      </c>
      <c r="M31" s="58">
        <v>245021457</v>
      </c>
      <c r="N31" s="58">
        <v>0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</row>
    <row r="32" spans="1:206">
      <c r="A32" s="57" t="s">
        <v>0</v>
      </c>
      <c r="B32" s="57">
        <v>2006</v>
      </c>
      <c r="C32" s="57">
        <v>1</v>
      </c>
      <c r="D32" s="57" t="s">
        <v>1</v>
      </c>
      <c r="E32" s="57">
        <v>170</v>
      </c>
      <c r="F32" s="57" t="s">
        <v>2</v>
      </c>
      <c r="G32" s="57" t="s">
        <v>3</v>
      </c>
      <c r="H32" s="57">
        <v>392</v>
      </c>
      <c r="I32" s="57" t="s">
        <v>69</v>
      </c>
      <c r="J32" s="57" t="s">
        <v>4</v>
      </c>
      <c r="K32" s="57" t="s">
        <v>68</v>
      </c>
      <c r="L32" s="57" t="s">
        <v>70</v>
      </c>
      <c r="M32" s="57">
        <v>379931</v>
      </c>
      <c r="N32" s="57">
        <v>0</v>
      </c>
    </row>
    <row r="33" spans="1:206" s="1" customFormat="1">
      <c r="A33" s="58" t="s">
        <v>0</v>
      </c>
      <c r="B33" s="58">
        <v>2006</v>
      </c>
      <c r="C33" s="58">
        <v>2</v>
      </c>
      <c r="D33" s="58" t="s">
        <v>5</v>
      </c>
      <c r="E33" s="58">
        <v>170</v>
      </c>
      <c r="F33" s="58" t="s">
        <v>2</v>
      </c>
      <c r="G33" s="58" t="s">
        <v>3</v>
      </c>
      <c r="H33" s="58">
        <v>392</v>
      </c>
      <c r="I33" s="58" t="s">
        <v>69</v>
      </c>
      <c r="J33" s="58" t="s">
        <v>4</v>
      </c>
      <c r="K33" s="58" t="s">
        <v>68</v>
      </c>
      <c r="L33" s="58" t="s">
        <v>70</v>
      </c>
      <c r="M33" s="58">
        <v>230957716</v>
      </c>
      <c r="N33" s="58">
        <v>0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</row>
    <row r="34" spans="1:206">
      <c r="A34" s="57" t="s">
        <v>0</v>
      </c>
      <c r="B34" s="57">
        <v>2007</v>
      </c>
      <c r="C34" s="57">
        <v>1</v>
      </c>
      <c r="D34" s="57" t="s">
        <v>1</v>
      </c>
      <c r="E34" s="57">
        <v>170</v>
      </c>
      <c r="F34" s="57" t="s">
        <v>2</v>
      </c>
      <c r="G34" s="57" t="s">
        <v>3</v>
      </c>
      <c r="H34" s="57">
        <v>392</v>
      </c>
      <c r="I34" s="57" t="s">
        <v>69</v>
      </c>
      <c r="J34" s="57" t="s">
        <v>4</v>
      </c>
      <c r="K34" s="57" t="s">
        <v>68</v>
      </c>
      <c r="L34" s="57" t="s">
        <v>70</v>
      </c>
      <c r="M34" s="57">
        <v>203043</v>
      </c>
      <c r="N34" s="57">
        <v>0</v>
      </c>
    </row>
    <row r="35" spans="1:206" s="1" customFormat="1">
      <c r="A35" s="58" t="s">
        <v>0</v>
      </c>
      <c r="B35" s="58">
        <v>2007</v>
      </c>
      <c r="C35" s="58">
        <v>2</v>
      </c>
      <c r="D35" s="58" t="s">
        <v>5</v>
      </c>
      <c r="E35" s="58">
        <v>170</v>
      </c>
      <c r="F35" s="58" t="s">
        <v>2</v>
      </c>
      <c r="G35" s="58" t="s">
        <v>3</v>
      </c>
      <c r="H35" s="58">
        <v>392</v>
      </c>
      <c r="I35" s="58" t="s">
        <v>69</v>
      </c>
      <c r="J35" s="58" t="s">
        <v>4</v>
      </c>
      <c r="K35" s="58" t="s">
        <v>68</v>
      </c>
      <c r="L35" s="58" t="s">
        <v>70</v>
      </c>
      <c r="M35" s="58">
        <v>231923089</v>
      </c>
      <c r="N35" s="58">
        <v>0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</row>
    <row r="36" spans="1:206">
      <c r="A36" s="57" t="s">
        <v>0</v>
      </c>
      <c r="B36" s="57">
        <v>2008</v>
      </c>
      <c r="C36" s="57">
        <v>1</v>
      </c>
      <c r="D36" s="57" t="s">
        <v>1</v>
      </c>
      <c r="E36" s="57">
        <v>170</v>
      </c>
      <c r="F36" s="57" t="s">
        <v>2</v>
      </c>
      <c r="G36" s="57" t="s">
        <v>3</v>
      </c>
      <c r="H36" s="57">
        <v>392</v>
      </c>
      <c r="I36" s="57" t="s">
        <v>69</v>
      </c>
      <c r="J36" s="57" t="s">
        <v>4</v>
      </c>
      <c r="K36" s="57" t="s">
        <v>68</v>
      </c>
      <c r="L36" s="57" t="s">
        <v>70</v>
      </c>
      <c r="M36" s="57">
        <v>561680</v>
      </c>
      <c r="N36" s="57">
        <v>0</v>
      </c>
    </row>
    <row r="37" spans="1:206" s="1" customFormat="1">
      <c r="A37" s="58" t="s">
        <v>0</v>
      </c>
      <c r="B37" s="58">
        <v>2008</v>
      </c>
      <c r="C37" s="58">
        <v>2</v>
      </c>
      <c r="D37" s="58" t="s">
        <v>5</v>
      </c>
      <c r="E37" s="58">
        <v>170</v>
      </c>
      <c r="F37" s="58" t="s">
        <v>2</v>
      </c>
      <c r="G37" s="58" t="s">
        <v>3</v>
      </c>
      <c r="H37" s="58">
        <v>392</v>
      </c>
      <c r="I37" s="58" t="s">
        <v>69</v>
      </c>
      <c r="J37" s="58" t="s">
        <v>4</v>
      </c>
      <c r="K37" s="58" t="s">
        <v>68</v>
      </c>
      <c r="L37" s="58" t="s">
        <v>70</v>
      </c>
      <c r="M37" s="58">
        <v>265022673</v>
      </c>
      <c r="N37" s="58">
        <v>0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</row>
    <row r="38" spans="1:206">
      <c r="A38" s="57" t="s">
        <v>0</v>
      </c>
      <c r="B38" s="57">
        <v>2009</v>
      </c>
      <c r="C38" s="57">
        <v>1</v>
      </c>
      <c r="D38" s="57" t="s">
        <v>1</v>
      </c>
      <c r="E38" s="57">
        <v>170</v>
      </c>
      <c r="F38" s="57" t="s">
        <v>2</v>
      </c>
      <c r="G38" s="57" t="s">
        <v>3</v>
      </c>
      <c r="H38" s="57">
        <v>392</v>
      </c>
      <c r="I38" s="57" t="s">
        <v>69</v>
      </c>
      <c r="J38" s="57" t="s">
        <v>4</v>
      </c>
      <c r="K38" s="57" t="s">
        <v>68</v>
      </c>
      <c r="L38" s="57" t="s">
        <v>70</v>
      </c>
      <c r="M38" s="57">
        <v>578600</v>
      </c>
      <c r="N38" s="57">
        <v>0</v>
      </c>
    </row>
    <row r="39" spans="1:206" s="1" customFormat="1">
      <c r="A39" s="58" t="s">
        <v>0</v>
      </c>
      <c r="B39" s="58">
        <v>2009</v>
      </c>
      <c r="C39" s="58">
        <v>2</v>
      </c>
      <c r="D39" s="58" t="s">
        <v>5</v>
      </c>
      <c r="E39" s="58">
        <v>170</v>
      </c>
      <c r="F39" s="58" t="s">
        <v>2</v>
      </c>
      <c r="G39" s="58" t="s">
        <v>3</v>
      </c>
      <c r="H39" s="58">
        <v>392</v>
      </c>
      <c r="I39" s="58" t="s">
        <v>69</v>
      </c>
      <c r="J39" s="58" t="s">
        <v>4</v>
      </c>
      <c r="K39" s="58" t="s">
        <v>68</v>
      </c>
      <c r="L39" s="58" t="s">
        <v>70</v>
      </c>
      <c r="M39" s="58">
        <v>273001638</v>
      </c>
      <c r="N39" s="58">
        <v>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</row>
    <row r="40" spans="1:206">
      <c r="A40" s="57" t="s">
        <v>0</v>
      </c>
      <c r="B40" s="57">
        <v>2010</v>
      </c>
      <c r="C40" s="57">
        <v>1</v>
      </c>
      <c r="D40" s="57" t="s">
        <v>1</v>
      </c>
      <c r="E40" s="57">
        <v>170</v>
      </c>
      <c r="F40" s="57" t="s">
        <v>2</v>
      </c>
      <c r="G40" s="57" t="s">
        <v>3</v>
      </c>
      <c r="H40" s="57">
        <v>392</v>
      </c>
      <c r="I40" s="57" t="s">
        <v>69</v>
      </c>
      <c r="J40" s="57" t="s">
        <v>4</v>
      </c>
      <c r="K40" s="57" t="s">
        <v>68</v>
      </c>
      <c r="L40" s="57" t="s">
        <v>70</v>
      </c>
      <c r="M40" s="57">
        <v>265114</v>
      </c>
      <c r="N40" s="57">
        <v>0</v>
      </c>
    </row>
    <row r="41" spans="1:206" s="1" customFormat="1">
      <c r="A41" s="58" t="s">
        <v>0</v>
      </c>
      <c r="B41" s="58">
        <v>2010</v>
      </c>
      <c r="C41" s="58">
        <v>2</v>
      </c>
      <c r="D41" s="58" t="s">
        <v>5</v>
      </c>
      <c r="E41" s="58">
        <v>170</v>
      </c>
      <c r="F41" s="58" t="s">
        <v>2</v>
      </c>
      <c r="G41" s="58" t="s">
        <v>3</v>
      </c>
      <c r="H41" s="58">
        <v>392</v>
      </c>
      <c r="I41" s="58" t="s">
        <v>69</v>
      </c>
      <c r="J41" s="58" t="s">
        <v>4</v>
      </c>
      <c r="K41" s="58" t="s">
        <v>68</v>
      </c>
      <c r="L41" s="58" t="s">
        <v>70</v>
      </c>
      <c r="M41" s="58">
        <v>393854302</v>
      </c>
      <c r="N41" s="58">
        <v>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</row>
    <row r="42" spans="1:206">
      <c r="A42" s="57" t="s">
        <v>0</v>
      </c>
      <c r="B42" s="57">
        <v>2011</v>
      </c>
      <c r="C42" s="57">
        <v>1</v>
      </c>
      <c r="D42" s="57" t="s">
        <v>1</v>
      </c>
      <c r="E42" s="57">
        <v>170</v>
      </c>
      <c r="F42" s="57" t="s">
        <v>2</v>
      </c>
      <c r="G42" s="57" t="s">
        <v>3</v>
      </c>
      <c r="H42" s="57">
        <v>392</v>
      </c>
      <c r="I42" s="57" t="s">
        <v>69</v>
      </c>
      <c r="J42" s="57" t="s">
        <v>4</v>
      </c>
      <c r="K42" s="57" t="s">
        <v>68</v>
      </c>
      <c r="L42" s="57" t="s">
        <v>70</v>
      </c>
      <c r="M42" s="57">
        <v>542317</v>
      </c>
      <c r="N42" s="57">
        <v>0</v>
      </c>
    </row>
    <row r="43" spans="1:206" s="1" customFormat="1">
      <c r="A43" s="58" t="s">
        <v>0</v>
      </c>
      <c r="B43" s="58">
        <v>2011</v>
      </c>
      <c r="C43" s="58">
        <v>2</v>
      </c>
      <c r="D43" s="58" t="s">
        <v>5</v>
      </c>
      <c r="E43" s="58">
        <v>170</v>
      </c>
      <c r="F43" s="58" t="s">
        <v>2</v>
      </c>
      <c r="G43" s="58" t="s">
        <v>3</v>
      </c>
      <c r="H43" s="58">
        <v>392</v>
      </c>
      <c r="I43" s="58" t="s">
        <v>69</v>
      </c>
      <c r="J43" s="58" t="s">
        <v>4</v>
      </c>
      <c r="K43" s="58" t="s">
        <v>68</v>
      </c>
      <c r="L43" s="58" t="s">
        <v>70</v>
      </c>
      <c r="M43" s="58">
        <v>372930160</v>
      </c>
      <c r="N43" s="58">
        <v>0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</row>
    <row r="44" spans="1:206">
      <c r="A44" s="57" t="s">
        <v>0</v>
      </c>
      <c r="B44" s="57">
        <v>2012</v>
      </c>
      <c r="C44" s="57">
        <v>1</v>
      </c>
      <c r="D44" s="57" t="s">
        <v>1</v>
      </c>
      <c r="E44" s="57">
        <v>170</v>
      </c>
      <c r="F44" s="57" t="s">
        <v>2</v>
      </c>
      <c r="G44" s="57" t="s">
        <v>3</v>
      </c>
      <c r="H44" s="57">
        <v>392</v>
      </c>
      <c r="I44" s="57" t="s">
        <v>69</v>
      </c>
      <c r="J44" s="57" t="s">
        <v>4</v>
      </c>
      <c r="K44" s="57" t="s">
        <v>68</v>
      </c>
      <c r="L44" s="57" t="s">
        <v>70</v>
      </c>
      <c r="M44" s="57">
        <v>634620</v>
      </c>
      <c r="N44" s="57">
        <v>0</v>
      </c>
    </row>
    <row r="45" spans="1:206" s="1" customFormat="1">
      <c r="A45" s="58" t="s">
        <v>0</v>
      </c>
      <c r="B45" s="58">
        <v>2012</v>
      </c>
      <c r="C45" s="58">
        <v>2</v>
      </c>
      <c r="D45" s="58" t="s">
        <v>5</v>
      </c>
      <c r="E45" s="58">
        <v>170</v>
      </c>
      <c r="F45" s="58" t="s">
        <v>2</v>
      </c>
      <c r="G45" s="58" t="s">
        <v>3</v>
      </c>
      <c r="H45" s="58">
        <v>392</v>
      </c>
      <c r="I45" s="58" t="s">
        <v>69</v>
      </c>
      <c r="J45" s="58" t="s">
        <v>4</v>
      </c>
      <c r="K45" s="58" t="s">
        <v>68</v>
      </c>
      <c r="L45" s="58" t="s">
        <v>70</v>
      </c>
      <c r="M45" s="58">
        <v>233978998</v>
      </c>
      <c r="N45" s="58">
        <v>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</row>
    <row r="46" spans="1:206">
      <c r="A46" s="57" t="s">
        <v>0</v>
      </c>
      <c r="B46" s="57">
        <v>2013</v>
      </c>
      <c r="C46" s="57">
        <v>1</v>
      </c>
      <c r="D46" s="57" t="s">
        <v>1</v>
      </c>
      <c r="E46" s="57">
        <v>170</v>
      </c>
      <c r="F46" s="57" t="s">
        <v>2</v>
      </c>
      <c r="G46" s="57" t="s">
        <v>3</v>
      </c>
      <c r="H46" s="57">
        <v>392</v>
      </c>
      <c r="I46" s="57" t="s">
        <v>69</v>
      </c>
      <c r="J46" s="57" t="s">
        <v>4</v>
      </c>
      <c r="K46" s="57" t="s">
        <v>68</v>
      </c>
      <c r="L46" s="57" t="s">
        <v>70</v>
      </c>
      <c r="M46" s="57">
        <v>769105</v>
      </c>
      <c r="N46" s="57">
        <v>0</v>
      </c>
    </row>
    <row r="47" spans="1:206" s="1" customFormat="1">
      <c r="A47" s="58" t="s">
        <v>0</v>
      </c>
      <c r="B47" s="58">
        <v>2013</v>
      </c>
      <c r="C47" s="58">
        <v>2</v>
      </c>
      <c r="D47" s="58" t="s">
        <v>5</v>
      </c>
      <c r="E47" s="58">
        <v>170</v>
      </c>
      <c r="F47" s="58" t="s">
        <v>2</v>
      </c>
      <c r="G47" s="58" t="s">
        <v>3</v>
      </c>
      <c r="H47" s="58">
        <v>392</v>
      </c>
      <c r="I47" s="58" t="s">
        <v>69</v>
      </c>
      <c r="J47" s="58" t="s">
        <v>4</v>
      </c>
      <c r="K47" s="58" t="s">
        <v>68</v>
      </c>
      <c r="L47" s="58" t="s">
        <v>70</v>
      </c>
      <c r="M47" s="58">
        <v>248129262</v>
      </c>
      <c r="N47" s="58">
        <v>0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</row>
    <row r="48" spans="1:206">
      <c r="A48" s="57" t="s">
        <v>0</v>
      </c>
      <c r="B48" s="57">
        <v>2014</v>
      </c>
      <c r="C48" s="57">
        <v>1</v>
      </c>
      <c r="D48" s="57" t="s">
        <v>1</v>
      </c>
      <c r="E48" s="57">
        <v>170</v>
      </c>
      <c r="F48" s="57" t="s">
        <v>2</v>
      </c>
      <c r="G48" s="57" t="s">
        <v>3</v>
      </c>
      <c r="H48" s="57">
        <v>392</v>
      </c>
      <c r="I48" s="57" t="s">
        <v>69</v>
      </c>
      <c r="J48" s="57" t="s">
        <v>4</v>
      </c>
      <c r="K48" s="57" t="s">
        <v>68</v>
      </c>
      <c r="L48" s="57" t="s">
        <v>70</v>
      </c>
      <c r="M48" s="57">
        <v>709653</v>
      </c>
      <c r="N48" s="57">
        <v>0</v>
      </c>
    </row>
    <row r="49" spans="1:206" s="1" customFormat="1">
      <c r="A49" s="58" t="s">
        <v>0</v>
      </c>
      <c r="B49" s="58">
        <v>2014</v>
      </c>
      <c r="C49" s="58">
        <v>2</v>
      </c>
      <c r="D49" s="58" t="s">
        <v>5</v>
      </c>
      <c r="E49" s="58">
        <v>170</v>
      </c>
      <c r="F49" s="58" t="s">
        <v>2</v>
      </c>
      <c r="G49" s="58" t="s">
        <v>3</v>
      </c>
      <c r="H49" s="58">
        <v>392</v>
      </c>
      <c r="I49" s="58" t="s">
        <v>69</v>
      </c>
      <c r="J49" s="58" t="s">
        <v>4</v>
      </c>
      <c r="K49" s="58" t="s">
        <v>68</v>
      </c>
      <c r="L49" s="58" t="s">
        <v>70</v>
      </c>
      <c r="M49" s="58">
        <v>259342128</v>
      </c>
      <c r="N49" s="58">
        <v>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</row>
    <row r="50" spans="1:206">
      <c r="A50" s="57" t="s">
        <v>0</v>
      </c>
      <c r="B50" s="57">
        <v>2015</v>
      </c>
      <c r="C50" s="57">
        <v>1</v>
      </c>
      <c r="D50" s="57" t="s">
        <v>1</v>
      </c>
      <c r="E50" s="57">
        <v>170</v>
      </c>
      <c r="F50" s="57" t="s">
        <v>2</v>
      </c>
      <c r="G50" s="57" t="s">
        <v>3</v>
      </c>
      <c r="H50" s="57">
        <v>392</v>
      </c>
      <c r="I50" s="57" t="s">
        <v>69</v>
      </c>
      <c r="J50" s="57" t="s">
        <v>4</v>
      </c>
      <c r="K50" s="57" t="s">
        <v>68</v>
      </c>
      <c r="L50" s="57" t="s">
        <v>70</v>
      </c>
      <c r="M50" s="57">
        <v>920875</v>
      </c>
      <c r="N50" s="57">
        <v>0</v>
      </c>
    </row>
    <row r="51" spans="1:206" s="1" customFormat="1">
      <c r="A51" s="58" t="s">
        <v>0</v>
      </c>
      <c r="B51" s="58">
        <v>2015</v>
      </c>
      <c r="C51" s="58">
        <v>2</v>
      </c>
      <c r="D51" s="58" t="s">
        <v>5</v>
      </c>
      <c r="E51" s="58">
        <v>170</v>
      </c>
      <c r="F51" s="58" t="s">
        <v>2</v>
      </c>
      <c r="G51" s="58" t="s">
        <v>3</v>
      </c>
      <c r="H51" s="58">
        <v>392</v>
      </c>
      <c r="I51" s="58" t="s">
        <v>69</v>
      </c>
      <c r="J51" s="58" t="s">
        <v>4</v>
      </c>
      <c r="K51" s="58" t="s">
        <v>68</v>
      </c>
      <c r="L51" s="58" t="s">
        <v>70</v>
      </c>
      <c r="M51" s="58">
        <v>294994102</v>
      </c>
      <c r="N51" s="58">
        <v>0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269"/>
  <sheetViews>
    <sheetView tabSelected="1" topLeftCell="A255" zoomScale="68" zoomScaleNormal="68" workbookViewId="0">
      <selection activeCell="Q272" sqref="Q272"/>
    </sheetView>
  </sheetViews>
  <sheetFormatPr baseColWidth="10" defaultRowHeight="15"/>
  <cols>
    <col min="1" max="1" width="13.28515625" customWidth="1"/>
    <col min="2" max="2" width="14.28515625" customWidth="1"/>
    <col min="3" max="4" width="13.28515625" bestFit="1" customWidth="1"/>
    <col min="5" max="5" width="15.7109375" bestFit="1" customWidth="1"/>
    <col min="6" max="6" width="13.28515625" bestFit="1" customWidth="1"/>
    <col min="7" max="7" width="14.7109375" bestFit="1" customWidth="1"/>
    <col min="8" max="8" width="13.28515625" bestFit="1" customWidth="1"/>
    <col min="9" max="9" width="16.85546875" bestFit="1" customWidth="1"/>
    <col min="10" max="10" width="13.140625" bestFit="1" customWidth="1"/>
    <col min="11" max="11" width="13.28515625" bestFit="1" customWidth="1"/>
  </cols>
  <sheetData>
    <row r="1" spans="1:11" ht="90">
      <c r="A1" s="21" t="s">
        <v>84</v>
      </c>
      <c r="B1" s="60" t="s">
        <v>74</v>
      </c>
      <c r="C1" s="60" t="s">
        <v>75</v>
      </c>
      <c r="D1" s="60" t="s">
        <v>76</v>
      </c>
      <c r="E1" s="60" t="s">
        <v>77</v>
      </c>
      <c r="F1" s="60" t="s">
        <v>78</v>
      </c>
      <c r="G1" s="60" t="s">
        <v>79</v>
      </c>
      <c r="H1" s="60" t="s">
        <v>80</v>
      </c>
      <c r="I1" s="60" t="s">
        <v>81</v>
      </c>
      <c r="J1" s="60" t="s">
        <v>82</v>
      </c>
      <c r="K1" s="60" t="s">
        <v>83</v>
      </c>
    </row>
    <row r="2" spans="1:11">
      <c r="A2" s="23">
        <v>1991</v>
      </c>
      <c r="B2" s="63">
        <v>0</v>
      </c>
      <c r="C2" s="63">
        <v>0</v>
      </c>
      <c r="D2" s="63">
        <v>20860</v>
      </c>
      <c r="E2" s="63">
        <v>13156350</v>
      </c>
      <c r="F2" s="63">
        <v>0</v>
      </c>
      <c r="G2" s="63">
        <v>62300</v>
      </c>
      <c r="H2" s="63">
        <v>0</v>
      </c>
      <c r="I2" s="63">
        <v>104156568</v>
      </c>
      <c r="J2" s="63">
        <v>0</v>
      </c>
      <c r="K2" s="63">
        <v>0</v>
      </c>
    </row>
    <row r="3" spans="1:11">
      <c r="A3" s="24">
        <v>1992</v>
      </c>
      <c r="B3" s="64">
        <v>0</v>
      </c>
      <c r="C3" s="64">
        <v>0</v>
      </c>
      <c r="D3" s="64">
        <v>0</v>
      </c>
      <c r="E3" s="64">
        <v>12706761</v>
      </c>
      <c r="F3" s="64">
        <v>10176</v>
      </c>
      <c r="G3" s="64">
        <v>11695</v>
      </c>
      <c r="H3" s="64">
        <v>0</v>
      </c>
      <c r="I3" s="64">
        <v>93429672</v>
      </c>
      <c r="J3" s="64">
        <v>0</v>
      </c>
      <c r="K3" s="64">
        <v>0</v>
      </c>
    </row>
    <row r="4" spans="1:11">
      <c r="A4" s="23">
        <v>1993</v>
      </c>
      <c r="B4" s="63">
        <v>3600</v>
      </c>
      <c r="C4" s="63">
        <v>794257</v>
      </c>
      <c r="D4" s="63">
        <v>0</v>
      </c>
      <c r="E4" s="63">
        <v>8802628</v>
      </c>
      <c r="F4" s="63">
        <v>0</v>
      </c>
      <c r="G4" s="63">
        <v>395169</v>
      </c>
      <c r="H4" s="63">
        <v>0</v>
      </c>
      <c r="I4" s="63">
        <v>101910016</v>
      </c>
      <c r="J4" s="63">
        <v>0</v>
      </c>
      <c r="K4" s="63">
        <v>0</v>
      </c>
    </row>
    <row r="5" spans="1:11">
      <c r="A5" s="24">
        <v>1994</v>
      </c>
      <c r="B5" s="64">
        <v>0</v>
      </c>
      <c r="C5" s="64">
        <v>356850</v>
      </c>
      <c r="D5" s="64">
        <v>0</v>
      </c>
      <c r="E5" s="64">
        <v>10073814</v>
      </c>
      <c r="F5" s="64">
        <v>0</v>
      </c>
      <c r="G5" s="64">
        <v>1024513</v>
      </c>
      <c r="H5" s="64">
        <v>0</v>
      </c>
      <c r="I5" s="64">
        <v>219296832</v>
      </c>
      <c r="J5" s="64">
        <v>0</v>
      </c>
      <c r="K5" s="64">
        <v>0</v>
      </c>
    </row>
    <row r="6" spans="1:11">
      <c r="A6" s="23">
        <v>1995</v>
      </c>
      <c r="B6" s="63">
        <v>0</v>
      </c>
      <c r="C6" s="63">
        <v>14879</v>
      </c>
      <c r="D6" s="63">
        <v>0</v>
      </c>
      <c r="E6" s="63">
        <v>12928108</v>
      </c>
      <c r="F6" s="63">
        <v>0</v>
      </c>
      <c r="G6" s="63">
        <v>53702</v>
      </c>
      <c r="H6" s="63">
        <v>92361</v>
      </c>
      <c r="I6" s="63">
        <v>235328992</v>
      </c>
      <c r="J6" s="63">
        <v>0</v>
      </c>
      <c r="K6" s="63">
        <v>0</v>
      </c>
    </row>
    <row r="7" spans="1:11">
      <c r="A7" s="24">
        <v>1996</v>
      </c>
      <c r="B7" s="64">
        <v>8000</v>
      </c>
      <c r="C7" s="64">
        <v>11679</v>
      </c>
      <c r="D7" s="64">
        <v>0</v>
      </c>
      <c r="E7" s="64">
        <v>12144149</v>
      </c>
      <c r="F7" s="64">
        <v>0</v>
      </c>
      <c r="G7" s="64">
        <v>146837</v>
      </c>
      <c r="H7" s="64">
        <v>988892</v>
      </c>
      <c r="I7" s="64">
        <v>222606368</v>
      </c>
      <c r="J7" s="64">
        <v>0</v>
      </c>
      <c r="K7" s="64">
        <v>42800</v>
      </c>
    </row>
    <row r="8" spans="1:11">
      <c r="A8" s="23">
        <v>1997</v>
      </c>
      <c r="B8" s="63">
        <v>0</v>
      </c>
      <c r="C8" s="63">
        <v>0</v>
      </c>
      <c r="D8" s="63">
        <v>0</v>
      </c>
      <c r="E8" s="63">
        <v>11915047</v>
      </c>
      <c r="F8" s="63">
        <v>1523</v>
      </c>
      <c r="G8" s="63">
        <v>269389</v>
      </c>
      <c r="H8" s="63">
        <v>575482</v>
      </c>
      <c r="I8" s="63">
        <v>281760768</v>
      </c>
      <c r="J8" s="63">
        <v>0</v>
      </c>
      <c r="K8" s="63">
        <v>13646</v>
      </c>
    </row>
    <row r="9" spans="1:11">
      <c r="A9" s="24">
        <v>1998</v>
      </c>
      <c r="B9" s="64">
        <v>0</v>
      </c>
      <c r="C9" s="64">
        <v>0</v>
      </c>
      <c r="D9" s="64">
        <v>0</v>
      </c>
      <c r="E9" s="64">
        <v>8974230</v>
      </c>
      <c r="F9" s="64">
        <v>3804</v>
      </c>
      <c r="G9" s="64">
        <v>144711</v>
      </c>
      <c r="H9" s="64">
        <v>7249</v>
      </c>
      <c r="I9" s="64">
        <v>214246080</v>
      </c>
      <c r="J9" s="64">
        <v>0</v>
      </c>
      <c r="K9" s="64">
        <v>76650</v>
      </c>
    </row>
    <row r="10" spans="1:11">
      <c r="A10" s="23">
        <v>1999</v>
      </c>
      <c r="B10" s="63">
        <v>0</v>
      </c>
      <c r="C10" s="63">
        <v>0</v>
      </c>
      <c r="D10" s="63">
        <v>0</v>
      </c>
      <c r="E10" s="63">
        <v>9443776</v>
      </c>
      <c r="F10" s="63">
        <v>6443</v>
      </c>
      <c r="G10" s="63">
        <v>166178</v>
      </c>
      <c r="H10" s="63">
        <v>1760</v>
      </c>
      <c r="I10" s="63">
        <v>186923200</v>
      </c>
      <c r="J10" s="63">
        <v>0</v>
      </c>
      <c r="K10" s="63">
        <v>53549</v>
      </c>
    </row>
    <row r="11" spans="1:11">
      <c r="A11" s="24">
        <v>2000</v>
      </c>
      <c r="B11" s="64">
        <v>0</v>
      </c>
      <c r="C11" s="64">
        <v>0</v>
      </c>
      <c r="D11" s="64">
        <v>0</v>
      </c>
      <c r="E11" s="64">
        <v>11934086</v>
      </c>
      <c r="F11" s="64">
        <v>4510</v>
      </c>
      <c r="G11" s="64">
        <v>808303</v>
      </c>
      <c r="H11" s="64">
        <v>51081</v>
      </c>
      <c r="I11" s="64">
        <v>176623204</v>
      </c>
      <c r="J11" s="64">
        <v>0</v>
      </c>
      <c r="K11" s="64">
        <v>77641</v>
      </c>
    </row>
    <row r="12" spans="1:11">
      <c r="A12" s="23">
        <v>2001</v>
      </c>
      <c r="B12" s="63">
        <v>0</v>
      </c>
      <c r="C12" s="63">
        <v>0</v>
      </c>
      <c r="D12" s="63">
        <v>0</v>
      </c>
      <c r="E12" s="63">
        <v>8429033</v>
      </c>
      <c r="F12" s="63">
        <v>28687</v>
      </c>
      <c r="G12" s="63">
        <v>874909</v>
      </c>
      <c r="H12" s="63">
        <v>1143</v>
      </c>
      <c r="I12" s="63">
        <v>118484289</v>
      </c>
      <c r="J12" s="63">
        <v>0</v>
      </c>
      <c r="K12" s="63">
        <v>80630</v>
      </c>
    </row>
    <row r="13" spans="1:11">
      <c r="A13" s="24">
        <v>2002</v>
      </c>
      <c r="B13" s="64">
        <v>0</v>
      </c>
      <c r="C13" s="64">
        <v>0</v>
      </c>
      <c r="D13" s="64">
        <v>0</v>
      </c>
      <c r="E13" s="64">
        <v>6958273</v>
      </c>
      <c r="F13" s="64">
        <v>9306</v>
      </c>
      <c r="G13" s="64">
        <v>1451112</v>
      </c>
      <c r="H13" s="64">
        <v>8298</v>
      </c>
      <c r="I13" s="64">
        <v>138285634</v>
      </c>
      <c r="J13" s="64">
        <v>0</v>
      </c>
      <c r="K13" s="64">
        <v>66659</v>
      </c>
    </row>
    <row r="14" spans="1:11">
      <c r="A14" s="23">
        <v>2003</v>
      </c>
      <c r="B14" s="63">
        <v>30</v>
      </c>
      <c r="C14" s="63">
        <v>30566</v>
      </c>
      <c r="D14" s="63">
        <v>0</v>
      </c>
      <c r="E14" s="63">
        <v>3373235</v>
      </c>
      <c r="F14" s="63">
        <v>15341</v>
      </c>
      <c r="G14" s="63">
        <v>1957450</v>
      </c>
      <c r="H14" s="63">
        <v>7942</v>
      </c>
      <c r="I14" s="63">
        <v>130589420</v>
      </c>
      <c r="J14" s="63">
        <v>0</v>
      </c>
      <c r="K14" s="63">
        <v>41038</v>
      </c>
    </row>
    <row r="15" spans="1:11">
      <c r="A15" s="24">
        <v>2004</v>
      </c>
      <c r="B15" s="64">
        <v>30</v>
      </c>
      <c r="C15" s="64">
        <v>0</v>
      </c>
      <c r="D15" s="64">
        <v>0</v>
      </c>
      <c r="E15" s="64">
        <v>2994013</v>
      </c>
      <c r="F15" s="64">
        <v>14584</v>
      </c>
      <c r="G15" s="64">
        <v>2120553</v>
      </c>
      <c r="H15" s="64">
        <v>11502</v>
      </c>
      <c r="I15" s="64">
        <v>174454725</v>
      </c>
      <c r="J15" s="64">
        <v>0</v>
      </c>
      <c r="K15" s="64">
        <v>55305</v>
      </c>
    </row>
    <row r="16" spans="1:11">
      <c r="A16" s="23">
        <v>2005</v>
      </c>
      <c r="B16" s="63">
        <v>380</v>
      </c>
      <c r="C16" s="63">
        <v>0</v>
      </c>
      <c r="D16" s="63">
        <v>0</v>
      </c>
      <c r="E16" s="63">
        <v>1773705</v>
      </c>
      <c r="F16" s="63">
        <v>42205</v>
      </c>
      <c r="G16" s="63">
        <v>1779987</v>
      </c>
      <c r="H16" s="63">
        <v>821</v>
      </c>
      <c r="I16" s="63">
        <v>241156685</v>
      </c>
      <c r="J16" s="63">
        <v>0</v>
      </c>
      <c r="K16" s="63">
        <v>267674</v>
      </c>
    </row>
    <row r="17" spans="1:11">
      <c r="A17" s="24">
        <v>2006</v>
      </c>
      <c r="B17" s="64">
        <v>8079</v>
      </c>
      <c r="C17" s="64">
        <v>0</v>
      </c>
      <c r="D17" s="64">
        <v>0</v>
      </c>
      <c r="E17" s="64">
        <v>2189952</v>
      </c>
      <c r="F17" s="64">
        <v>37030</v>
      </c>
      <c r="G17" s="64">
        <v>2085945</v>
      </c>
      <c r="H17" s="64">
        <v>3225</v>
      </c>
      <c r="I17" s="64">
        <v>226209828</v>
      </c>
      <c r="J17" s="64">
        <v>306909</v>
      </c>
      <c r="K17" s="64">
        <v>116748</v>
      </c>
    </row>
    <row r="18" spans="1:11">
      <c r="A18" s="23">
        <v>2007</v>
      </c>
      <c r="B18" s="63">
        <v>4270</v>
      </c>
      <c r="C18" s="63">
        <v>0</v>
      </c>
      <c r="D18" s="63">
        <v>90</v>
      </c>
      <c r="E18" s="63">
        <v>1505561</v>
      </c>
      <c r="F18" s="63">
        <v>30669</v>
      </c>
      <c r="G18" s="63">
        <v>2828293</v>
      </c>
      <c r="H18" s="63">
        <v>29257</v>
      </c>
      <c r="I18" s="63">
        <v>227464570</v>
      </c>
      <c r="J18" s="63">
        <v>0</v>
      </c>
      <c r="K18" s="63">
        <v>60379</v>
      </c>
    </row>
    <row r="19" spans="1:11">
      <c r="A19" s="24">
        <v>2008</v>
      </c>
      <c r="B19" s="64">
        <v>19220</v>
      </c>
      <c r="C19" s="64">
        <v>0</v>
      </c>
      <c r="D19" s="64">
        <v>0</v>
      </c>
      <c r="E19" s="64">
        <v>2368323</v>
      </c>
      <c r="F19" s="64">
        <v>58563</v>
      </c>
      <c r="G19" s="64">
        <v>1831690</v>
      </c>
      <c r="H19" s="64">
        <v>808</v>
      </c>
      <c r="I19" s="64">
        <v>260693605</v>
      </c>
      <c r="J19" s="64">
        <v>0</v>
      </c>
      <c r="K19" s="64">
        <v>50464</v>
      </c>
    </row>
    <row r="20" spans="1:11">
      <c r="A20" s="23">
        <v>2009</v>
      </c>
      <c r="B20" s="63">
        <v>10800</v>
      </c>
      <c r="C20" s="63">
        <v>0</v>
      </c>
      <c r="D20" s="63">
        <v>0</v>
      </c>
      <c r="E20" s="63">
        <v>2518309</v>
      </c>
      <c r="F20" s="63">
        <v>4410</v>
      </c>
      <c r="G20" s="63">
        <v>3423726</v>
      </c>
      <c r="H20" s="63">
        <v>2933</v>
      </c>
      <c r="I20" s="63">
        <v>266880091</v>
      </c>
      <c r="J20" s="63">
        <v>0</v>
      </c>
      <c r="K20" s="63">
        <v>161368</v>
      </c>
    </row>
    <row r="21" spans="1:11">
      <c r="A21" s="24">
        <v>2010</v>
      </c>
      <c r="B21" s="64">
        <v>0</v>
      </c>
      <c r="C21" s="64">
        <v>0</v>
      </c>
      <c r="D21" s="64">
        <v>0</v>
      </c>
      <c r="E21" s="64">
        <v>3072472</v>
      </c>
      <c r="F21" s="64">
        <v>16566</v>
      </c>
      <c r="G21" s="64">
        <v>2394585</v>
      </c>
      <c r="H21" s="64">
        <v>2192</v>
      </c>
      <c r="I21" s="64">
        <v>388145269</v>
      </c>
      <c r="J21" s="64">
        <v>0</v>
      </c>
      <c r="K21" s="64">
        <v>223218</v>
      </c>
    </row>
    <row r="22" spans="1:11">
      <c r="A22" s="23">
        <v>2011</v>
      </c>
      <c r="B22" s="63">
        <v>150</v>
      </c>
      <c r="C22" s="63">
        <v>0</v>
      </c>
      <c r="D22" s="63">
        <v>135</v>
      </c>
      <c r="E22" s="63">
        <v>2236795</v>
      </c>
      <c r="F22" s="63">
        <v>0</v>
      </c>
      <c r="G22" s="63">
        <v>2728366</v>
      </c>
      <c r="H22" s="63">
        <v>31637</v>
      </c>
      <c r="I22" s="63">
        <v>367879377</v>
      </c>
      <c r="J22" s="63">
        <v>0</v>
      </c>
      <c r="K22" s="63">
        <v>53702</v>
      </c>
    </row>
    <row r="23" spans="1:11">
      <c r="A23" s="24">
        <v>2012</v>
      </c>
      <c r="B23" s="64">
        <v>0</v>
      </c>
      <c r="C23" s="64">
        <v>0</v>
      </c>
      <c r="D23" s="64">
        <v>0</v>
      </c>
      <c r="E23" s="64">
        <v>1687838</v>
      </c>
      <c r="F23" s="64">
        <v>996</v>
      </c>
      <c r="G23" s="64">
        <v>2584243</v>
      </c>
      <c r="H23" s="64">
        <v>116671</v>
      </c>
      <c r="I23" s="64">
        <v>229520703</v>
      </c>
      <c r="J23" s="64">
        <v>0</v>
      </c>
      <c r="K23" s="64">
        <v>68547</v>
      </c>
    </row>
    <row r="24" spans="1:11">
      <c r="A24" s="23">
        <v>2013</v>
      </c>
      <c r="B24" s="63">
        <v>0</v>
      </c>
      <c r="C24" s="63">
        <v>0</v>
      </c>
      <c r="D24" s="63">
        <v>0</v>
      </c>
      <c r="E24" s="63">
        <v>1632266</v>
      </c>
      <c r="F24" s="63">
        <v>1900</v>
      </c>
      <c r="G24" s="63">
        <v>2774213</v>
      </c>
      <c r="H24" s="63">
        <v>57225</v>
      </c>
      <c r="I24" s="63">
        <v>243616517</v>
      </c>
      <c r="J24" s="63">
        <v>0</v>
      </c>
      <c r="K24" s="63">
        <v>47141</v>
      </c>
    </row>
    <row r="25" spans="1:11">
      <c r="A25" s="24">
        <v>2014</v>
      </c>
      <c r="B25" s="64">
        <v>5710</v>
      </c>
      <c r="C25" s="64">
        <v>0</v>
      </c>
      <c r="D25" s="64">
        <v>0</v>
      </c>
      <c r="E25" s="64">
        <v>1271495</v>
      </c>
      <c r="F25" s="64">
        <v>7600</v>
      </c>
      <c r="G25" s="64">
        <v>2800710</v>
      </c>
      <c r="H25" s="64">
        <v>61108</v>
      </c>
      <c r="I25" s="64">
        <v>255093618</v>
      </c>
      <c r="J25" s="64">
        <v>0</v>
      </c>
      <c r="K25" s="64">
        <v>101887</v>
      </c>
    </row>
    <row r="26" spans="1:11">
      <c r="A26" s="23">
        <v>2015</v>
      </c>
      <c r="B26" s="63">
        <v>130</v>
      </c>
      <c r="C26" s="63">
        <v>2</v>
      </c>
      <c r="D26" s="63">
        <v>7</v>
      </c>
      <c r="E26" s="63">
        <v>1416579</v>
      </c>
      <c r="F26" s="63">
        <v>35316</v>
      </c>
      <c r="G26" s="63">
        <v>2565634</v>
      </c>
      <c r="H26" s="63">
        <v>100507</v>
      </c>
      <c r="I26" s="63">
        <v>290843002</v>
      </c>
      <c r="J26" s="63">
        <v>0</v>
      </c>
      <c r="K26" s="63">
        <v>32925</v>
      </c>
    </row>
    <row r="28" spans="1:11" ht="60">
      <c r="A28" s="21" t="s">
        <v>38</v>
      </c>
      <c r="B28" s="21" t="s">
        <v>38</v>
      </c>
      <c r="C28" s="21" t="s">
        <v>38</v>
      </c>
      <c r="D28" s="21" t="s">
        <v>38</v>
      </c>
      <c r="E28" s="21" t="s">
        <v>38</v>
      </c>
      <c r="F28" s="21" t="s">
        <v>38</v>
      </c>
      <c r="G28" s="21" t="s">
        <v>38</v>
      </c>
      <c r="H28" s="21" t="s">
        <v>38</v>
      </c>
      <c r="I28" s="21" t="s">
        <v>38</v>
      </c>
      <c r="J28" s="21" t="s">
        <v>38</v>
      </c>
      <c r="K28" s="21" t="s">
        <v>38</v>
      </c>
    </row>
    <row r="29" spans="1:11">
      <c r="A29" s="23">
        <v>1991</v>
      </c>
      <c r="B29" s="25">
        <v>231.72366400000001</v>
      </c>
      <c r="C29" s="25">
        <v>231.72366400000001</v>
      </c>
      <c r="D29" s="25">
        <v>231.72366400000001</v>
      </c>
      <c r="E29" s="25">
        <v>231.72366400000001</v>
      </c>
      <c r="F29" s="25">
        <v>231.72366400000001</v>
      </c>
      <c r="G29" s="25">
        <v>231.72366400000001</v>
      </c>
      <c r="H29" s="25">
        <v>231.72366400000001</v>
      </c>
      <c r="I29" s="25">
        <v>231.72366400000001</v>
      </c>
      <c r="J29" s="25">
        <v>231.72366400000001</v>
      </c>
      <c r="K29" s="25">
        <v>231.72366400000001</v>
      </c>
    </row>
    <row r="30" spans="1:11">
      <c r="A30" s="24">
        <v>1992</v>
      </c>
      <c r="B30" s="26">
        <v>197.43047999999999</v>
      </c>
      <c r="C30" s="26">
        <v>197.43047999999999</v>
      </c>
      <c r="D30" s="26">
        <v>197.43047999999999</v>
      </c>
      <c r="E30" s="26">
        <v>197.43047999999999</v>
      </c>
      <c r="F30" s="26">
        <v>197.43047999999999</v>
      </c>
      <c r="G30" s="26">
        <v>197.43047999999999</v>
      </c>
      <c r="H30" s="26">
        <v>197.43047999999999</v>
      </c>
      <c r="I30" s="26">
        <v>197.43047999999999</v>
      </c>
      <c r="J30" s="26">
        <v>197.43047999999999</v>
      </c>
      <c r="K30" s="26">
        <v>197.43047999999999</v>
      </c>
    </row>
    <row r="31" spans="1:11">
      <c r="A31" s="23">
        <v>1993</v>
      </c>
      <c r="B31" s="25">
        <v>238.505312</v>
      </c>
      <c r="C31" s="25">
        <v>238.505312</v>
      </c>
      <c r="D31" s="25">
        <v>238.505312</v>
      </c>
      <c r="E31" s="25">
        <v>238.505312</v>
      </c>
      <c r="F31" s="25">
        <v>238.505312</v>
      </c>
      <c r="G31" s="25">
        <v>238.505312</v>
      </c>
      <c r="H31" s="25">
        <v>238.505312</v>
      </c>
      <c r="I31" s="25">
        <v>238.505312</v>
      </c>
      <c r="J31" s="25">
        <v>238.505312</v>
      </c>
      <c r="K31" s="25">
        <v>238.505312</v>
      </c>
    </row>
    <row r="32" spans="1:11">
      <c r="A32" s="24">
        <v>1994</v>
      </c>
      <c r="B32" s="26">
        <v>353.048384</v>
      </c>
      <c r="C32" s="26">
        <v>353.048384</v>
      </c>
      <c r="D32" s="26">
        <v>353.048384</v>
      </c>
      <c r="E32" s="26">
        <v>353.048384</v>
      </c>
      <c r="F32" s="26">
        <v>353.048384</v>
      </c>
      <c r="G32" s="26">
        <v>353.048384</v>
      </c>
      <c r="H32" s="26">
        <v>353.048384</v>
      </c>
      <c r="I32" s="26">
        <v>353.048384</v>
      </c>
      <c r="J32" s="26">
        <v>353.048384</v>
      </c>
      <c r="K32" s="26">
        <v>353.048384</v>
      </c>
    </row>
    <row r="33" spans="1:11">
      <c r="A33" s="23">
        <v>1995</v>
      </c>
      <c r="B33" s="25">
        <v>363.738112</v>
      </c>
      <c r="C33" s="25">
        <v>363.738112</v>
      </c>
      <c r="D33" s="25">
        <v>363.738112</v>
      </c>
      <c r="E33" s="25">
        <v>363.738112</v>
      </c>
      <c r="F33" s="25">
        <v>363.738112</v>
      </c>
      <c r="G33" s="25">
        <v>363.738112</v>
      </c>
      <c r="H33" s="25">
        <v>363.738112</v>
      </c>
      <c r="I33" s="25">
        <v>363.738112</v>
      </c>
      <c r="J33" s="25">
        <v>363.738112</v>
      </c>
      <c r="K33" s="25">
        <v>363.738112</v>
      </c>
    </row>
    <row r="34" spans="1:11">
      <c r="A34" s="24">
        <v>1996</v>
      </c>
      <c r="B34" s="26">
        <v>348.96441600000003</v>
      </c>
      <c r="C34" s="26">
        <v>348.96441600000003</v>
      </c>
      <c r="D34" s="26">
        <v>348.96441600000003</v>
      </c>
      <c r="E34" s="26">
        <v>348.96441600000003</v>
      </c>
      <c r="F34" s="26">
        <v>348.96441600000003</v>
      </c>
      <c r="G34" s="26">
        <v>348.96441600000003</v>
      </c>
      <c r="H34" s="26">
        <v>348.96441600000003</v>
      </c>
      <c r="I34" s="26">
        <v>348.96441600000003</v>
      </c>
      <c r="J34" s="26">
        <v>348.96441600000003</v>
      </c>
      <c r="K34" s="26">
        <v>348.96441600000003</v>
      </c>
    </row>
    <row r="35" spans="1:11">
      <c r="A35" s="23">
        <v>1997</v>
      </c>
      <c r="B35" s="25">
        <v>362.45555200000001</v>
      </c>
      <c r="C35" s="25">
        <v>362.45555200000001</v>
      </c>
      <c r="D35" s="25">
        <v>362.45555200000001</v>
      </c>
      <c r="E35" s="25">
        <v>362.45555200000001</v>
      </c>
      <c r="F35" s="25">
        <v>362.45555200000001</v>
      </c>
      <c r="G35" s="25">
        <v>362.45555200000001</v>
      </c>
      <c r="H35" s="25">
        <v>362.45555200000001</v>
      </c>
      <c r="I35" s="25">
        <v>362.45555200000001</v>
      </c>
      <c r="J35" s="25">
        <v>362.45555200000001</v>
      </c>
      <c r="K35" s="25">
        <v>362.45555200000001</v>
      </c>
    </row>
    <row r="36" spans="1:11">
      <c r="A36" s="24">
        <v>1998</v>
      </c>
      <c r="B36" s="26">
        <v>268.30427200000003</v>
      </c>
      <c r="C36" s="26">
        <v>268.30427200000003</v>
      </c>
      <c r="D36" s="26">
        <v>268.30427200000003</v>
      </c>
      <c r="E36" s="26">
        <v>268.30427200000003</v>
      </c>
      <c r="F36" s="26">
        <v>268.30427200000003</v>
      </c>
      <c r="G36" s="26">
        <v>268.30427200000003</v>
      </c>
      <c r="H36" s="26">
        <v>268.30427200000003</v>
      </c>
      <c r="I36" s="26">
        <v>268.30427200000003</v>
      </c>
      <c r="J36" s="26">
        <v>268.30427200000003</v>
      </c>
      <c r="K36" s="26">
        <v>268.30427200000003</v>
      </c>
    </row>
    <row r="37" spans="1:11">
      <c r="A37" s="23">
        <v>1999</v>
      </c>
      <c r="B37" s="25">
        <v>245.27276800000001</v>
      </c>
      <c r="C37" s="25">
        <v>245.27276800000001</v>
      </c>
      <c r="D37" s="25">
        <v>245.27276800000001</v>
      </c>
      <c r="E37" s="25">
        <v>245.27276800000001</v>
      </c>
      <c r="F37" s="25">
        <v>245.27276800000001</v>
      </c>
      <c r="G37" s="25">
        <v>245.27276800000001</v>
      </c>
      <c r="H37" s="25">
        <v>245.27276800000001</v>
      </c>
      <c r="I37" s="25">
        <v>245.27276800000001</v>
      </c>
      <c r="J37" s="25">
        <v>245.27276800000001</v>
      </c>
      <c r="K37" s="25">
        <v>245.27276800000001</v>
      </c>
    </row>
    <row r="38" spans="1:11">
      <c r="A38" s="24">
        <v>2000</v>
      </c>
      <c r="B38" s="26">
        <v>230.43402599999999</v>
      </c>
      <c r="C38" s="26">
        <v>230.43402599999999</v>
      </c>
      <c r="D38" s="26">
        <v>230.43402599999999</v>
      </c>
      <c r="E38" s="26">
        <v>230.43402599999999</v>
      </c>
      <c r="F38" s="26">
        <v>230.43402599999999</v>
      </c>
      <c r="G38" s="26">
        <v>230.43402599999999</v>
      </c>
      <c r="H38" s="26">
        <v>230.43402599999999</v>
      </c>
      <c r="I38" s="26">
        <v>230.43402599999999</v>
      </c>
      <c r="J38" s="26">
        <v>230.43402599999999</v>
      </c>
      <c r="K38" s="26">
        <v>230.43402599999999</v>
      </c>
    </row>
    <row r="39" spans="1:11">
      <c r="A39" s="23">
        <v>2001</v>
      </c>
      <c r="B39" s="25">
        <v>164.73068699999999</v>
      </c>
      <c r="C39" s="25">
        <v>164.73068699999999</v>
      </c>
      <c r="D39" s="25">
        <v>164.73068699999999</v>
      </c>
      <c r="E39" s="25">
        <v>164.73068699999999</v>
      </c>
      <c r="F39" s="25">
        <v>164.73068699999999</v>
      </c>
      <c r="G39" s="25">
        <v>164.73068699999999</v>
      </c>
      <c r="H39" s="25">
        <v>164.73068699999999</v>
      </c>
      <c r="I39" s="25">
        <v>164.73068699999999</v>
      </c>
      <c r="J39" s="25">
        <v>164.73068699999999</v>
      </c>
      <c r="K39" s="25">
        <v>164.73068699999999</v>
      </c>
    </row>
    <row r="40" spans="1:11">
      <c r="A40" s="24">
        <v>2002</v>
      </c>
      <c r="B40" s="26">
        <v>193.49060499999999</v>
      </c>
      <c r="C40" s="26">
        <v>193.49060499999999</v>
      </c>
      <c r="D40" s="26">
        <v>193.49060499999999</v>
      </c>
      <c r="E40" s="26">
        <v>193.49060499999999</v>
      </c>
      <c r="F40" s="26">
        <v>193.49060499999999</v>
      </c>
      <c r="G40" s="26">
        <v>193.49060499999999</v>
      </c>
      <c r="H40" s="26">
        <v>193.49060499999999</v>
      </c>
      <c r="I40" s="26">
        <v>193.49060499999999</v>
      </c>
      <c r="J40" s="26">
        <v>193.49060499999999</v>
      </c>
      <c r="K40" s="26">
        <v>193.49060499999999</v>
      </c>
    </row>
    <row r="41" spans="1:11">
      <c r="A41" s="23">
        <v>2003</v>
      </c>
      <c r="B41" s="25">
        <v>201.53248400000001</v>
      </c>
      <c r="C41" s="25">
        <v>201.53248400000001</v>
      </c>
      <c r="D41" s="25">
        <v>201.53248400000001</v>
      </c>
      <c r="E41" s="25">
        <v>201.53248400000001</v>
      </c>
      <c r="F41" s="25">
        <v>201.53248400000001</v>
      </c>
      <c r="G41" s="25">
        <v>201.53248400000001</v>
      </c>
      <c r="H41" s="25">
        <v>201.53248400000001</v>
      </c>
      <c r="I41" s="25">
        <v>201.53248400000001</v>
      </c>
      <c r="J41" s="25">
        <v>201.53248400000001</v>
      </c>
      <c r="K41" s="25">
        <v>201.53248400000001</v>
      </c>
    </row>
    <row r="42" spans="1:11">
      <c r="A42" s="24">
        <v>2004</v>
      </c>
      <c r="B42" s="26">
        <v>262.07760000000002</v>
      </c>
      <c r="C42" s="26">
        <v>262.07760000000002</v>
      </c>
      <c r="D42" s="26">
        <v>262.07760000000002</v>
      </c>
      <c r="E42" s="26">
        <v>262.07760000000002</v>
      </c>
      <c r="F42" s="26">
        <v>262.07760000000002</v>
      </c>
      <c r="G42" s="26">
        <v>262.07760000000002</v>
      </c>
      <c r="H42" s="26">
        <v>262.07760000000002</v>
      </c>
      <c r="I42" s="26">
        <v>262.07760000000002</v>
      </c>
      <c r="J42" s="26">
        <v>262.07760000000002</v>
      </c>
      <c r="K42" s="26">
        <v>262.07760000000002</v>
      </c>
    </row>
    <row r="43" spans="1:11">
      <c r="A43" s="23">
        <v>2005</v>
      </c>
      <c r="B43" s="25">
        <v>330.18058400000001</v>
      </c>
      <c r="C43" s="25">
        <v>330.18058400000001</v>
      </c>
      <c r="D43" s="25">
        <v>330.18058400000001</v>
      </c>
      <c r="E43" s="25">
        <v>330.18058400000001</v>
      </c>
      <c r="F43" s="25">
        <v>330.18058400000001</v>
      </c>
      <c r="G43" s="25">
        <v>330.18058400000001</v>
      </c>
      <c r="H43" s="25">
        <v>330.18058400000001</v>
      </c>
      <c r="I43" s="25">
        <v>330.18058400000001</v>
      </c>
      <c r="J43" s="25">
        <v>330.18058400000001</v>
      </c>
      <c r="K43" s="25">
        <v>330.18058400000001</v>
      </c>
    </row>
    <row r="44" spans="1:11">
      <c r="A44" s="24">
        <v>2006</v>
      </c>
      <c r="B44" s="26">
        <v>323.75024300000001</v>
      </c>
      <c r="C44" s="26">
        <v>323.75024300000001</v>
      </c>
      <c r="D44" s="26">
        <v>323.75024300000001</v>
      </c>
      <c r="E44" s="26">
        <v>323.75024300000001</v>
      </c>
      <c r="F44" s="26">
        <v>323.75024300000001</v>
      </c>
      <c r="G44" s="26">
        <v>323.75024300000001</v>
      </c>
      <c r="H44" s="26">
        <v>323.75024300000001</v>
      </c>
      <c r="I44" s="26">
        <v>323.75024300000001</v>
      </c>
      <c r="J44" s="26">
        <v>323.75024300000001</v>
      </c>
      <c r="K44" s="26">
        <v>323.75024300000001</v>
      </c>
    </row>
    <row r="45" spans="1:11">
      <c r="A45" s="23">
        <v>2007</v>
      </c>
      <c r="B45" s="25">
        <v>395.28751399999999</v>
      </c>
      <c r="C45" s="25">
        <v>395.28751399999999</v>
      </c>
      <c r="D45" s="25">
        <v>395.28751399999999</v>
      </c>
      <c r="E45" s="25">
        <v>395.28751399999999</v>
      </c>
      <c r="F45" s="25">
        <v>395.28751399999999</v>
      </c>
      <c r="G45" s="25">
        <v>395.28751399999999</v>
      </c>
      <c r="H45" s="25">
        <v>395.28751399999999</v>
      </c>
      <c r="I45" s="25">
        <v>395.28751399999999</v>
      </c>
      <c r="J45" s="25">
        <v>395.28751399999999</v>
      </c>
      <c r="K45" s="25">
        <v>395.28751399999999</v>
      </c>
    </row>
    <row r="46" spans="1:11">
      <c r="A46" s="24">
        <v>2008</v>
      </c>
      <c r="B46" s="26">
        <v>371.56209999999999</v>
      </c>
      <c r="C46" s="26">
        <v>371.56209999999999</v>
      </c>
      <c r="D46" s="26">
        <v>371.56209999999999</v>
      </c>
      <c r="E46" s="26">
        <v>371.56209999999999</v>
      </c>
      <c r="F46" s="26">
        <v>371.56209999999999</v>
      </c>
      <c r="G46" s="26">
        <v>371.56209999999999</v>
      </c>
      <c r="H46" s="26">
        <v>371.56209999999999</v>
      </c>
      <c r="I46" s="26">
        <v>371.56209999999999</v>
      </c>
      <c r="J46" s="26">
        <v>371.56209999999999</v>
      </c>
      <c r="K46" s="26">
        <v>371.56209999999999</v>
      </c>
    </row>
    <row r="47" spans="1:11">
      <c r="A47" s="23">
        <v>2009</v>
      </c>
      <c r="B47" s="25">
        <v>336.29559</v>
      </c>
      <c r="C47" s="25">
        <v>336.29559</v>
      </c>
      <c r="D47" s="25">
        <v>336.29559</v>
      </c>
      <c r="E47" s="25">
        <v>336.29559</v>
      </c>
      <c r="F47" s="25">
        <v>336.29559</v>
      </c>
      <c r="G47" s="25">
        <v>336.29559</v>
      </c>
      <c r="H47" s="25">
        <v>336.29559</v>
      </c>
      <c r="I47" s="25">
        <v>336.29559</v>
      </c>
      <c r="J47" s="25">
        <v>336.29559</v>
      </c>
      <c r="K47" s="25">
        <v>336.29559</v>
      </c>
    </row>
    <row r="48" spans="1:11">
      <c r="A48" s="24">
        <v>2010</v>
      </c>
      <c r="B48" s="26">
        <v>511.05816700000003</v>
      </c>
      <c r="C48" s="26">
        <v>511.05816700000003</v>
      </c>
      <c r="D48" s="26">
        <v>511.05816700000003</v>
      </c>
      <c r="E48" s="26">
        <v>511.05816700000003</v>
      </c>
      <c r="F48" s="26">
        <v>511.05816700000003</v>
      </c>
      <c r="G48" s="26">
        <v>511.05816700000003</v>
      </c>
      <c r="H48" s="26">
        <v>511.05816700000003</v>
      </c>
      <c r="I48" s="26">
        <v>511.05816700000003</v>
      </c>
      <c r="J48" s="26">
        <v>511.05816700000003</v>
      </c>
      <c r="K48" s="26">
        <v>511.05816700000003</v>
      </c>
    </row>
    <row r="49" spans="1:11">
      <c r="A49" s="23">
        <v>2011</v>
      </c>
      <c r="B49" s="25">
        <v>527.96261100000004</v>
      </c>
      <c r="C49" s="25">
        <v>527.96261100000004</v>
      </c>
      <c r="D49" s="25">
        <v>527.96261100000004</v>
      </c>
      <c r="E49" s="25">
        <v>527.96261100000004</v>
      </c>
      <c r="F49" s="25">
        <v>527.96261100000004</v>
      </c>
      <c r="G49" s="25">
        <v>527.96261100000004</v>
      </c>
      <c r="H49" s="25">
        <v>527.96261100000004</v>
      </c>
      <c r="I49" s="25">
        <v>527.96261100000004</v>
      </c>
      <c r="J49" s="25">
        <v>527.96261100000004</v>
      </c>
      <c r="K49" s="25">
        <v>527.96261100000004</v>
      </c>
    </row>
    <row r="50" spans="1:11">
      <c r="A50" s="24">
        <v>2012</v>
      </c>
      <c r="B50" s="26">
        <v>360.24002999999999</v>
      </c>
      <c r="C50" s="26">
        <v>360.24002999999999</v>
      </c>
      <c r="D50" s="26">
        <v>360.24002999999999</v>
      </c>
      <c r="E50" s="26">
        <v>360.24002999999999</v>
      </c>
      <c r="F50" s="26">
        <v>360.24002999999999</v>
      </c>
      <c r="G50" s="26">
        <v>360.24002999999999</v>
      </c>
      <c r="H50" s="26">
        <v>360.24002999999999</v>
      </c>
      <c r="I50" s="26">
        <v>360.24002999999999</v>
      </c>
      <c r="J50" s="26">
        <v>360.24002999999999</v>
      </c>
      <c r="K50" s="26">
        <v>360.24002999999999</v>
      </c>
    </row>
    <row r="51" spans="1:11">
      <c r="A51" s="23">
        <v>2013</v>
      </c>
      <c r="B51" s="25">
        <v>387.85482100000002</v>
      </c>
      <c r="C51" s="25">
        <v>387.85482100000002</v>
      </c>
      <c r="D51" s="25">
        <v>387.85482100000002</v>
      </c>
      <c r="E51" s="25">
        <v>387.85482100000002</v>
      </c>
      <c r="F51" s="25">
        <v>387.85482100000002</v>
      </c>
      <c r="G51" s="25">
        <v>387.85482100000002</v>
      </c>
      <c r="H51" s="25">
        <v>387.85482100000002</v>
      </c>
      <c r="I51" s="25">
        <v>387.85482100000002</v>
      </c>
      <c r="J51" s="25">
        <v>387.85482100000002</v>
      </c>
      <c r="K51" s="25">
        <v>387.85482100000002</v>
      </c>
    </row>
    <row r="52" spans="1:11">
      <c r="A52" s="24">
        <v>2014</v>
      </c>
      <c r="B52" s="26">
        <v>420.90412900000001</v>
      </c>
      <c r="C52" s="26">
        <v>420.90412900000001</v>
      </c>
      <c r="D52" s="26">
        <v>420.90412900000001</v>
      </c>
      <c r="E52" s="26">
        <v>420.90412900000001</v>
      </c>
      <c r="F52" s="26">
        <v>420.90412900000001</v>
      </c>
      <c r="G52" s="26">
        <v>420.90412900000001</v>
      </c>
      <c r="H52" s="26">
        <v>420.90412900000001</v>
      </c>
      <c r="I52" s="26">
        <v>420.90412900000001</v>
      </c>
      <c r="J52" s="26">
        <v>420.90412900000001</v>
      </c>
      <c r="K52" s="26">
        <v>420.90412900000001</v>
      </c>
    </row>
    <row r="53" spans="1:11">
      <c r="A53" s="23">
        <v>2015</v>
      </c>
      <c r="B53" s="25">
        <v>519.89930400000003</v>
      </c>
      <c r="C53" s="25">
        <v>519.89930400000003</v>
      </c>
      <c r="D53" s="25">
        <v>519.89930400000003</v>
      </c>
      <c r="E53" s="25">
        <v>519.89930400000003</v>
      </c>
      <c r="F53" s="25">
        <v>519.89930400000003</v>
      </c>
      <c r="G53" s="25">
        <v>519.89930400000003</v>
      </c>
      <c r="H53" s="25">
        <v>519.89930400000003</v>
      </c>
      <c r="I53" s="25">
        <v>519.89930400000003</v>
      </c>
      <c r="J53" s="25">
        <v>519.89930400000003</v>
      </c>
      <c r="K53" s="25">
        <v>519.89930400000003</v>
      </c>
    </row>
    <row r="55" spans="1:11" ht="90">
      <c r="A55" s="21" t="s">
        <v>85</v>
      </c>
      <c r="B55" s="60" t="s">
        <v>74</v>
      </c>
      <c r="C55" s="60" t="s">
        <v>75</v>
      </c>
      <c r="D55" s="60" t="s">
        <v>76</v>
      </c>
      <c r="E55" s="60" t="s">
        <v>77</v>
      </c>
      <c r="F55" s="60" t="s">
        <v>78</v>
      </c>
      <c r="G55" s="60" t="s">
        <v>79</v>
      </c>
      <c r="H55" s="60" t="s">
        <v>80</v>
      </c>
      <c r="I55" s="60" t="s">
        <v>81</v>
      </c>
      <c r="J55" s="60" t="s">
        <v>82</v>
      </c>
      <c r="K55" s="60" t="s">
        <v>83</v>
      </c>
    </row>
    <row r="56" spans="1:11">
      <c r="A56" s="23">
        <v>1991</v>
      </c>
      <c r="B56" s="23">
        <f>(B2)/(B29*1000000)</f>
        <v>0</v>
      </c>
      <c r="C56" s="23">
        <f t="shared" ref="C56:K56" si="0">(C2)/(C29*1000000)</f>
        <v>0</v>
      </c>
      <c r="D56" s="23">
        <f t="shared" si="0"/>
        <v>9.002101744774759E-5</v>
      </c>
      <c r="E56" s="23">
        <f t="shared" si="0"/>
        <v>5.6776031299073534E-2</v>
      </c>
      <c r="F56" s="23">
        <f t="shared" si="0"/>
        <v>0</v>
      </c>
      <c r="G56" s="23">
        <f t="shared" si="0"/>
        <v>2.6885471653857501E-4</v>
      </c>
      <c r="H56" s="23">
        <f t="shared" si="0"/>
        <v>0</v>
      </c>
      <c r="I56" s="23">
        <f t="shared" si="0"/>
        <v>0.44948610859182686</v>
      </c>
      <c r="J56" s="23">
        <f t="shared" si="0"/>
        <v>0</v>
      </c>
      <c r="K56" s="23">
        <f t="shared" si="0"/>
        <v>0</v>
      </c>
    </row>
    <row r="57" spans="1:11">
      <c r="A57" s="24">
        <v>1992</v>
      </c>
      <c r="B57" s="24">
        <f t="shared" ref="B57:K57" si="1">(B3)/(B30*1000000)</f>
        <v>0</v>
      </c>
      <c r="C57" s="24">
        <f t="shared" si="1"/>
        <v>0</v>
      </c>
      <c r="D57" s="24">
        <f t="shared" si="1"/>
        <v>0</v>
      </c>
      <c r="E57" s="24">
        <f t="shared" si="1"/>
        <v>6.4360685340986865E-2</v>
      </c>
      <c r="F57" s="24">
        <f t="shared" si="1"/>
        <v>5.1542193485018116E-5</v>
      </c>
      <c r="G57" s="24">
        <f t="shared" si="1"/>
        <v>5.923604095983558E-5</v>
      </c>
      <c r="H57" s="24">
        <f t="shared" si="1"/>
        <v>0</v>
      </c>
      <c r="I57" s="24">
        <f t="shared" si="1"/>
        <v>0.47322820670850824</v>
      </c>
      <c r="J57" s="24">
        <f t="shared" si="1"/>
        <v>0</v>
      </c>
      <c r="K57" s="24">
        <f t="shared" si="1"/>
        <v>0</v>
      </c>
    </row>
    <row r="58" spans="1:11">
      <c r="A58" s="23">
        <v>1993</v>
      </c>
      <c r="B58" s="23">
        <f t="shared" ref="B58:K58" si="2">(B4)/(B31*1000000)</f>
        <v>1.5094003440896109E-5</v>
      </c>
      <c r="C58" s="23">
        <f t="shared" si="2"/>
        <v>3.330143858598839E-3</v>
      </c>
      <c r="D58" s="23">
        <f t="shared" si="2"/>
        <v>0</v>
      </c>
      <c r="E58" s="23">
        <f t="shared" si="2"/>
        <v>3.6907471478035678E-2</v>
      </c>
      <c r="F58" s="23">
        <f t="shared" si="2"/>
        <v>0</v>
      </c>
      <c r="G58" s="23">
        <f t="shared" si="2"/>
        <v>1.6568561793709651E-3</v>
      </c>
      <c r="H58" s="23">
        <f t="shared" si="2"/>
        <v>0</v>
      </c>
      <c r="I58" s="23">
        <f t="shared" si="2"/>
        <v>0.42728614782382707</v>
      </c>
      <c r="J58" s="23">
        <f t="shared" si="2"/>
        <v>0</v>
      </c>
      <c r="K58" s="23">
        <f t="shared" si="2"/>
        <v>0</v>
      </c>
    </row>
    <row r="59" spans="1:11">
      <c r="A59" s="24">
        <v>1994</v>
      </c>
      <c r="B59" s="24">
        <f t="shared" ref="B59:K59" si="3">(B5)/(B32*1000000)</f>
        <v>0</v>
      </c>
      <c r="C59" s="24">
        <f t="shared" si="3"/>
        <v>1.0107679745108252E-3</v>
      </c>
      <c r="D59" s="24">
        <f t="shared" si="3"/>
        <v>0</v>
      </c>
      <c r="E59" s="24">
        <f t="shared" si="3"/>
        <v>2.8533805723353772E-2</v>
      </c>
      <c r="F59" s="24">
        <f t="shared" si="3"/>
        <v>0</v>
      </c>
      <c r="G59" s="24">
        <f t="shared" si="3"/>
        <v>2.9019053660361747E-3</v>
      </c>
      <c r="H59" s="24">
        <f t="shared" si="3"/>
        <v>0</v>
      </c>
      <c r="I59" s="24">
        <f t="shared" si="3"/>
        <v>0.62115234607616843</v>
      </c>
      <c r="J59" s="24">
        <f t="shared" si="3"/>
        <v>0</v>
      </c>
      <c r="K59" s="24">
        <f t="shared" si="3"/>
        <v>0</v>
      </c>
    </row>
    <row r="60" spans="1:11">
      <c r="A60" s="23">
        <v>1995</v>
      </c>
      <c r="B60" s="23">
        <f t="shared" ref="B60:K60" si="4">(B6)/(B33*1000000)</f>
        <v>0</v>
      </c>
      <c r="C60" s="23">
        <f t="shared" si="4"/>
        <v>4.0905804228730366E-5</v>
      </c>
      <c r="D60" s="23">
        <f t="shared" si="4"/>
        <v>0</v>
      </c>
      <c r="E60" s="23">
        <f t="shared" si="4"/>
        <v>3.5542351965581212E-2</v>
      </c>
      <c r="F60" s="23">
        <f t="shared" si="4"/>
        <v>0</v>
      </c>
      <c r="G60" s="23">
        <f t="shared" si="4"/>
        <v>1.4763918937369972E-4</v>
      </c>
      <c r="H60" s="23">
        <f t="shared" si="4"/>
        <v>2.5392170067677701E-4</v>
      </c>
      <c r="I60" s="23">
        <f t="shared" si="4"/>
        <v>0.64697369958306705</v>
      </c>
      <c r="J60" s="23">
        <f t="shared" si="4"/>
        <v>0</v>
      </c>
      <c r="K60" s="23">
        <f t="shared" si="4"/>
        <v>0</v>
      </c>
    </row>
    <row r="61" spans="1:11">
      <c r="A61" s="24">
        <v>1996</v>
      </c>
      <c r="B61" s="24">
        <f t="shared" ref="B61:K61" si="5">(B7)/(B34*1000000)</f>
        <v>2.2924973530825561E-5</v>
      </c>
      <c r="C61" s="24">
        <f t="shared" si="5"/>
        <v>3.3467595733313967E-5</v>
      </c>
      <c r="D61" s="24">
        <f t="shared" si="5"/>
        <v>0</v>
      </c>
      <c r="E61" s="24">
        <f t="shared" si="5"/>
        <v>3.4800536797425216E-2</v>
      </c>
      <c r="F61" s="24">
        <f t="shared" si="5"/>
        <v>0</v>
      </c>
      <c r="G61" s="24">
        <f t="shared" si="5"/>
        <v>4.2077929229322909E-4</v>
      </c>
      <c r="H61" s="24">
        <f t="shared" si="5"/>
        <v>2.8337903656056439E-3</v>
      </c>
      <c r="I61" s="24">
        <f t="shared" si="5"/>
        <v>0.6379056367741518</v>
      </c>
      <c r="J61" s="24">
        <f t="shared" si="5"/>
        <v>0</v>
      </c>
      <c r="K61" s="24">
        <f t="shared" si="5"/>
        <v>1.2264860838991676E-4</v>
      </c>
    </row>
    <row r="62" spans="1:11">
      <c r="A62" s="23">
        <v>1997</v>
      </c>
      <c r="B62" s="23">
        <f t="shared" ref="B62:K62" si="6">(B8)/(B35*1000000)</f>
        <v>0</v>
      </c>
      <c r="C62" s="23">
        <f t="shared" si="6"/>
        <v>0</v>
      </c>
      <c r="D62" s="23">
        <f t="shared" si="6"/>
        <v>0</v>
      </c>
      <c r="E62" s="23">
        <f t="shared" si="6"/>
        <v>3.2873125916415814E-2</v>
      </c>
      <c r="F62" s="23">
        <f t="shared" si="6"/>
        <v>4.2018945263666427E-6</v>
      </c>
      <c r="G62" s="23">
        <f t="shared" si="6"/>
        <v>7.4323320063255651E-4</v>
      </c>
      <c r="H62" s="23">
        <f t="shared" si="6"/>
        <v>1.5877312316628551E-3</v>
      </c>
      <c r="I62" s="23">
        <f t="shared" si="6"/>
        <v>0.77736640105322485</v>
      </c>
      <c r="J62" s="23">
        <f t="shared" si="6"/>
        <v>0</v>
      </c>
      <c r="K62" s="23">
        <f t="shared" si="6"/>
        <v>3.7648754239526727E-5</v>
      </c>
    </row>
    <row r="63" spans="1:11">
      <c r="A63" s="24">
        <v>1998</v>
      </c>
      <c r="B63" s="24">
        <f t="shared" ref="B63:K63" si="7">(B9)/(B36*1000000)</f>
        <v>0</v>
      </c>
      <c r="C63" s="24">
        <f t="shared" si="7"/>
        <v>0</v>
      </c>
      <c r="D63" s="24">
        <f t="shared" si="7"/>
        <v>0</v>
      </c>
      <c r="E63" s="24">
        <f t="shared" si="7"/>
        <v>3.344795792144524E-2</v>
      </c>
      <c r="F63" s="24">
        <f t="shared" si="7"/>
        <v>1.4177933029705914E-5</v>
      </c>
      <c r="G63" s="24">
        <f t="shared" si="7"/>
        <v>5.3935406589426197E-4</v>
      </c>
      <c r="H63" s="24">
        <f t="shared" si="7"/>
        <v>2.7017832947512663E-5</v>
      </c>
      <c r="I63" s="24">
        <f t="shared" si="7"/>
        <v>0.7985190783693521</v>
      </c>
      <c r="J63" s="24">
        <f t="shared" si="7"/>
        <v>0</v>
      </c>
      <c r="K63" s="24">
        <f t="shared" si="7"/>
        <v>2.8568311428153477E-4</v>
      </c>
    </row>
    <row r="64" spans="1:11">
      <c r="A64" s="23">
        <v>1999</v>
      </c>
      <c r="B64" s="23">
        <f t="shared" ref="B64:K64" si="8">(B10)/(B37*1000000)</f>
        <v>0</v>
      </c>
      <c r="C64" s="23">
        <f t="shared" si="8"/>
        <v>0</v>
      </c>
      <c r="D64" s="23">
        <f t="shared" si="8"/>
        <v>0</v>
      </c>
      <c r="E64" s="23">
        <f t="shared" si="8"/>
        <v>3.8503157431647693E-2</v>
      </c>
      <c r="F64" s="23">
        <f t="shared" si="8"/>
        <v>2.6268713206677717E-5</v>
      </c>
      <c r="G64" s="23">
        <f t="shared" si="8"/>
        <v>6.7752323812809089E-4</v>
      </c>
      <c r="H64" s="23">
        <f t="shared" si="8"/>
        <v>7.1756845015913063E-6</v>
      </c>
      <c r="I64" s="23">
        <f t="shared" si="8"/>
        <v>0.76210335751582503</v>
      </c>
      <c r="J64" s="23">
        <f t="shared" si="8"/>
        <v>0</v>
      </c>
      <c r="K64" s="23">
        <f t="shared" si="8"/>
        <v>2.183242780543823E-4</v>
      </c>
    </row>
    <row r="65" spans="1:11">
      <c r="A65" s="24">
        <v>2000</v>
      </c>
      <c r="B65" s="24">
        <f t="shared" ref="B65:K65" si="9">(B11)/(B38*1000000)</f>
        <v>0</v>
      </c>
      <c r="C65" s="24">
        <f t="shared" si="9"/>
        <v>0</v>
      </c>
      <c r="D65" s="24">
        <f t="shared" si="9"/>
        <v>0</v>
      </c>
      <c r="E65" s="24">
        <f t="shared" si="9"/>
        <v>5.1789599857097496E-2</v>
      </c>
      <c r="F65" s="24">
        <f t="shared" si="9"/>
        <v>1.9571762375058275E-5</v>
      </c>
      <c r="G65" s="24">
        <f t="shared" si="9"/>
        <v>3.5077415173052611E-3</v>
      </c>
      <c r="H65" s="24">
        <f t="shared" si="9"/>
        <v>2.2167299199120881E-4</v>
      </c>
      <c r="I65" s="24">
        <f t="shared" si="9"/>
        <v>0.7664805717537565</v>
      </c>
      <c r="J65" s="24">
        <f t="shared" si="9"/>
        <v>0</v>
      </c>
      <c r="K65" s="24">
        <f t="shared" si="9"/>
        <v>3.3693374779643001E-4</v>
      </c>
    </row>
    <row r="66" spans="1:11">
      <c r="A66" s="23">
        <v>2001</v>
      </c>
      <c r="B66" s="23">
        <f t="shared" ref="B66:K66" si="10">(B12)/(B39*1000000)</f>
        <v>0</v>
      </c>
      <c r="C66" s="23">
        <f t="shared" si="10"/>
        <v>0</v>
      </c>
      <c r="D66" s="23">
        <f t="shared" si="10"/>
        <v>0</v>
      </c>
      <c r="E66" s="23">
        <f t="shared" si="10"/>
        <v>5.1168565817976588E-2</v>
      </c>
      <c r="F66" s="23">
        <f t="shared" si="10"/>
        <v>1.741448452770673E-4</v>
      </c>
      <c r="G66" s="23">
        <f t="shared" si="10"/>
        <v>5.3111476430617935E-3</v>
      </c>
      <c r="H66" s="23">
        <f t="shared" si="10"/>
        <v>6.9385979067761674E-6</v>
      </c>
      <c r="I66" s="23">
        <f t="shared" si="10"/>
        <v>0.7192605771139654</v>
      </c>
      <c r="J66" s="23">
        <f t="shared" si="10"/>
        <v>0</v>
      </c>
      <c r="K66" s="23">
        <f t="shared" si="10"/>
        <v>4.8946557237389537E-4</v>
      </c>
    </row>
    <row r="67" spans="1:11">
      <c r="A67" s="24">
        <v>2002</v>
      </c>
      <c r="B67" s="24">
        <f t="shared" ref="B67:K67" si="11">(B13)/(B40*1000000)</f>
        <v>0</v>
      </c>
      <c r="C67" s="24">
        <f t="shared" si="11"/>
        <v>0</v>
      </c>
      <c r="D67" s="24">
        <f t="shared" si="11"/>
        <v>0</v>
      </c>
      <c r="E67" s="24">
        <f t="shared" si="11"/>
        <v>3.5961813236358428E-2</v>
      </c>
      <c r="F67" s="24">
        <f t="shared" si="11"/>
        <v>4.8095358428384676E-5</v>
      </c>
      <c r="G67" s="24">
        <f t="shared" si="11"/>
        <v>7.4996509520449325E-3</v>
      </c>
      <c r="H67" s="24">
        <f t="shared" si="11"/>
        <v>4.2885803163414573E-5</v>
      </c>
      <c r="I67" s="24">
        <f t="shared" si="11"/>
        <v>0.71468913955796454</v>
      </c>
      <c r="J67" s="24">
        <f t="shared" si="11"/>
        <v>0</v>
      </c>
      <c r="K67" s="24">
        <f t="shared" si="11"/>
        <v>3.4450768294408922E-4</v>
      </c>
    </row>
    <row r="68" spans="1:11">
      <c r="A68" s="23">
        <v>2003</v>
      </c>
      <c r="B68" s="23">
        <f t="shared" ref="B68:K68" si="12">(B14)/(B41*1000000)</f>
        <v>1.4885937693300103E-7</v>
      </c>
      <c r="C68" s="23">
        <f t="shared" si="12"/>
        <v>1.5166785717780364E-4</v>
      </c>
      <c r="D68" s="23">
        <f t="shared" si="12"/>
        <v>0</v>
      </c>
      <c r="E68" s="23">
        <f t="shared" si="12"/>
        <v>1.6737922011619725E-2</v>
      </c>
      <c r="F68" s="23">
        <f t="shared" si="12"/>
        <v>7.6121723384305634E-5</v>
      </c>
      <c r="G68" s="23">
        <f t="shared" si="12"/>
        <v>9.7128262459167617E-3</v>
      </c>
      <c r="H68" s="23">
        <f t="shared" si="12"/>
        <v>3.9408039053396475E-5</v>
      </c>
      <c r="I68" s="23">
        <f t="shared" si="12"/>
        <v>0.64798198984139943</v>
      </c>
      <c r="J68" s="23">
        <f t="shared" si="12"/>
        <v>0</v>
      </c>
      <c r="K68" s="23">
        <f t="shared" si="12"/>
        <v>2.036297036858832E-4</v>
      </c>
    </row>
    <row r="69" spans="1:11">
      <c r="A69" s="24">
        <v>2004</v>
      </c>
      <c r="B69" s="24">
        <f t="shared" ref="B69:K69" si="13">(B15)/(B42*1000000)</f>
        <v>1.1446991272813852E-7</v>
      </c>
      <c r="C69" s="24">
        <f t="shared" si="13"/>
        <v>0</v>
      </c>
      <c r="D69" s="24">
        <f t="shared" si="13"/>
        <v>0</v>
      </c>
      <c r="E69" s="24">
        <f t="shared" si="13"/>
        <v>1.1424146893897074E-2</v>
      </c>
      <c r="F69" s="24">
        <f t="shared" si="13"/>
        <v>5.564764024090574E-5</v>
      </c>
      <c r="G69" s="24">
        <f t="shared" si="13"/>
        <v>8.0913172281797448E-3</v>
      </c>
      <c r="H69" s="24">
        <f t="shared" si="13"/>
        <v>4.388776453996831E-5</v>
      </c>
      <c r="I69" s="24">
        <f t="shared" si="13"/>
        <v>0.66566057152538016</v>
      </c>
      <c r="J69" s="24">
        <f t="shared" si="13"/>
        <v>0</v>
      </c>
      <c r="K69" s="24">
        <f t="shared" si="13"/>
        <v>2.1102528411432337E-4</v>
      </c>
    </row>
    <row r="70" spans="1:11">
      <c r="A70" s="23">
        <v>2005</v>
      </c>
      <c r="B70" s="23">
        <f t="shared" ref="B70:K70" si="14">(B16)/(B43*1000000)</f>
        <v>1.1508853591463756E-6</v>
      </c>
      <c r="C70" s="23">
        <f t="shared" si="14"/>
        <v>0</v>
      </c>
      <c r="D70" s="23">
        <f t="shared" si="14"/>
        <v>0</v>
      </c>
      <c r="E70" s="23">
        <f t="shared" si="14"/>
        <v>5.3719239893282155E-3</v>
      </c>
      <c r="F70" s="23">
        <f t="shared" si="14"/>
        <v>1.2782399100729679E-4</v>
      </c>
      <c r="G70" s="23">
        <f t="shared" si="14"/>
        <v>5.3909499415023144E-3</v>
      </c>
      <c r="H70" s="23">
        <f t="shared" si="14"/>
        <v>2.4865181048925638E-6</v>
      </c>
      <c r="I70" s="23">
        <f t="shared" si="14"/>
        <v>0.73037815270203776</v>
      </c>
      <c r="J70" s="23">
        <f t="shared" si="14"/>
        <v>0</v>
      </c>
      <c r="K70" s="23">
        <f t="shared" si="14"/>
        <v>8.1068970427407077E-4</v>
      </c>
    </row>
    <row r="71" spans="1:11">
      <c r="A71" s="24">
        <v>2006</v>
      </c>
      <c r="B71" s="24">
        <f t="shared" ref="B71:K71" si="15">(B17)/(B44*1000000)</f>
        <v>2.4954421424171718E-5</v>
      </c>
      <c r="C71" s="24">
        <f t="shared" si="15"/>
        <v>0</v>
      </c>
      <c r="D71" s="24">
        <f t="shared" si="15"/>
        <v>0</v>
      </c>
      <c r="E71" s="24">
        <f t="shared" si="15"/>
        <v>6.7643254247688701E-3</v>
      </c>
      <c r="F71" s="24">
        <f t="shared" si="15"/>
        <v>1.1437829252841673E-4</v>
      </c>
      <c r="G71" s="24">
        <f t="shared" si="15"/>
        <v>6.4430685230404596E-3</v>
      </c>
      <c r="H71" s="24">
        <f t="shared" si="15"/>
        <v>9.9613824845839577E-6</v>
      </c>
      <c r="I71" s="24">
        <f t="shared" si="15"/>
        <v>0.69871709100153478</v>
      </c>
      <c r="J71" s="24">
        <f t="shared" si="15"/>
        <v>9.4798075564687685E-4</v>
      </c>
      <c r="K71" s="24">
        <f t="shared" si="15"/>
        <v>3.606113123442505E-4</v>
      </c>
    </row>
    <row r="72" spans="1:11">
      <c r="A72" s="23">
        <v>2007</v>
      </c>
      <c r="B72" s="23">
        <f t="shared" ref="B72:K72" si="16">(B18)/(B45*1000000)</f>
        <v>1.0802263792222894E-5</v>
      </c>
      <c r="C72" s="23">
        <f t="shared" si="16"/>
        <v>0</v>
      </c>
      <c r="D72" s="23">
        <f t="shared" si="16"/>
        <v>2.2768237501172375E-7</v>
      </c>
      <c r="E72" s="23">
        <f t="shared" si="16"/>
        <v>3.8087744911669535E-3</v>
      </c>
      <c r="F72" s="23">
        <f t="shared" si="16"/>
        <v>7.7586563991495066E-5</v>
      </c>
      <c r="G72" s="23">
        <f t="shared" si="16"/>
        <v>7.1550274163225906E-3</v>
      </c>
      <c r="H72" s="23">
        <f t="shared" si="16"/>
        <v>7.4014480507977794E-5</v>
      </c>
      <c r="I72" s="23">
        <f t="shared" si="16"/>
        <v>0.57544081698467209</v>
      </c>
      <c r="J72" s="23">
        <f t="shared" si="16"/>
        <v>0</v>
      </c>
      <c r="K72" s="23">
        <f t="shared" si="16"/>
        <v>1.5274704578703186E-4</v>
      </c>
    </row>
    <row r="73" spans="1:11">
      <c r="A73" s="24">
        <v>2008</v>
      </c>
      <c r="B73" s="24">
        <f t="shared" ref="B73:K73" si="17">(B19)/(B46*1000000)</f>
        <v>5.1727557789128655E-5</v>
      </c>
      <c r="C73" s="24">
        <f t="shared" si="17"/>
        <v>0</v>
      </c>
      <c r="D73" s="24">
        <f t="shared" si="17"/>
        <v>0</v>
      </c>
      <c r="E73" s="24">
        <f t="shared" si="17"/>
        <v>6.3739627911458142E-3</v>
      </c>
      <c r="F73" s="24">
        <f t="shared" si="17"/>
        <v>1.5761295352782214E-4</v>
      </c>
      <c r="G73" s="24">
        <f t="shared" si="17"/>
        <v>4.9297008494676936E-3</v>
      </c>
      <c r="H73" s="24">
        <f t="shared" si="17"/>
        <v>2.1746028456616E-6</v>
      </c>
      <c r="I73" s="24">
        <f t="shared" si="17"/>
        <v>0.70161516742423402</v>
      </c>
      <c r="J73" s="24">
        <f t="shared" si="17"/>
        <v>0</v>
      </c>
      <c r="K73" s="24">
        <f t="shared" si="17"/>
        <v>1.3581578960825122E-4</v>
      </c>
    </row>
    <row r="74" spans="1:11">
      <c r="A74" s="23">
        <v>2009</v>
      </c>
      <c r="B74" s="23">
        <f t="shared" ref="B74:K74" si="18">(B20)/(B47*1000000)</f>
        <v>3.2114604892677896E-5</v>
      </c>
      <c r="C74" s="23">
        <f t="shared" si="18"/>
        <v>0</v>
      </c>
      <c r="D74" s="23">
        <f t="shared" si="18"/>
        <v>0</v>
      </c>
      <c r="E74" s="23">
        <f t="shared" si="18"/>
        <v>7.4883794937661832E-3</v>
      </c>
      <c r="F74" s="23">
        <f t="shared" si="18"/>
        <v>1.3113463664510142E-5</v>
      </c>
      <c r="G74" s="23">
        <f t="shared" si="18"/>
        <v>1.0180704421369308E-2</v>
      </c>
      <c r="H74" s="23">
        <f t="shared" si="18"/>
        <v>8.7214940879837293E-6</v>
      </c>
      <c r="I74" s="23">
        <f t="shared" si="18"/>
        <v>0.79358784038767805</v>
      </c>
      <c r="J74" s="23">
        <f t="shared" si="18"/>
        <v>0</v>
      </c>
      <c r="K74" s="23">
        <f t="shared" si="18"/>
        <v>4.7983977428904138E-4</v>
      </c>
    </row>
    <row r="75" spans="1:11">
      <c r="A75" s="24">
        <v>2010</v>
      </c>
      <c r="B75" s="24">
        <f t="shared" ref="B75:K75" si="19">(B21)/(B48*1000000)</f>
        <v>0</v>
      </c>
      <c r="C75" s="24">
        <f t="shared" si="19"/>
        <v>0</v>
      </c>
      <c r="D75" s="24">
        <f t="shared" si="19"/>
        <v>0</v>
      </c>
      <c r="E75" s="24">
        <f t="shared" si="19"/>
        <v>6.0119810197652116E-3</v>
      </c>
      <c r="F75" s="24">
        <f t="shared" si="19"/>
        <v>3.2415096890526751E-5</v>
      </c>
      <c r="G75" s="24">
        <f t="shared" si="19"/>
        <v>4.6855429667754436E-3</v>
      </c>
      <c r="H75" s="24">
        <f t="shared" si="19"/>
        <v>4.2891399483299911E-6</v>
      </c>
      <c r="I75" s="24">
        <f t="shared" si="19"/>
        <v>0.75949332984634599</v>
      </c>
      <c r="J75" s="24">
        <f t="shared" si="19"/>
        <v>0</v>
      </c>
      <c r="K75" s="24">
        <f t="shared" si="19"/>
        <v>4.3677611358865144E-4</v>
      </c>
    </row>
    <row r="76" spans="1:11">
      <c r="A76" s="23">
        <v>2011</v>
      </c>
      <c r="B76" s="23">
        <f t="shared" ref="B76:K76" si="20">(B22)/(B49*1000000)</f>
        <v>2.841110277030583E-7</v>
      </c>
      <c r="C76" s="23">
        <f t="shared" si="20"/>
        <v>0</v>
      </c>
      <c r="D76" s="23">
        <f t="shared" si="20"/>
        <v>2.5569992493275245E-7</v>
      </c>
      <c r="E76" s="23">
        <f t="shared" si="20"/>
        <v>4.2366541747404151E-3</v>
      </c>
      <c r="F76" s="23">
        <f t="shared" si="20"/>
        <v>0</v>
      </c>
      <c r="G76" s="23">
        <f t="shared" si="20"/>
        <v>5.1677257880672154E-3</v>
      </c>
      <c r="H76" s="23">
        <f t="shared" si="20"/>
        <v>5.9922803889611033E-5</v>
      </c>
      <c r="I76" s="23">
        <f t="shared" si="20"/>
        <v>0.69679058580153885</v>
      </c>
      <c r="J76" s="23">
        <f t="shared" si="20"/>
        <v>0</v>
      </c>
      <c r="K76" s="23">
        <f t="shared" si="20"/>
        <v>1.0171553606473091E-4</v>
      </c>
    </row>
    <row r="77" spans="1:11">
      <c r="A77" s="24">
        <v>2012</v>
      </c>
      <c r="B77" s="24">
        <f t="shared" ref="B77:K77" si="21">(B23)/(B50*1000000)</f>
        <v>0</v>
      </c>
      <c r="C77" s="24">
        <f t="shared" si="21"/>
        <v>0</v>
      </c>
      <c r="D77" s="24">
        <f t="shared" si="21"/>
        <v>0</v>
      </c>
      <c r="E77" s="24">
        <f t="shared" si="21"/>
        <v>4.6853149551425478E-3</v>
      </c>
      <c r="F77" s="24">
        <f t="shared" si="21"/>
        <v>2.7648232207842087E-6</v>
      </c>
      <c r="G77" s="24">
        <f t="shared" si="21"/>
        <v>7.1736697334829781E-3</v>
      </c>
      <c r="H77" s="24">
        <f t="shared" si="21"/>
        <v>3.2387017067481367E-4</v>
      </c>
      <c r="I77" s="24">
        <f t="shared" si="21"/>
        <v>0.63713270010553802</v>
      </c>
      <c r="J77" s="24">
        <f t="shared" si="21"/>
        <v>0</v>
      </c>
      <c r="K77" s="24">
        <f t="shared" si="21"/>
        <v>1.9028146316776623E-4</v>
      </c>
    </row>
    <row r="78" spans="1:11">
      <c r="A78" s="23">
        <v>2013</v>
      </c>
      <c r="B78" s="23">
        <f t="shared" ref="B78:K78" si="22">(B24)/(B51*1000000)</f>
        <v>0</v>
      </c>
      <c r="C78" s="23">
        <f t="shared" si="22"/>
        <v>0</v>
      </c>
      <c r="D78" s="23">
        <f t="shared" si="22"/>
        <v>0</v>
      </c>
      <c r="E78" s="23">
        <f t="shared" si="22"/>
        <v>4.2084458194732608E-3</v>
      </c>
      <c r="F78" s="23">
        <f t="shared" si="22"/>
        <v>4.8987401912428469E-6</v>
      </c>
      <c r="G78" s="23">
        <f t="shared" si="22"/>
        <v>7.1527098537728373E-3</v>
      </c>
      <c r="H78" s="23">
        <f t="shared" si="22"/>
        <v>1.4754231970730099E-4</v>
      </c>
      <c r="I78" s="23">
        <f t="shared" si="22"/>
        <v>0.62811264372552433</v>
      </c>
      <c r="J78" s="23">
        <f t="shared" si="22"/>
        <v>0</v>
      </c>
      <c r="K78" s="23">
        <f t="shared" si="22"/>
        <v>1.2154290071335738E-4</v>
      </c>
    </row>
    <row r="79" spans="1:11">
      <c r="A79" s="24">
        <v>2014</v>
      </c>
      <c r="B79" s="24">
        <f t="shared" ref="B79:K79" si="23">(B25)/(B52*1000000)</f>
        <v>1.3566034653938973E-5</v>
      </c>
      <c r="C79" s="24">
        <f t="shared" si="23"/>
        <v>0</v>
      </c>
      <c r="D79" s="24">
        <f t="shared" si="23"/>
        <v>0</v>
      </c>
      <c r="E79" s="24">
        <f t="shared" si="23"/>
        <v>3.0208660652031758E-3</v>
      </c>
      <c r="F79" s="24">
        <f t="shared" si="23"/>
        <v>1.8056368366013346E-5</v>
      </c>
      <c r="G79" s="24">
        <f t="shared" si="23"/>
        <v>6.6540330850496359E-3</v>
      </c>
      <c r="H79" s="24">
        <f t="shared" si="23"/>
        <v>1.4518270501451887E-4</v>
      </c>
      <c r="I79" s="24">
        <f t="shared" si="23"/>
        <v>0.60606109663514374</v>
      </c>
      <c r="J79" s="24">
        <f t="shared" si="23"/>
        <v>0</v>
      </c>
      <c r="K79" s="24">
        <f t="shared" si="23"/>
        <v>2.4206700048789496E-4</v>
      </c>
    </row>
    <row r="80" spans="1:11">
      <c r="A80" s="23">
        <v>2015</v>
      </c>
      <c r="B80" s="23">
        <f t="shared" ref="B80:K80" si="24">(B26)/(B53*1000000)</f>
        <v>2.5004842091498551E-7</v>
      </c>
      <c r="C80" s="23">
        <f t="shared" si="24"/>
        <v>3.8468987833074692E-9</v>
      </c>
      <c r="D80" s="23">
        <f t="shared" si="24"/>
        <v>1.3464145741576142E-8</v>
      </c>
      <c r="E80" s="23">
        <f t="shared" si="24"/>
        <v>2.7247180157794555E-3</v>
      </c>
      <c r="F80" s="23">
        <f t="shared" si="24"/>
        <v>6.7928538715643293E-5</v>
      </c>
      <c r="G80" s="23">
        <f t="shared" si="24"/>
        <v>4.9348671565061378E-3</v>
      </c>
      <c r="H80" s="23">
        <f t="shared" si="24"/>
        <v>1.9332012800694191E-4</v>
      </c>
      <c r="I80" s="23">
        <f t="shared" si="24"/>
        <v>0.55942179526364588</v>
      </c>
      <c r="J80" s="23">
        <f t="shared" si="24"/>
        <v>0</v>
      </c>
      <c r="K80" s="23">
        <f t="shared" si="24"/>
        <v>6.332957122019921E-5</v>
      </c>
    </row>
    <row r="82" spans="1:11" ht="90">
      <c r="A82" s="21" t="s">
        <v>93</v>
      </c>
      <c r="B82" s="60" t="s">
        <v>74</v>
      </c>
      <c r="C82" s="60" t="s">
        <v>75</v>
      </c>
      <c r="D82" s="60" t="s">
        <v>76</v>
      </c>
      <c r="E82" s="60" t="s">
        <v>77</v>
      </c>
      <c r="F82" s="60" t="s">
        <v>78</v>
      </c>
      <c r="G82" s="60" t="s">
        <v>79</v>
      </c>
      <c r="H82" s="60" t="s">
        <v>80</v>
      </c>
      <c r="I82" s="60" t="s">
        <v>81</v>
      </c>
      <c r="J82" s="60" t="s">
        <v>82</v>
      </c>
      <c r="K82" s="60" t="s">
        <v>83</v>
      </c>
    </row>
    <row r="83" spans="1:11">
      <c r="A83" s="23">
        <v>1991</v>
      </c>
      <c r="B83" s="65">
        <v>30188848</v>
      </c>
      <c r="C83" s="65">
        <v>41599048</v>
      </c>
      <c r="D83" s="65">
        <v>4226536</v>
      </c>
      <c r="E83" s="65">
        <v>171059824</v>
      </c>
      <c r="F83" s="65">
        <v>36178600</v>
      </c>
      <c r="G83" s="65">
        <v>508877120</v>
      </c>
      <c r="H83" s="65">
        <v>84101592</v>
      </c>
      <c r="I83" s="65">
        <v>1420133888</v>
      </c>
      <c r="J83" s="65">
        <v>1778249</v>
      </c>
      <c r="K83" s="65">
        <v>5966881</v>
      </c>
    </row>
    <row r="84" spans="1:11">
      <c r="A84" s="24">
        <v>1992</v>
      </c>
      <c r="B84" s="66">
        <v>22768632</v>
      </c>
      <c r="C84" s="66">
        <v>14952288</v>
      </c>
      <c r="D84" s="66">
        <v>3286699</v>
      </c>
      <c r="E84" s="66">
        <v>167141056</v>
      </c>
      <c r="F84" s="66">
        <v>23648400</v>
      </c>
      <c r="G84" s="66">
        <v>493280928</v>
      </c>
      <c r="H84" s="66">
        <v>139347312</v>
      </c>
      <c r="I84" s="66">
        <v>1340421888</v>
      </c>
      <c r="J84" s="66">
        <v>1662596</v>
      </c>
      <c r="K84" s="66">
        <v>7645881</v>
      </c>
    </row>
    <row r="85" spans="1:11">
      <c r="A85" s="23">
        <v>1993</v>
      </c>
      <c r="B85" s="65">
        <v>5024208</v>
      </c>
      <c r="C85" s="65">
        <v>5116904</v>
      </c>
      <c r="D85" s="65">
        <v>3303989</v>
      </c>
      <c r="E85" s="65">
        <v>157329216</v>
      </c>
      <c r="F85" s="65">
        <v>12960752</v>
      </c>
      <c r="G85" s="65">
        <v>480926656</v>
      </c>
      <c r="H85" s="65">
        <v>182958688</v>
      </c>
      <c r="I85" s="65">
        <v>1230791040</v>
      </c>
      <c r="J85" s="65">
        <v>1061448</v>
      </c>
      <c r="K85" s="65">
        <v>7949179</v>
      </c>
    </row>
    <row r="86" spans="1:11">
      <c r="A86" s="24">
        <v>1994</v>
      </c>
      <c r="B86" s="66">
        <v>3389231</v>
      </c>
      <c r="C86" s="66">
        <v>4267357</v>
      </c>
      <c r="D86" s="66">
        <v>4894886</v>
      </c>
      <c r="E86" s="66">
        <v>246518496</v>
      </c>
      <c r="F86" s="66">
        <v>20736340</v>
      </c>
      <c r="G86" s="66">
        <v>542391360</v>
      </c>
      <c r="H86" s="66">
        <v>229479008</v>
      </c>
      <c r="I86" s="66">
        <v>2126260096</v>
      </c>
      <c r="J86" s="66">
        <v>3098427</v>
      </c>
      <c r="K86" s="66">
        <v>10185788</v>
      </c>
    </row>
    <row r="87" spans="1:11">
      <c r="A87" s="23">
        <v>1995</v>
      </c>
      <c r="B87" s="65">
        <v>14651840</v>
      </c>
      <c r="C87" s="65">
        <v>7528792</v>
      </c>
      <c r="D87" s="65">
        <v>13677769</v>
      </c>
      <c r="E87" s="65">
        <v>242448976</v>
      </c>
      <c r="F87" s="65">
        <v>27989152</v>
      </c>
      <c r="G87" s="65">
        <v>496379648</v>
      </c>
      <c r="H87" s="65">
        <v>290795296</v>
      </c>
      <c r="I87" s="65">
        <v>1982339456</v>
      </c>
      <c r="J87" s="65">
        <v>2575664</v>
      </c>
      <c r="K87" s="65">
        <v>20534508</v>
      </c>
    </row>
    <row r="88" spans="1:11">
      <c r="A88" s="24">
        <v>1996</v>
      </c>
      <c r="B88" s="66">
        <v>4129822</v>
      </c>
      <c r="C88" s="66">
        <v>5459431</v>
      </c>
      <c r="D88" s="66">
        <v>4560422</v>
      </c>
      <c r="E88" s="66">
        <v>199945808</v>
      </c>
      <c r="F88" s="66">
        <v>33025044</v>
      </c>
      <c r="G88" s="66">
        <v>505547104</v>
      </c>
      <c r="H88" s="66">
        <v>267316144</v>
      </c>
      <c r="I88" s="66">
        <v>1744107392</v>
      </c>
      <c r="J88" s="66">
        <v>1893830</v>
      </c>
      <c r="K88" s="66">
        <v>19864650</v>
      </c>
    </row>
    <row r="89" spans="1:11">
      <c r="A89" s="23">
        <v>1997</v>
      </c>
      <c r="B89" s="65">
        <v>10508313</v>
      </c>
      <c r="C89" s="65">
        <v>3669540</v>
      </c>
      <c r="D89" s="65">
        <v>11838301</v>
      </c>
      <c r="E89" s="65">
        <v>218404304</v>
      </c>
      <c r="F89" s="65">
        <v>37762288</v>
      </c>
      <c r="G89" s="65">
        <v>536638368</v>
      </c>
      <c r="H89" s="65">
        <v>318743520</v>
      </c>
      <c r="I89" s="65">
        <v>2449618688</v>
      </c>
      <c r="J89" s="65">
        <v>2105432</v>
      </c>
      <c r="K89" s="65">
        <v>18419090</v>
      </c>
    </row>
    <row r="90" spans="1:11">
      <c r="A90" s="24">
        <v>1998</v>
      </c>
      <c r="B90" s="66">
        <v>66977624</v>
      </c>
      <c r="C90" s="66">
        <v>8598702</v>
      </c>
      <c r="D90" s="66">
        <v>13079058</v>
      </c>
      <c r="E90" s="66">
        <v>209554272</v>
      </c>
      <c r="F90" s="66">
        <v>43173304</v>
      </c>
      <c r="G90" s="66">
        <v>520863328</v>
      </c>
      <c r="H90" s="66">
        <v>395647040</v>
      </c>
      <c r="I90" s="66">
        <v>2059255040</v>
      </c>
      <c r="J90" s="66">
        <v>2388341</v>
      </c>
      <c r="K90" s="66">
        <v>16419884</v>
      </c>
    </row>
    <row r="91" spans="1:11">
      <c r="A91" s="23">
        <v>1999</v>
      </c>
      <c r="B91" s="65">
        <v>11153533</v>
      </c>
      <c r="C91" s="65">
        <v>4050404</v>
      </c>
      <c r="D91" s="65">
        <v>23768210</v>
      </c>
      <c r="E91" s="65">
        <v>183703024</v>
      </c>
      <c r="F91" s="65">
        <v>37553800</v>
      </c>
      <c r="G91" s="65">
        <v>624618944</v>
      </c>
      <c r="H91" s="65">
        <v>295791488</v>
      </c>
      <c r="I91" s="65">
        <v>1475738624</v>
      </c>
      <c r="J91" s="65">
        <v>5863169</v>
      </c>
      <c r="K91" s="65">
        <v>33688600</v>
      </c>
    </row>
    <row r="92" spans="1:11">
      <c r="A92" s="24">
        <v>2000</v>
      </c>
      <c r="B92" s="66">
        <v>7954091</v>
      </c>
      <c r="C92" s="66">
        <v>4084951</v>
      </c>
      <c r="D92" s="66">
        <v>35424984</v>
      </c>
      <c r="E92" s="66">
        <v>191761936</v>
      </c>
      <c r="F92" s="66">
        <v>43388049</v>
      </c>
      <c r="G92" s="66">
        <v>553088339</v>
      </c>
      <c r="H92" s="66">
        <v>303825326</v>
      </c>
      <c r="I92" s="66">
        <v>1191055922</v>
      </c>
      <c r="J92" s="66">
        <v>11582314</v>
      </c>
      <c r="K92" s="66">
        <v>63049089</v>
      </c>
    </row>
    <row r="93" spans="1:11">
      <c r="A93" s="23">
        <v>2001</v>
      </c>
      <c r="B93" s="65">
        <v>19167125</v>
      </c>
      <c r="C93" s="65">
        <v>17665773</v>
      </c>
      <c r="D93" s="65">
        <v>78009989</v>
      </c>
      <c r="E93" s="65">
        <v>174977609</v>
      </c>
      <c r="F93" s="65">
        <v>50033449</v>
      </c>
      <c r="G93" s="65">
        <v>477529938</v>
      </c>
      <c r="H93" s="65">
        <v>342999107</v>
      </c>
      <c r="I93" s="65">
        <v>891863867</v>
      </c>
      <c r="J93" s="65">
        <v>14842645</v>
      </c>
      <c r="K93" s="65">
        <v>71590270</v>
      </c>
    </row>
    <row r="94" spans="1:11">
      <c r="A94" s="24">
        <v>2002</v>
      </c>
      <c r="B94" s="66">
        <v>6964324</v>
      </c>
      <c r="C94" s="66">
        <v>5844055</v>
      </c>
      <c r="D94" s="66">
        <v>54242759</v>
      </c>
      <c r="E94" s="66">
        <v>166123546</v>
      </c>
      <c r="F94" s="66">
        <v>50552953</v>
      </c>
      <c r="G94" s="66">
        <v>492923027</v>
      </c>
      <c r="H94" s="66">
        <v>340736965</v>
      </c>
      <c r="I94" s="66">
        <v>900223687</v>
      </c>
      <c r="J94" s="66">
        <v>6597203</v>
      </c>
      <c r="K94" s="66">
        <v>54443682</v>
      </c>
    </row>
    <row r="95" spans="1:11">
      <c r="A95" s="23">
        <v>2003</v>
      </c>
      <c r="B95" s="65">
        <v>4598947</v>
      </c>
      <c r="C95" s="65">
        <v>6552064</v>
      </c>
      <c r="D95" s="65">
        <v>55301279</v>
      </c>
      <c r="E95" s="65">
        <v>159925453</v>
      </c>
      <c r="F95" s="65">
        <v>69697941</v>
      </c>
      <c r="G95" s="65">
        <v>477923067</v>
      </c>
      <c r="H95" s="65">
        <v>353012101</v>
      </c>
      <c r="I95" s="65">
        <v>928766438</v>
      </c>
      <c r="J95" s="65">
        <v>7028917</v>
      </c>
      <c r="K95" s="65">
        <v>52843565</v>
      </c>
    </row>
    <row r="96" spans="1:11">
      <c r="A96" s="24">
        <v>2004</v>
      </c>
      <c r="B96" s="66">
        <v>166916091</v>
      </c>
      <c r="C96" s="66">
        <v>31078639</v>
      </c>
      <c r="D96" s="66">
        <v>55631245</v>
      </c>
      <c r="E96" s="66">
        <v>159773019</v>
      </c>
      <c r="F96" s="66">
        <v>67773218</v>
      </c>
      <c r="G96" s="66">
        <v>510967143</v>
      </c>
      <c r="H96" s="66">
        <v>382329374</v>
      </c>
      <c r="I96" s="66">
        <v>1104220770</v>
      </c>
      <c r="J96" s="66">
        <v>4983841</v>
      </c>
      <c r="K96" s="66">
        <v>78386705</v>
      </c>
    </row>
    <row r="97" spans="1:11">
      <c r="A97" s="23">
        <v>2005</v>
      </c>
      <c r="B97" s="65">
        <v>182438297</v>
      </c>
      <c r="C97" s="65">
        <v>27250457</v>
      </c>
      <c r="D97" s="65">
        <v>63088937</v>
      </c>
      <c r="E97" s="65">
        <v>180658204</v>
      </c>
      <c r="F97" s="65">
        <v>81217473</v>
      </c>
      <c r="G97" s="65">
        <v>612802439</v>
      </c>
      <c r="H97" s="65">
        <v>456172917</v>
      </c>
      <c r="I97" s="65">
        <v>1688449108</v>
      </c>
      <c r="J97" s="65">
        <v>7254857</v>
      </c>
      <c r="K97" s="65">
        <v>115118670</v>
      </c>
    </row>
    <row r="98" spans="1:11">
      <c r="A98" s="24">
        <v>2006</v>
      </c>
      <c r="B98" s="66">
        <v>200608577</v>
      </c>
      <c r="C98" s="66">
        <v>76687259</v>
      </c>
      <c r="D98" s="66">
        <v>58222333</v>
      </c>
      <c r="E98" s="66">
        <v>165016258</v>
      </c>
      <c r="F98" s="66">
        <v>94804458</v>
      </c>
      <c r="G98" s="66">
        <v>653715625</v>
      </c>
      <c r="H98" s="66">
        <v>568977013</v>
      </c>
      <c r="I98" s="66">
        <v>1695439800</v>
      </c>
      <c r="J98" s="66">
        <v>15327951</v>
      </c>
      <c r="K98" s="66">
        <v>107347862</v>
      </c>
    </row>
    <row r="99" spans="1:11">
      <c r="A99" s="23">
        <v>2007</v>
      </c>
      <c r="B99" s="65">
        <v>125975844</v>
      </c>
      <c r="C99" s="65">
        <v>341162435</v>
      </c>
      <c r="D99" s="65">
        <v>57224281</v>
      </c>
      <c r="E99" s="65">
        <v>188304218</v>
      </c>
      <c r="F99" s="65">
        <v>110705168</v>
      </c>
      <c r="G99" s="65">
        <v>768571553</v>
      </c>
      <c r="H99" s="65">
        <v>494374319</v>
      </c>
      <c r="I99" s="65">
        <v>1964308312</v>
      </c>
      <c r="J99" s="65">
        <v>19518822</v>
      </c>
      <c r="K99" s="65">
        <v>137574561</v>
      </c>
    </row>
    <row r="100" spans="1:11">
      <c r="A100" s="24">
        <v>2008</v>
      </c>
      <c r="B100" s="66">
        <v>26415745</v>
      </c>
      <c r="C100" s="66">
        <v>764171586</v>
      </c>
      <c r="D100" s="66">
        <v>112570264</v>
      </c>
      <c r="E100" s="66">
        <v>239585559</v>
      </c>
      <c r="F100" s="66">
        <v>137881989</v>
      </c>
      <c r="G100" s="66">
        <v>851107659</v>
      </c>
      <c r="H100" s="66">
        <v>398013721</v>
      </c>
      <c r="I100" s="66">
        <v>2200983987</v>
      </c>
      <c r="J100" s="66">
        <v>24837558</v>
      </c>
      <c r="K100" s="66">
        <v>165191523</v>
      </c>
    </row>
    <row r="101" spans="1:11">
      <c r="A101" s="23">
        <v>2009</v>
      </c>
      <c r="B101" s="65">
        <v>18050254</v>
      </c>
      <c r="C101" s="65">
        <v>597401951</v>
      </c>
      <c r="D101" s="65">
        <v>31813988</v>
      </c>
      <c r="E101" s="65">
        <v>207218932</v>
      </c>
      <c r="F101" s="65">
        <v>109785513</v>
      </c>
      <c r="G101" s="65">
        <v>968109523</v>
      </c>
      <c r="H101" s="65">
        <v>626171872</v>
      </c>
      <c r="I101" s="65">
        <v>1867893694</v>
      </c>
      <c r="J101" s="65">
        <v>25134211</v>
      </c>
      <c r="K101" s="65">
        <v>146815377</v>
      </c>
    </row>
    <row r="102" spans="1:11">
      <c r="A102" s="24">
        <v>2010</v>
      </c>
      <c r="B102" s="66">
        <v>22202018</v>
      </c>
      <c r="C102" s="66">
        <v>14815258</v>
      </c>
      <c r="D102" s="66">
        <v>11864383</v>
      </c>
      <c r="E102" s="66">
        <v>178916507</v>
      </c>
      <c r="F102" s="66">
        <v>108379007</v>
      </c>
      <c r="G102" s="66">
        <v>860260504</v>
      </c>
      <c r="H102" s="66">
        <v>673844914</v>
      </c>
      <c r="I102" s="66">
        <v>2237134756</v>
      </c>
      <c r="J102" s="66">
        <v>22504591</v>
      </c>
      <c r="K102" s="66">
        <v>122641607</v>
      </c>
    </row>
    <row r="103" spans="1:11">
      <c r="A103" s="23">
        <v>2011</v>
      </c>
      <c r="B103" s="65">
        <v>43660679</v>
      </c>
      <c r="C103" s="65">
        <v>30035839</v>
      </c>
      <c r="D103" s="65">
        <v>5344407</v>
      </c>
      <c r="E103" s="65">
        <v>188050518</v>
      </c>
      <c r="F103" s="65">
        <v>97455636</v>
      </c>
      <c r="G103" s="65">
        <v>942119984</v>
      </c>
      <c r="H103" s="65">
        <v>878280113</v>
      </c>
      <c r="I103" s="65">
        <v>3032325482</v>
      </c>
      <c r="J103" s="65">
        <v>26330440</v>
      </c>
      <c r="K103" s="65">
        <v>118337402</v>
      </c>
    </row>
    <row r="104" spans="1:11">
      <c r="A104" s="24">
        <v>2012</v>
      </c>
      <c r="B104" s="66">
        <v>353972502</v>
      </c>
      <c r="C104" s="66">
        <v>48424100</v>
      </c>
      <c r="D104" s="66">
        <v>5850583</v>
      </c>
      <c r="E104" s="66">
        <v>200468181</v>
      </c>
      <c r="F104" s="66">
        <v>111970725</v>
      </c>
      <c r="G104" s="66">
        <v>941562623</v>
      </c>
      <c r="H104" s="66">
        <v>770926791</v>
      </c>
      <c r="I104" s="66">
        <v>2288940414</v>
      </c>
      <c r="J104" s="66">
        <v>33687928</v>
      </c>
      <c r="K104" s="66">
        <v>135473221</v>
      </c>
    </row>
    <row r="105" spans="1:11">
      <c r="A105" s="23">
        <v>2013</v>
      </c>
      <c r="B105" s="65">
        <v>294087088</v>
      </c>
      <c r="C105" s="65">
        <v>207316867</v>
      </c>
      <c r="D105" s="65">
        <v>37116770</v>
      </c>
      <c r="E105" s="65">
        <v>191550792</v>
      </c>
      <c r="F105" s="65">
        <v>124834068</v>
      </c>
      <c r="G105" s="65">
        <v>895169019</v>
      </c>
      <c r="H105" s="65">
        <v>650192629</v>
      </c>
      <c r="I105" s="65">
        <v>2269760664</v>
      </c>
      <c r="J105" s="65">
        <v>37224191</v>
      </c>
      <c r="K105" s="65">
        <v>120736753</v>
      </c>
    </row>
    <row r="106" spans="1:11">
      <c r="A106" s="24">
        <v>2014</v>
      </c>
      <c r="B106" s="66">
        <v>58325574</v>
      </c>
      <c r="C106" s="66">
        <v>50175809</v>
      </c>
      <c r="D106" s="66">
        <v>14108099</v>
      </c>
      <c r="E106" s="66">
        <v>219018081</v>
      </c>
      <c r="F106" s="66">
        <v>201602916</v>
      </c>
      <c r="G106" s="66">
        <v>985117616</v>
      </c>
      <c r="H106" s="66">
        <v>819834577</v>
      </c>
      <c r="I106" s="66">
        <v>2893965379</v>
      </c>
      <c r="J106" s="66">
        <v>36307394</v>
      </c>
      <c r="K106" s="66">
        <v>119110895</v>
      </c>
    </row>
    <row r="107" spans="1:11">
      <c r="A107" s="23">
        <v>2015</v>
      </c>
      <c r="B107" s="65">
        <v>50363951</v>
      </c>
      <c r="C107" s="65">
        <v>37102837</v>
      </c>
      <c r="D107" s="65">
        <v>24890832</v>
      </c>
      <c r="E107" s="65">
        <v>166840057</v>
      </c>
      <c r="F107" s="65">
        <v>137817281</v>
      </c>
      <c r="G107" s="65">
        <v>959997293</v>
      </c>
      <c r="H107" s="65">
        <v>610537875</v>
      </c>
      <c r="I107" s="65">
        <v>2949072433</v>
      </c>
      <c r="J107" s="65">
        <v>31756077</v>
      </c>
      <c r="K107" s="65">
        <v>97427936</v>
      </c>
    </row>
    <row r="109" spans="1:11" ht="90">
      <c r="A109" s="47" t="s">
        <v>37</v>
      </c>
      <c r="B109" s="60" t="s">
        <v>74</v>
      </c>
      <c r="C109" s="60" t="s">
        <v>75</v>
      </c>
      <c r="D109" s="60" t="s">
        <v>76</v>
      </c>
      <c r="E109" s="60" t="s">
        <v>77</v>
      </c>
      <c r="F109" s="60" t="s">
        <v>78</v>
      </c>
      <c r="G109" s="60" t="s">
        <v>79</v>
      </c>
      <c r="H109" s="60" t="s">
        <v>80</v>
      </c>
      <c r="I109" s="60" t="s">
        <v>81</v>
      </c>
      <c r="J109" s="60" t="s">
        <v>82</v>
      </c>
      <c r="K109" s="60" t="s">
        <v>83</v>
      </c>
    </row>
    <row r="110" spans="1:11">
      <c r="A110" s="23">
        <v>1991</v>
      </c>
      <c r="B110" s="25">
        <v>7.2686346239999997</v>
      </c>
      <c r="C110" s="25">
        <v>7.2686346239999997</v>
      </c>
      <c r="D110" s="25">
        <v>7.2686346239999997</v>
      </c>
      <c r="E110" s="25">
        <v>7.2686346239999997</v>
      </c>
      <c r="F110" s="25">
        <v>7.2686346239999997</v>
      </c>
      <c r="G110" s="25">
        <v>7.2686346239999997</v>
      </c>
      <c r="H110" s="25">
        <v>7.2686346239999997</v>
      </c>
      <c r="I110" s="25">
        <v>7.2686346239999997</v>
      </c>
      <c r="J110" s="25">
        <v>7.2686346239999997</v>
      </c>
      <c r="K110" s="25">
        <v>7.2686346239999997</v>
      </c>
    </row>
    <row r="111" spans="1:11">
      <c r="A111" s="24">
        <v>1992</v>
      </c>
      <c r="B111" s="26">
        <v>6.9160427520000001</v>
      </c>
      <c r="C111" s="26">
        <v>6.9160427520000001</v>
      </c>
      <c r="D111" s="26">
        <v>6.9160427520000001</v>
      </c>
      <c r="E111" s="26">
        <v>6.9160427520000001</v>
      </c>
      <c r="F111" s="26">
        <v>6.9160427520000001</v>
      </c>
      <c r="G111" s="26">
        <v>6.9160427520000001</v>
      </c>
      <c r="H111" s="26">
        <v>6.9160427520000001</v>
      </c>
      <c r="I111" s="26">
        <v>6.9160427520000001</v>
      </c>
      <c r="J111" s="26">
        <v>6.9160427520000001</v>
      </c>
      <c r="K111" s="26">
        <v>6.9160427520000001</v>
      </c>
    </row>
    <row r="112" spans="1:11">
      <c r="A112" s="23">
        <v>1993</v>
      </c>
      <c r="B112" s="25">
        <v>7.1234385920000003</v>
      </c>
      <c r="C112" s="25">
        <v>7.1234385920000003</v>
      </c>
      <c r="D112" s="25">
        <v>7.1234385920000003</v>
      </c>
      <c r="E112" s="25">
        <v>7.1234385920000003</v>
      </c>
      <c r="F112" s="25">
        <v>7.1234385920000003</v>
      </c>
      <c r="G112" s="25">
        <v>7.1234385920000003</v>
      </c>
      <c r="H112" s="25">
        <v>7.1234385920000003</v>
      </c>
      <c r="I112" s="25">
        <v>7.1234385920000003</v>
      </c>
      <c r="J112" s="25">
        <v>7.1234385920000003</v>
      </c>
      <c r="K112" s="25">
        <v>7.1234385920000003</v>
      </c>
    </row>
    <row r="113" spans="1:11">
      <c r="A113" s="24">
        <v>1994</v>
      </c>
      <c r="B113" s="26">
        <v>8.5375165440000007</v>
      </c>
      <c r="C113" s="26">
        <v>8.5375165440000007</v>
      </c>
      <c r="D113" s="26">
        <v>8.5375165440000007</v>
      </c>
      <c r="E113" s="26">
        <v>8.5375165440000007</v>
      </c>
      <c r="F113" s="26">
        <v>8.5375165440000007</v>
      </c>
      <c r="G113" s="26">
        <v>8.5375165440000007</v>
      </c>
      <c r="H113" s="26">
        <v>8.5375165440000007</v>
      </c>
      <c r="I113" s="26">
        <v>8.5375165440000007</v>
      </c>
      <c r="J113" s="26">
        <v>8.5375165440000007</v>
      </c>
      <c r="K113" s="26">
        <v>8.5375165440000007</v>
      </c>
    </row>
    <row r="114" spans="1:11">
      <c r="A114" s="23">
        <v>1995</v>
      </c>
      <c r="B114" s="25">
        <v>10.201048064</v>
      </c>
      <c r="C114" s="25">
        <v>10.201048064</v>
      </c>
      <c r="D114" s="25">
        <v>10.201048064</v>
      </c>
      <c r="E114" s="25">
        <v>10.201048064</v>
      </c>
      <c r="F114" s="25">
        <v>10.201048064</v>
      </c>
      <c r="G114" s="25">
        <v>10.201048064</v>
      </c>
      <c r="H114" s="25">
        <v>10.201048064</v>
      </c>
      <c r="I114" s="25">
        <v>10.201048064</v>
      </c>
      <c r="J114" s="25">
        <v>10.201048064</v>
      </c>
      <c r="K114" s="25">
        <v>10.201048064</v>
      </c>
    </row>
    <row r="115" spans="1:11">
      <c r="A115" s="24">
        <v>1996</v>
      </c>
      <c r="B115" s="26">
        <v>10.647555071999999</v>
      </c>
      <c r="C115" s="26">
        <v>10.647555071999999</v>
      </c>
      <c r="D115" s="26">
        <v>10.647555071999999</v>
      </c>
      <c r="E115" s="26">
        <v>10.647555071999999</v>
      </c>
      <c r="F115" s="26">
        <v>10.647555071999999</v>
      </c>
      <c r="G115" s="26">
        <v>10.647555071999999</v>
      </c>
      <c r="H115" s="26">
        <v>10.647555071999999</v>
      </c>
      <c r="I115" s="26">
        <v>10.647555071999999</v>
      </c>
      <c r="J115" s="26">
        <v>10.647555071999999</v>
      </c>
      <c r="K115" s="26">
        <v>10.647555071999999</v>
      </c>
    </row>
    <row r="116" spans="1:11">
      <c r="A116" s="23">
        <v>1997</v>
      </c>
      <c r="B116" s="25">
        <v>11.549019136</v>
      </c>
      <c r="C116" s="25">
        <v>11.549019136</v>
      </c>
      <c r="D116" s="25">
        <v>11.549019136</v>
      </c>
      <c r="E116" s="25">
        <v>11.549019136</v>
      </c>
      <c r="F116" s="25">
        <v>11.549019136</v>
      </c>
      <c r="G116" s="25">
        <v>11.549019136</v>
      </c>
      <c r="H116" s="25">
        <v>11.549019136</v>
      </c>
      <c r="I116" s="25">
        <v>11.549019136</v>
      </c>
      <c r="J116" s="25">
        <v>11.549019136</v>
      </c>
      <c r="K116" s="25">
        <v>11.549019136</v>
      </c>
    </row>
    <row r="117" spans="1:11">
      <c r="A117" s="24">
        <v>1998</v>
      </c>
      <c r="B117" s="26">
        <v>10.8212224</v>
      </c>
      <c r="C117" s="26">
        <v>10.8212224</v>
      </c>
      <c r="D117" s="26">
        <v>10.8212224</v>
      </c>
      <c r="E117" s="26">
        <v>10.8212224</v>
      </c>
      <c r="F117" s="26">
        <v>10.8212224</v>
      </c>
      <c r="G117" s="26">
        <v>10.8212224</v>
      </c>
      <c r="H117" s="26">
        <v>10.8212224</v>
      </c>
      <c r="I117" s="26">
        <v>10.8212224</v>
      </c>
      <c r="J117" s="26">
        <v>10.8212224</v>
      </c>
      <c r="K117" s="26">
        <v>10.8212224</v>
      </c>
    </row>
    <row r="118" spans="1:11">
      <c r="A118" s="23">
        <v>1999</v>
      </c>
      <c r="B118" s="25">
        <v>11.617030143999999</v>
      </c>
      <c r="C118" s="25">
        <v>11.617030143999999</v>
      </c>
      <c r="D118" s="25">
        <v>11.617030143999999</v>
      </c>
      <c r="E118" s="25">
        <v>11.617030143999999</v>
      </c>
      <c r="F118" s="25">
        <v>11.617030143999999</v>
      </c>
      <c r="G118" s="25">
        <v>11.617030143999999</v>
      </c>
      <c r="H118" s="25">
        <v>11.617030143999999</v>
      </c>
      <c r="I118" s="25">
        <v>11.617030143999999</v>
      </c>
      <c r="J118" s="25">
        <v>11.617030143999999</v>
      </c>
      <c r="K118" s="25">
        <v>11.617030143999999</v>
      </c>
    </row>
    <row r="119" spans="1:11">
      <c r="A119" s="24">
        <v>2000</v>
      </c>
      <c r="B119" s="26">
        <v>13.158400846999999</v>
      </c>
      <c r="C119" s="26">
        <v>13.158400846999999</v>
      </c>
      <c r="D119" s="26">
        <v>13.158400846999999</v>
      </c>
      <c r="E119" s="26">
        <v>13.158400846999999</v>
      </c>
      <c r="F119" s="26">
        <v>13.158400846999999</v>
      </c>
      <c r="G119" s="26">
        <v>13.158400846999999</v>
      </c>
      <c r="H119" s="26">
        <v>13.158400846999999</v>
      </c>
      <c r="I119" s="26">
        <v>13.158400846999999</v>
      </c>
      <c r="J119" s="26">
        <v>13.158400846999999</v>
      </c>
      <c r="K119" s="26">
        <v>13.158400846999999</v>
      </c>
    </row>
    <row r="120" spans="1:11">
      <c r="A120" s="23">
        <v>2001</v>
      </c>
      <c r="B120" s="25">
        <v>12.301486486</v>
      </c>
      <c r="C120" s="25">
        <v>12.301486486</v>
      </c>
      <c r="D120" s="25">
        <v>12.301486486</v>
      </c>
      <c r="E120" s="25">
        <v>12.301486486</v>
      </c>
      <c r="F120" s="25">
        <v>12.301486486</v>
      </c>
      <c r="G120" s="25">
        <v>12.301486486</v>
      </c>
      <c r="H120" s="25">
        <v>12.301486486</v>
      </c>
      <c r="I120" s="25">
        <v>12.301486486</v>
      </c>
      <c r="J120" s="25">
        <v>12.301486486</v>
      </c>
      <c r="K120" s="25">
        <v>12.301486486</v>
      </c>
    </row>
    <row r="121" spans="1:11">
      <c r="A121" s="24">
        <v>2002</v>
      </c>
      <c r="B121" s="26">
        <v>11.897488381000001</v>
      </c>
      <c r="C121" s="26">
        <v>11.897488381000001</v>
      </c>
      <c r="D121" s="26">
        <v>11.897488381000001</v>
      </c>
      <c r="E121" s="26">
        <v>11.897488381000001</v>
      </c>
      <c r="F121" s="26">
        <v>11.897488381000001</v>
      </c>
      <c r="G121" s="26">
        <v>11.897488381000001</v>
      </c>
      <c r="H121" s="26">
        <v>11.897488381000001</v>
      </c>
      <c r="I121" s="26">
        <v>11.897488381000001</v>
      </c>
      <c r="J121" s="26">
        <v>11.897488381000001</v>
      </c>
      <c r="K121" s="26">
        <v>11.897488381000001</v>
      </c>
    </row>
    <row r="122" spans="1:11">
      <c r="A122" s="23">
        <v>2003</v>
      </c>
      <c r="B122" s="25">
        <v>13.092218068999999</v>
      </c>
      <c r="C122" s="25">
        <v>13.092218068999999</v>
      </c>
      <c r="D122" s="25">
        <v>13.092218068999999</v>
      </c>
      <c r="E122" s="25">
        <v>13.092218068999999</v>
      </c>
      <c r="F122" s="25">
        <v>13.092218068999999</v>
      </c>
      <c r="G122" s="25">
        <v>13.092218068999999</v>
      </c>
      <c r="H122" s="25">
        <v>13.092218068999999</v>
      </c>
      <c r="I122" s="25">
        <v>13.092218068999999</v>
      </c>
      <c r="J122" s="25">
        <v>13.092218068999999</v>
      </c>
      <c r="K122" s="25">
        <v>13.092218068999999</v>
      </c>
    </row>
    <row r="123" spans="1:11">
      <c r="A123" s="24">
        <v>2004</v>
      </c>
      <c r="B123" s="26">
        <v>16.729677706</v>
      </c>
      <c r="C123" s="26">
        <v>16.729677706</v>
      </c>
      <c r="D123" s="26">
        <v>16.729677706</v>
      </c>
      <c r="E123" s="26">
        <v>16.729677706</v>
      </c>
      <c r="F123" s="26">
        <v>16.729677706</v>
      </c>
      <c r="G123" s="26">
        <v>16.729677706</v>
      </c>
      <c r="H123" s="26">
        <v>16.729677706</v>
      </c>
      <c r="I123" s="26">
        <v>16.729677706</v>
      </c>
      <c r="J123" s="26">
        <v>16.729677706</v>
      </c>
      <c r="K123" s="26">
        <v>16.729677706</v>
      </c>
    </row>
    <row r="124" spans="1:11">
      <c r="A124" s="23">
        <v>2005</v>
      </c>
      <c r="B124" s="25">
        <v>21.190438735000001</v>
      </c>
      <c r="C124" s="25">
        <v>21.190438735000001</v>
      </c>
      <c r="D124" s="25">
        <v>21.190438735000001</v>
      </c>
      <c r="E124" s="25">
        <v>21.190438735000001</v>
      </c>
      <c r="F124" s="25">
        <v>21.190438735000001</v>
      </c>
      <c r="G124" s="25">
        <v>21.190438735000001</v>
      </c>
      <c r="H124" s="25">
        <v>21.190438735000001</v>
      </c>
      <c r="I124" s="25">
        <v>21.190438735000001</v>
      </c>
      <c r="J124" s="25">
        <v>21.190438735000001</v>
      </c>
      <c r="K124" s="25">
        <v>21.190438735000001</v>
      </c>
    </row>
    <row r="125" spans="1:11">
      <c r="A125" s="24">
        <v>2006</v>
      </c>
      <c r="B125" s="26">
        <v>24.390975102999999</v>
      </c>
      <c r="C125" s="26">
        <v>24.390975102999999</v>
      </c>
      <c r="D125" s="26">
        <v>24.390975102999999</v>
      </c>
      <c r="E125" s="26">
        <v>24.390975102999999</v>
      </c>
      <c r="F125" s="26">
        <v>24.390975102999999</v>
      </c>
      <c r="G125" s="26">
        <v>24.390975102999999</v>
      </c>
      <c r="H125" s="26">
        <v>24.390975102999999</v>
      </c>
      <c r="I125" s="26">
        <v>24.390975102999999</v>
      </c>
      <c r="J125" s="26">
        <v>24.390975102999999</v>
      </c>
      <c r="K125" s="26">
        <v>24.390975102999999</v>
      </c>
    </row>
    <row r="126" spans="1:11">
      <c r="A126" s="23">
        <v>2007</v>
      </c>
      <c r="B126" s="25">
        <v>29.991332</v>
      </c>
      <c r="C126" s="25">
        <v>29.991332</v>
      </c>
      <c r="D126" s="25">
        <v>29.991332</v>
      </c>
      <c r="E126" s="25">
        <v>29.991332</v>
      </c>
      <c r="F126" s="25">
        <v>29.991332</v>
      </c>
      <c r="G126" s="25">
        <v>29.991332</v>
      </c>
      <c r="H126" s="25">
        <v>29.991332</v>
      </c>
      <c r="I126" s="25">
        <v>29.991332</v>
      </c>
      <c r="J126" s="25">
        <v>29.991332</v>
      </c>
      <c r="K126" s="25">
        <v>29.991332</v>
      </c>
    </row>
    <row r="127" spans="1:11">
      <c r="A127" s="24">
        <v>2008</v>
      </c>
      <c r="B127" s="26">
        <v>37.625882064999999</v>
      </c>
      <c r="C127" s="26">
        <v>37.625882064999999</v>
      </c>
      <c r="D127" s="26">
        <v>37.625882064999999</v>
      </c>
      <c r="E127" s="26">
        <v>37.625882064999999</v>
      </c>
      <c r="F127" s="26">
        <v>37.625882064999999</v>
      </c>
      <c r="G127" s="26">
        <v>37.625882064999999</v>
      </c>
      <c r="H127" s="26">
        <v>37.625882064999999</v>
      </c>
      <c r="I127" s="26">
        <v>37.625882064999999</v>
      </c>
      <c r="J127" s="26">
        <v>37.625882064999999</v>
      </c>
      <c r="K127" s="26">
        <v>37.625882064999999</v>
      </c>
    </row>
    <row r="128" spans="1:11">
      <c r="A128" s="23">
        <v>2009</v>
      </c>
      <c r="B128" s="25">
        <v>32.852985836999999</v>
      </c>
      <c r="C128" s="25">
        <v>32.852985836999999</v>
      </c>
      <c r="D128" s="25">
        <v>32.852985836999999</v>
      </c>
      <c r="E128" s="25">
        <v>32.852985836999999</v>
      </c>
      <c r="F128" s="25">
        <v>32.852985836999999</v>
      </c>
      <c r="G128" s="25">
        <v>32.852985836999999</v>
      </c>
      <c r="H128" s="25">
        <v>32.852985836999999</v>
      </c>
      <c r="I128" s="25">
        <v>32.852985836999999</v>
      </c>
      <c r="J128" s="25">
        <v>32.852985836999999</v>
      </c>
      <c r="K128" s="25">
        <v>32.852985836999999</v>
      </c>
    </row>
    <row r="129" spans="1:11">
      <c r="A129" s="24">
        <v>2010</v>
      </c>
      <c r="B129" s="26">
        <v>39.819528642000002</v>
      </c>
      <c r="C129" s="26">
        <v>39.819528642000002</v>
      </c>
      <c r="D129" s="26">
        <v>39.819528642000002</v>
      </c>
      <c r="E129" s="26">
        <v>39.819528642000002</v>
      </c>
      <c r="F129" s="26">
        <v>39.819528642000002</v>
      </c>
      <c r="G129" s="26">
        <v>39.819528642000002</v>
      </c>
      <c r="H129" s="26">
        <v>39.819528642000002</v>
      </c>
      <c r="I129" s="26">
        <v>39.819528642000002</v>
      </c>
      <c r="J129" s="26">
        <v>39.819528642000002</v>
      </c>
      <c r="K129" s="26">
        <v>39.819528642000002</v>
      </c>
    </row>
    <row r="130" spans="1:11">
      <c r="A130" s="23">
        <v>2011</v>
      </c>
      <c r="B130" s="25">
        <v>56.953516086</v>
      </c>
      <c r="C130" s="25">
        <v>56.953516086</v>
      </c>
      <c r="D130" s="25">
        <v>56.953516086</v>
      </c>
      <c r="E130" s="25">
        <v>56.953516086</v>
      </c>
      <c r="F130" s="25">
        <v>56.953516086</v>
      </c>
      <c r="G130" s="25">
        <v>56.953516086</v>
      </c>
      <c r="H130" s="25">
        <v>56.953516086</v>
      </c>
      <c r="I130" s="25">
        <v>56.953516086</v>
      </c>
      <c r="J130" s="25">
        <v>56.953516086</v>
      </c>
      <c r="K130" s="25">
        <v>56.953516086</v>
      </c>
    </row>
    <row r="131" spans="1:11">
      <c r="A131" s="24">
        <v>2012</v>
      </c>
      <c r="B131" s="26">
        <v>60.273618167999999</v>
      </c>
      <c r="C131" s="26">
        <v>60.273618167999999</v>
      </c>
      <c r="D131" s="26">
        <v>60.273618167999999</v>
      </c>
      <c r="E131" s="26">
        <v>60.273618167999999</v>
      </c>
      <c r="F131" s="26">
        <v>60.273618167999999</v>
      </c>
      <c r="G131" s="26">
        <v>60.273618167999999</v>
      </c>
      <c r="H131" s="26">
        <v>60.273618167999999</v>
      </c>
      <c r="I131" s="26">
        <v>60.273618167999999</v>
      </c>
      <c r="J131" s="26">
        <v>60.273618167999999</v>
      </c>
      <c r="K131" s="26">
        <v>60.273618167999999</v>
      </c>
    </row>
    <row r="132" spans="1:11">
      <c r="A132" s="23">
        <v>2013</v>
      </c>
      <c r="B132" s="25">
        <v>58.821869986999999</v>
      </c>
      <c r="C132" s="25">
        <v>58.821869986999999</v>
      </c>
      <c r="D132" s="25">
        <v>58.821869986999999</v>
      </c>
      <c r="E132" s="25">
        <v>58.821869986999999</v>
      </c>
      <c r="F132" s="25">
        <v>58.821869986999999</v>
      </c>
      <c r="G132" s="25">
        <v>58.821869986999999</v>
      </c>
      <c r="H132" s="25">
        <v>58.821869986999999</v>
      </c>
      <c r="I132" s="25">
        <v>58.821869986999999</v>
      </c>
      <c r="J132" s="25">
        <v>58.821869986999999</v>
      </c>
      <c r="K132" s="25">
        <v>58.821869986999999</v>
      </c>
    </row>
    <row r="133" spans="1:11">
      <c r="A133" s="24">
        <v>2014</v>
      </c>
      <c r="B133" s="26">
        <v>54.794812014999998</v>
      </c>
      <c r="C133" s="26">
        <v>54.794812014999998</v>
      </c>
      <c r="D133" s="26">
        <v>54.794812014999998</v>
      </c>
      <c r="E133" s="26">
        <v>54.794812014999998</v>
      </c>
      <c r="F133" s="26">
        <v>54.794812014999998</v>
      </c>
      <c r="G133" s="26">
        <v>54.794812014999998</v>
      </c>
      <c r="H133" s="26">
        <v>54.794812014999998</v>
      </c>
      <c r="I133" s="26">
        <v>54.794812014999998</v>
      </c>
      <c r="J133" s="26">
        <v>54.794812014999998</v>
      </c>
      <c r="K133" s="26">
        <v>54.794812014999998</v>
      </c>
    </row>
    <row r="134" spans="1:11">
      <c r="A134" s="23">
        <v>2015</v>
      </c>
      <c r="B134" s="25">
        <v>35.690766592999999</v>
      </c>
      <c r="C134" s="25">
        <v>35.690766592999999</v>
      </c>
      <c r="D134" s="25">
        <v>35.690766592999999</v>
      </c>
      <c r="E134" s="25">
        <v>35.690766592999999</v>
      </c>
      <c r="F134" s="25">
        <v>35.690766592999999</v>
      </c>
      <c r="G134" s="25">
        <v>35.690766592999999</v>
      </c>
      <c r="H134" s="25">
        <v>35.690766592999999</v>
      </c>
      <c r="I134" s="25">
        <v>35.690766592999999</v>
      </c>
      <c r="J134" s="25">
        <v>35.690766592999999</v>
      </c>
      <c r="K134" s="25">
        <v>35.690766592999999</v>
      </c>
    </row>
    <row r="136" spans="1:11" ht="90">
      <c r="A136" s="21" t="s">
        <v>89</v>
      </c>
      <c r="B136" s="60" t="s">
        <v>74</v>
      </c>
      <c r="C136" s="60" t="s">
        <v>75</v>
      </c>
      <c r="D136" s="60" t="s">
        <v>76</v>
      </c>
      <c r="E136" s="60" t="s">
        <v>77</v>
      </c>
      <c r="F136" s="60" t="s">
        <v>78</v>
      </c>
      <c r="G136" s="60" t="s">
        <v>79</v>
      </c>
      <c r="H136" s="60" t="s">
        <v>80</v>
      </c>
      <c r="I136" s="60" t="s">
        <v>81</v>
      </c>
      <c r="J136" s="60" t="s">
        <v>82</v>
      </c>
      <c r="K136" s="60" t="s">
        <v>83</v>
      </c>
    </row>
    <row r="137" spans="1:11">
      <c r="A137" s="23">
        <v>1991</v>
      </c>
      <c r="B137" s="23">
        <f>(B83)/(B110*1000000000)</f>
        <v>4.153303826872891E-3</v>
      </c>
      <c r="C137" s="23">
        <f t="shared" ref="C137:K137" si="25">(C83)/(C110*1000000000)</f>
        <v>5.723089706923202E-3</v>
      </c>
      <c r="D137" s="23">
        <f t="shared" si="25"/>
        <v>5.8147591929364254E-4</v>
      </c>
      <c r="E137" s="23">
        <f t="shared" si="25"/>
        <v>2.3533969287049417E-2</v>
      </c>
      <c r="F137" s="23">
        <f t="shared" si="25"/>
        <v>4.9773584547149197E-3</v>
      </c>
      <c r="G137" s="23">
        <f t="shared" si="25"/>
        <v>7.0010001372164177E-2</v>
      </c>
      <c r="H137" s="23">
        <f t="shared" si="25"/>
        <v>1.1570480062694096E-2</v>
      </c>
      <c r="I137" s="23">
        <f t="shared" si="25"/>
        <v>0.19537835666012424</v>
      </c>
      <c r="J137" s="23">
        <f t="shared" si="25"/>
        <v>2.446469099063632E-4</v>
      </c>
      <c r="K137" s="23">
        <f t="shared" si="25"/>
        <v>8.2090809466446504E-4</v>
      </c>
    </row>
    <row r="138" spans="1:11">
      <c r="A138" s="24">
        <v>1992</v>
      </c>
      <c r="B138" s="24">
        <f t="shared" ref="B138:K138" si="26">(B84)/(B111*1000000000)</f>
        <v>3.292147376245716E-3</v>
      </c>
      <c r="C138" s="24">
        <f t="shared" si="26"/>
        <v>2.1619715979453794E-3</v>
      </c>
      <c r="D138" s="24">
        <f t="shared" si="26"/>
        <v>4.7522826533273577E-4</v>
      </c>
      <c r="E138" s="24">
        <f t="shared" si="26"/>
        <v>2.4167151938392181E-2</v>
      </c>
      <c r="F138" s="24">
        <f t="shared" si="26"/>
        <v>3.4193542243736554E-3</v>
      </c>
      <c r="G138" s="24">
        <f t="shared" si="26"/>
        <v>7.1324158292305484E-2</v>
      </c>
      <c r="H138" s="24">
        <f t="shared" si="26"/>
        <v>2.0148416803771659E-2</v>
      </c>
      <c r="I138" s="24">
        <f t="shared" si="26"/>
        <v>0.19381341846280131</v>
      </c>
      <c r="J138" s="24">
        <f t="shared" si="26"/>
        <v>2.4039701020055234E-4</v>
      </c>
      <c r="K138" s="24">
        <f t="shared" si="26"/>
        <v>1.1055283019742676E-3</v>
      </c>
    </row>
    <row r="139" spans="1:11">
      <c r="A139" s="23">
        <v>1993</v>
      </c>
      <c r="B139" s="23">
        <f t="shared" ref="B139:K139" si="27">(B85)/(B112*1000000000)</f>
        <v>7.0530656439468046E-4</v>
      </c>
      <c r="C139" s="23">
        <f t="shared" si="27"/>
        <v>7.1831938100042796E-4</v>
      </c>
      <c r="D139" s="23">
        <f t="shared" si="27"/>
        <v>4.6381939807981995E-4</v>
      </c>
      <c r="E139" s="23">
        <f t="shared" si="27"/>
        <v>2.2086133539031147E-2</v>
      </c>
      <c r="F139" s="23">
        <f t="shared" si="27"/>
        <v>1.8194516359775479E-3</v>
      </c>
      <c r="G139" s="23">
        <f t="shared" si="27"/>
        <v>6.7513273230165302E-2</v>
      </c>
      <c r="H139" s="23">
        <f t="shared" si="27"/>
        <v>2.5684040879565148E-2</v>
      </c>
      <c r="I139" s="23">
        <f t="shared" si="27"/>
        <v>0.17278046607747047</v>
      </c>
      <c r="J139" s="23">
        <f t="shared" si="27"/>
        <v>1.4900781220912924E-4</v>
      </c>
      <c r="K139" s="23">
        <f t="shared" si="27"/>
        <v>1.1159187936184852E-3</v>
      </c>
    </row>
    <row r="140" spans="1:11">
      <c r="A140" s="24">
        <v>1994</v>
      </c>
      <c r="B140" s="24">
        <f t="shared" ref="B140:K140" si="28">(B86)/(B113*1000000000)</f>
        <v>3.9698089983578245E-4</v>
      </c>
      <c r="C140" s="24">
        <f t="shared" si="28"/>
        <v>4.9983586889784887E-4</v>
      </c>
      <c r="D140" s="24">
        <f t="shared" si="28"/>
        <v>5.7333839117887624E-4</v>
      </c>
      <c r="E140" s="24">
        <f t="shared" si="28"/>
        <v>2.8874731279232291E-2</v>
      </c>
      <c r="F140" s="24">
        <f t="shared" si="28"/>
        <v>2.4288491733082604E-3</v>
      </c>
      <c r="G140" s="24">
        <f t="shared" si="28"/>
        <v>6.3530343654933472E-2</v>
      </c>
      <c r="H140" s="24">
        <f t="shared" si="28"/>
        <v>2.6878894678250824E-2</v>
      </c>
      <c r="I140" s="24">
        <f t="shared" si="28"/>
        <v>0.24904901619128267</v>
      </c>
      <c r="J140" s="24">
        <f t="shared" si="28"/>
        <v>3.62919003908404E-4</v>
      </c>
      <c r="K140" s="24">
        <f t="shared" si="28"/>
        <v>1.1930621683138491E-3</v>
      </c>
    </row>
    <row r="141" spans="1:11">
      <c r="A141" s="23">
        <v>1995</v>
      </c>
      <c r="B141" s="23">
        <f t="shared" ref="B141:K141" si="29">(B87)/(B114*1000000000)</f>
        <v>1.4363073194123125E-3</v>
      </c>
      <c r="C141" s="23">
        <f t="shared" si="29"/>
        <v>7.3804102801647189E-4</v>
      </c>
      <c r="D141" s="23">
        <f t="shared" si="29"/>
        <v>1.340819974005369E-3</v>
      </c>
      <c r="E141" s="23">
        <f t="shared" si="29"/>
        <v>2.3767065352393972E-2</v>
      </c>
      <c r="F141" s="23">
        <f t="shared" si="29"/>
        <v>2.7437525854598307E-3</v>
      </c>
      <c r="G141" s="23">
        <f t="shared" si="29"/>
        <v>4.8659671524512088E-2</v>
      </c>
      <c r="H141" s="23">
        <f t="shared" si="29"/>
        <v>2.8506413671966796E-2</v>
      </c>
      <c r="I141" s="23">
        <f t="shared" si="29"/>
        <v>0.19432703812030583</v>
      </c>
      <c r="J141" s="23">
        <f t="shared" si="29"/>
        <v>2.5249013472347463E-4</v>
      </c>
      <c r="K141" s="23">
        <f t="shared" si="29"/>
        <v>2.0129802223427698E-3</v>
      </c>
    </row>
    <row r="142" spans="1:11">
      <c r="A142" s="24">
        <v>1996</v>
      </c>
      <c r="B142" s="24">
        <f t="shared" ref="B142:K142" si="30">(B88)/(B115*1000000000)</f>
        <v>3.8786575622982603E-4</v>
      </c>
      <c r="C142" s="24">
        <f t="shared" si="30"/>
        <v>5.127403392687519E-4</v>
      </c>
      <c r="D142" s="24">
        <f t="shared" si="30"/>
        <v>4.2830696522928489E-4</v>
      </c>
      <c r="E142" s="24">
        <f t="shared" si="30"/>
        <v>1.8778565280756315E-2</v>
      </c>
      <c r="F142" s="24">
        <f t="shared" si="30"/>
        <v>3.101655147748082E-3</v>
      </c>
      <c r="G142" s="24">
        <f t="shared" si="30"/>
        <v>4.7480111685868909E-2</v>
      </c>
      <c r="H142" s="24">
        <f t="shared" si="30"/>
        <v>2.5105870990323815E-2</v>
      </c>
      <c r="I142" s="24">
        <f t="shared" si="30"/>
        <v>0.16380355679835831</v>
      </c>
      <c r="J142" s="24">
        <f t="shared" si="30"/>
        <v>1.7786524579527433E-4</v>
      </c>
      <c r="K142" s="24">
        <f t="shared" si="30"/>
        <v>1.8656536515352996E-3</v>
      </c>
    </row>
    <row r="143" spans="1:11">
      <c r="A143" s="23">
        <v>1997</v>
      </c>
      <c r="B143" s="23">
        <f t="shared" ref="B143:K143" si="31">(B89)/(B116*1000000000)</f>
        <v>9.0988792002638869E-4</v>
      </c>
      <c r="C143" s="23">
        <f t="shared" si="31"/>
        <v>3.1773607410186906E-4</v>
      </c>
      <c r="D143" s="23">
        <f t="shared" si="31"/>
        <v>1.0250481760046848E-3</v>
      </c>
      <c r="E143" s="23">
        <f t="shared" si="31"/>
        <v>1.8911069540027126E-2</v>
      </c>
      <c r="F143" s="23">
        <f t="shared" si="31"/>
        <v>3.2697398415670962E-3</v>
      </c>
      <c r="G143" s="23">
        <f t="shared" si="31"/>
        <v>4.6466142421326399E-2</v>
      </c>
      <c r="H143" s="23">
        <f t="shared" si="31"/>
        <v>2.7599185372065869E-2</v>
      </c>
      <c r="I143" s="23">
        <f t="shared" si="31"/>
        <v>0.21210621085250231</v>
      </c>
      <c r="J143" s="23">
        <f t="shared" si="31"/>
        <v>1.8230396670112505E-4</v>
      </c>
      <c r="K143" s="23">
        <f t="shared" si="31"/>
        <v>1.5948618478416902E-3</v>
      </c>
    </row>
    <row r="144" spans="1:11">
      <c r="A144" s="24">
        <v>1998</v>
      </c>
      <c r="B144" s="24">
        <f t="shared" ref="B144:K144" si="32">(B90)/(B117*1000000000)</f>
        <v>6.1894693154074722E-3</v>
      </c>
      <c r="C144" s="24">
        <f t="shared" si="32"/>
        <v>7.9461466386644079E-4</v>
      </c>
      <c r="D144" s="24">
        <f t="shared" si="32"/>
        <v>1.2086488491355653E-3</v>
      </c>
      <c r="E144" s="24">
        <f t="shared" si="32"/>
        <v>1.936512015500208E-2</v>
      </c>
      <c r="F144" s="24">
        <f t="shared" si="32"/>
        <v>3.9896882629452289E-3</v>
      </c>
      <c r="G144" s="24">
        <f t="shared" si="32"/>
        <v>4.8133501812142779E-2</v>
      </c>
      <c r="H144" s="24">
        <f t="shared" si="32"/>
        <v>3.6562139227449941E-2</v>
      </c>
      <c r="I144" s="24">
        <f t="shared" si="32"/>
        <v>0.19029782069722548</v>
      </c>
      <c r="J144" s="24">
        <f t="shared" si="32"/>
        <v>2.2070898385749839E-4</v>
      </c>
      <c r="K144" s="24">
        <f t="shared" si="32"/>
        <v>1.517377925806238E-3</v>
      </c>
    </row>
    <row r="145" spans="1:11">
      <c r="A145" s="23">
        <v>1999</v>
      </c>
      <c r="B145" s="23">
        <f t="shared" ref="B145:K145" si="33">(B91)/(B118*1000000000)</f>
        <v>9.6010192465245615E-4</v>
      </c>
      <c r="C145" s="23">
        <f t="shared" si="33"/>
        <v>3.4866088404633824E-4</v>
      </c>
      <c r="D145" s="23">
        <f t="shared" si="33"/>
        <v>2.0459798851667679E-3</v>
      </c>
      <c r="E145" s="23">
        <f t="shared" si="33"/>
        <v>1.5813251900261231E-2</v>
      </c>
      <c r="F145" s="23">
        <f t="shared" si="33"/>
        <v>3.2326506460341677E-3</v>
      </c>
      <c r="G145" s="23">
        <f t="shared" si="33"/>
        <v>5.3767523735195361E-2</v>
      </c>
      <c r="H145" s="23">
        <f t="shared" si="33"/>
        <v>2.5461885209342536E-2</v>
      </c>
      <c r="I145" s="23">
        <f t="shared" si="33"/>
        <v>0.12703234869044341</v>
      </c>
      <c r="J145" s="23">
        <f t="shared" si="33"/>
        <v>5.047046385627421E-4</v>
      </c>
      <c r="K145" s="23">
        <f t="shared" si="33"/>
        <v>2.8999322186832399E-3</v>
      </c>
    </row>
    <row r="146" spans="1:11">
      <c r="A146" s="24">
        <v>2000</v>
      </c>
      <c r="B146" s="24">
        <f t="shared" ref="B146:K146" si="34">(B92)/(B119*1000000000)</f>
        <v>6.0448766476159323E-4</v>
      </c>
      <c r="C146" s="24">
        <f t="shared" si="34"/>
        <v>3.1044433495361503E-4</v>
      </c>
      <c r="D146" s="24">
        <f t="shared" si="34"/>
        <v>2.6921952304011613E-3</v>
      </c>
      <c r="E146" s="24">
        <f t="shared" si="34"/>
        <v>1.457334658137581E-2</v>
      </c>
      <c r="F146" s="24">
        <f t="shared" si="34"/>
        <v>3.2973648929301388E-3</v>
      </c>
      <c r="G146" s="24">
        <f t="shared" si="34"/>
        <v>4.2033096987321168E-2</v>
      </c>
      <c r="H146" s="24">
        <f t="shared" si="34"/>
        <v>2.3089836639934063E-2</v>
      </c>
      <c r="I146" s="24">
        <f t="shared" si="34"/>
        <v>9.0516768401347966E-2</v>
      </c>
      <c r="J146" s="24">
        <f t="shared" si="34"/>
        <v>8.802220068132873E-4</v>
      </c>
      <c r="K146" s="24">
        <f t="shared" si="34"/>
        <v>4.7915464601745008E-3</v>
      </c>
    </row>
    <row r="147" spans="1:11">
      <c r="A147" s="23">
        <v>2001</v>
      </c>
      <c r="B147" s="23">
        <f t="shared" ref="B147:K147" si="35">(B93)/(B120*1000000000)</f>
        <v>1.5581145434589228E-3</v>
      </c>
      <c r="C147" s="23">
        <f t="shared" si="35"/>
        <v>1.4360681548611994E-3</v>
      </c>
      <c r="D147" s="23">
        <f t="shared" si="35"/>
        <v>6.3415091410929181E-3</v>
      </c>
      <c r="E147" s="23">
        <f t="shared" si="35"/>
        <v>1.4224102851239762E-2</v>
      </c>
      <c r="F147" s="23">
        <f t="shared" si="35"/>
        <v>4.0672685416467159E-3</v>
      </c>
      <c r="G147" s="23">
        <f t="shared" si="35"/>
        <v>3.8818880835536772E-2</v>
      </c>
      <c r="H147" s="23">
        <f t="shared" si="35"/>
        <v>2.7882736561175622E-2</v>
      </c>
      <c r="I147" s="23">
        <f t="shared" si="35"/>
        <v>7.2500495612055252E-2</v>
      </c>
      <c r="J147" s="23">
        <f t="shared" si="35"/>
        <v>1.2065732882682125E-3</v>
      </c>
      <c r="K147" s="23">
        <f t="shared" si="35"/>
        <v>5.8196438358465875E-3</v>
      </c>
    </row>
    <row r="148" spans="1:11">
      <c r="A148" s="24">
        <v>2002</v>
      </c>
      <c r="B148" s="24">
        <f t="shared" ref="B148:K148" si="36">(B94)/(B121*1000000000)</f>
        <v>5.8536085743288949E-4</v>
      </c>
      <c r="C148" s="24">
        <f t="shared" si="36"/>
        <v>4.9120073185638193E-4</v>
      </c>
      <c r="D148" s="24">
        <f t="shared" si="36"/>
        <v>4.5591773038941869E-3</v>
      </c>
      <c r="E148" s="24">
        <f t="shared" si="36"/>
        <v>1.3962908866151555E-2</v>
      </c>
      <c r="F148" s="24">
        <f t="shared" si="36"/>
        <v>4.249044115960797E-3</v>
      </c>
      <c r="G148" s="24">
        <f t="shared" si="36"/>
        <v>4.1430847521329466E-2</v>
      </c>
      <c r="H148" s="24">
        <f t="shared" si="36"/>
        <v>2.8639403047801975E-2</v>
      </c>
      <c r="I148" s="24">
        <f t="shared" si="36"/>
        <v>7.5665019218479374E-2</v>
      </c>
      <c r="J148" s="24">
        <f t="shared" si="36"/>
        <v>5.5450384053625749E-4</v>
      </c>
      <c r="K148" s="24">
        <f t="shared" si="36"/>
        <v>4.576065153965205E-3</v>
      </c>
    </row>
    <row r="149" spans="1:11">
      <c r="A149" s="23">
        <v>2003</v>
      </c>
      <c r="B149" s="23">
        <f t="shared" ref="B149:K149" si="37">(B95)/(B122*1000000000)</f>
        <v>3.5127332708347357E-4</v>
      </c>
      <c r="C149" s="23">
        <f t="shared" si="37"/>
        <v>5.0045484771706484E-4</v>
      </c>
      <c r="D149" s="23">
        <f t="shared" si="37"/>
        <v>4.2239808952574207E-3</v>
      </c>
      <c r="E149" s="23">
        <f t="shared" si="37"/>
        <v>1.2215306234370973E-2</v>
      </c>
      <c r="F149" s="23">
        <f t="shared" si="37"/>
        <v>5.3236159551170396E-3</v>
      </c>
      <c r="G149" s="23">
        <f t="shared" si="37"/>
        <v>3.6504361940902529E-2</v>
      </c>
      <c r="H149" s="23">
        <f t="shared" si="37"/>
        <v>2.6963506041491066E-2</v>
      </c>
      <c r="I149" s="23">
        <f t="shared" si="37"/>
        <v>7.094034281319761E-2</v>
      </c>
      <c r="J149" s="23">
        <f t="shared" si="37"/>
        <v>5.3687747660140196E-4</v>
      </c>
      <c r="K149" s="23">
        <f t="shared" si="37"/>
        <v>4.0362576243000402E-3</v>
      </c>
    </row>
    <row r="150" spans="1:11">
      <c r="A150" s="24">
        <v>2004</v>
      </c>
      <c r="B150" s="24">
        <f t="shared" ref="B150:K150" si="38">(B96)/(B123*1000000000)</f>
        <v>9.9772448658790678E-3</v>
      </c>
      <c r="C150" s="24">
        <f t="shared" si="38"/>
        <v>1.857695022352632E-3</v>
      </c>
      <c r="D150" s="24">
        <f t="shared" si="38"/>
        <v>3.3253028526693124E-3</v>
      </c>
      <c r="E150" s="24">
        <f t="shared" si="38"/>
        <v>9.5502747756281252E-3</v>
      </c>
      <c r="F150" s="24">
        <f t="shared" si="38"/>
        <v>4.0510773244420324E-3</v>
      </c>
      <c r="G150" s="24">
        <f t="shared" si="38"/>
        <v>3.0542557482547597E-2</v>
      </c>
      <c r="H150" s="24">
        <f t="shared" si="38"/>
        <v>2.285336159601448E-2</v>
      </c>
      <c r="I150" s="24">
        <f t="shared" si="38"/>
        <v>6.6003708463790528E-2</v>
      </c>
      <c r="J150" s="24">
        <f t="shared" si="38"/>
        <v>2.9790418486140801E-4</v>
      </c>
      <c r="K150" s="24">
        <f t="shared" si="38"/>
        <v>4.6854880516847656E-3</v>
      </c>
    </row>
    <row r="151" spans="1:11">
      <c r="A151" s="23">
        <v>2005</v>
      </c>
      <c r="B151" s="23">
        <f t="shared" ref="B151:K151" si="39">(B97)/(B124*1000000000)</f>
        <v>8.6094629413532991E-3</v>
      </c>
      <c r="C151" s="23">
        <f t="shared" si="39"/>
        <v>1.2859788955190785E-3</v>
      </c>
      <c r="D151" s="23">
        <f t="shared" si="39"/>
        <v>2.9772359972800723E-3</v>
      </c>
      <c r="E151" s="23">
        <f t="shared" si="39"/>
        <v>8.5254584041060434E-3</v>
      </c>
      <c r="F151" s="23">
        <f t="shared" si="39"/>
        <v>3.832741455506254E-3</v>
      </c>
      <c r="G151" s="23">
        <f t="shared" si="39"/>
        <v>2.8918817900067419E-2</v>
      </c>
      <c r="H151" s="23">
        <f t="shared" si="39"/>
        <v>2.1527299302517251E-2</v>
      </c>
      <c r="I151" s="23">
        <f t="shared" si="39"/>
        <v>7.967976166586907E-2</v>
      </c>
      <c r="J151" s="23">
        <f t="shared" si="39"/>
        <v>3.4236464335291169E-4</v>
      </c>
      <c r="K151" s="23">
        <f t="shared" si="39"/>
        <v>5.4325760518520953E-3</v>
      </c>
    </row>
    <row r="152" spans="1:11">
      <c r="A152" s="24">
        <v>2006</v>
      </c>
      <c r="B152" s="24">
        <f t="shared" ref="B152:K152" si="40">(B98)/(B125*1000000000)</f>
        <v>8.224705086732096E-3</v>
      </c>
      <c r="C152" s="24">
        <f t="shared" si="40"/>
        <v>3.1440833618237652E-3</v>
      </c>
      <c r="D152" s="24">
        <f t="shared" si="40"/>
        <v>2.3870440912728769E-3</v>
      </c>
      <c r="E152" s="24">
        <f t="shared" si="40"/>
        <v>6.7654637546534007E-3</v>
      </c>
      <c r="F152" s="24">
        <f t="shared" si="40"/>
        <v>3.8868662527698369E-3</v>
      </c>
      <c r="G152" s="24">
        <f t="shared" si="40"/>
        <v>2.6801537135741463E-2</v>
      </c>
      <c r="H152" s="24">
        <f t="shared" si="40"/>
        <v>2.3327358196926613E-2</v>
      </c>
      <c r="I152" s="24">
        <f t="shared" si="40"/>
        <v>6.9510947915791488E-2</v>
      </c>
      <c r="J152" s="24">
        <f t="shared" si="40"/>
        <v>6.2842715124229362E-4</v>
      </c>
      <c r="K152" s="24">
        <f t="shared" si="40"/>
        <v>4.4011303995303008E-3</v>
      </c>
    </row>
    <row r="153" spans="1:11">
      <c r="A153" s="23">
        <v>2007</v>
      </c>
      <c r="B153" s="23">
        <f t="shared" ref="B153:K153" si="41">(B99)/(B126*1000000000)</f>
        <v>4.2004084380113564E-3</v>
      </c>
      <c r="C153" s="23">
        <f t="shared" si="41"/>
        <v>1.137536788962891E-2</v>
      </c>
      <c r="D153" s="23">
        <f t="shared" si="41"/>
        <v>1.9080273260287338E-3</v>
      </c>
      <c r="E153" s="23">
        <f t="shared" si="41"/>
        <v>6.2786213696677425E-3</v>
      </c>
      <c r="F153" s="23">
        <f t="shared" si="41"/>
        <v>3.6912387885939843E-3</v>
      </c>
      <c r="G153" s="23">
        <f t="shared" si="41"/>
        <v>2.562645610405033E-2</v>
      </c>
      <c r="H153" s="23">
        <f t="shared" si="41"/>
        <v>1.64839067167807E-2</v>
      </c>
      <c r="I153" s="23">
        <f t="shared" si="41"/>
        <v>6.5495867672699562E-2</v>
      </c>
      <c r="J153" s="23">
        <f t="shared" si="41"/>
        <v>6.5081544227512137E-4</v>
      </c>
      <c r="K153" s="23">
        <f t="shared" si="41"/>
        <v>4.5871440788291763E-3</v>
      </c>
    </row>
    <row r="154" spans="1:11">
      <c r="A154" s="24">
        <v>2008</v>
      </c>
      <c r="B154" s="24">
        <f t="shared" ref="B154:K154" si="42">(B100)/(B127*1000000000)</f>
        <v>7.0206314244981405E-4</v>
      </c>
      <c r="C154" s="24">
        <f t="shared" si="42"/>
        <v>2.030973213278741E-2</v>
      </c>
      <c r="D154" s="24">
        <f t="shared" si="42"/>
        <v>2.9918305650756842E-3</v>
      </c>
      <c r="E154" s="24">
        <f t="shared" si="42"/>
        <v>6.3675732195754972E-3</v>
      </c>
      <c r="F154" s="24">
        <f t="shared" si="42"/>
        <v>3.6645516711556196E-3</v>
      </c>
      <c r="G154" s="24">
        <f t="shared" si="42"/>
        <v>2.2620271267785361E-2</v>
      </c>
      <c r="H154" s="24">
        <f t="shared" si="42"/>
        <v>1.0578189776718528E-2</v>
      </c>
      <c r="I154" s="24">
        <f t="shared" si="42"/>
        <v>5.8496541906917283E-2</v>
      </c>
      <c r="J154" s="24">
        <f t="shared" si="42"/>
        <v>6.6011895633681802E-4</v>
      </c>
      <c r="K154" s="24">
        <f t="shared" si="42"/>
        <v>4.3903694460803869E-3</v>
      </c>
    </row>
    <row r="155" spans="1:11">
      <c r="A155" s="23">
        <v>2009</v>
      </c>
      <c r="B155" s="23">
        <f t="shared" ref="B155:K155" si="43">(B101)/(B128*1000000000)</f>
        <v>5.4942506868496785E-4</v>
      </c>
      <c r="C155" s="23">
        <f t="shared" si="43"/>
        <v>1.8184099124627762E-2</v>
      </c>
      <c r="D155" s="23">
        <f t="shared" si="43"/>
        <v>9.6837432548277391E-4</v>
      </c>
      <c r="E155" s="23">
        <f t="shared" si="43"/>
        <v>6.3074611552239477E-3</v>
      </c>
      <c r="F155" s="23">
        <f t="shared" si="43"/>
        <v>3.3417210096123536E-3</v>
      </c>
      <c r="G155" s="23">
        <f t="shared" si="43"/>
        <v>2.9467931097747788E-2</v>
      </c>
      <c r="H155" s="23">
        <f t="shared" si="43"/>
        <v>1.9059816209910114E-2</v>
      </c>
      <c r="I155" s="23">
        <f t="shared" si="43"/>
        <v>5.6856131837378483E-2</v>
      </c>
      <c r="J155" s="23">
        <f t="shared" si="43"/>
        <v>7.650510405569624E-4</v>
      </c>
      <c r="K155" s="23">
        <f t="shared" si="43"/>
        <v>4.4688594737910302E-3</v>
      </c>
    </row>
    <row r="156" spans="1:11">
      <c r="A156" s="24">
        <v>2010</v>
      </c>
      <c r="B156" s="24">
        <f t="shared" ref="B156:K156" si="44">(B102)/(B129*1000000000)</f>
        <v>5.5756606763502031E-4</v>
      </c>
      <c r="C156" s="24">
        <f t="shared" si="44"/>
        <v>3.7206010480931396E-4</v>
      </c>
      <c r="D156" s="24">
        <f t="shared" si="44"/>
        <v>2.9795387852697827E-4</v>
      </c>
      <c r="E156" s="24">
        <f t="shared" si="44"/>
        <v>4.4931849547632822E-3</v>
      </c>
      <c r="F156" s="24">
        <f t="shared" si="44"/>
        <v>2.7217551461843847E-3</v>
      </c>
      <c r="G156" s="24">
        <f t="shared" si="44"/>
        <v>2.1603985113290182E-2</v>
      </c>
      <c r="H156" s="24">
        <f t="shared" si="44"/>
        <v>1.6922473393852687E-2</v>
      </c>
      <c r="I156" s="24">
        <f t="shared" si="44"/>
        <v>5.618184926579875E-2</v>
      </c>
      <c r="J156" s="24">
        <f t="shared" si="44"/>
        <v>5.6516467591389522E-4</v>
      </c>
      <c r="K156" s="24">
        <f t="shared" si="44"/>
        <v>3.0799361816313082E-3</v>
      </c>
    </row>
    <row r="157" spans="1:11">
      <c r="A157" s="23">
        <v>2011</v>
      </c>
      <c r="B157" s="23">
        <f t="shared" ref="B157:K157" si="45">(B103)/(B130*1000000000)</f>
        <v>7.6660199405550707E-4</v>
      </c>
      <c r="C157" s="23">
        <f t="shared" si="45"/>
        <v>5.2737462169404579E-4</v>
      </c>
      <c r="D157" s="23">
        <f t="shared" si="45"/>
        <v>9.3838051928697919E-5</v>
      </c>
      <c r="E157" s="23">
        <f t="shared" si="45"/>
        <v>3.3018245566444589E-3</v>
      </c>
      <c r="F157" s="23">
        <f t="shared" si="45"/>
        <v>1.711143449911708E-3</v>
      </c>
      <c r="G157" s="23">
        <f t="shared" si="45"/>
        <v>1.6541910820350329E-2</v>
      </c>
      <c r="H157" s="23">
        <f t="shared" si="45"/>
        <v>1.5420998971754335E-2</v>
      </c>
      <c r="I157" s="23">
        <f t="shared" si="45"/>
        <v>5.3242111995705027E-2</v>
      </c>
      <c r="J157" s="23">
        <f t="shared" si="45"/>
        <v>4.6231456474506242E-4</v>
      </c>
      <c r="K157" s="23">
        <f t="shared" si="45"/>
        <v>2.0777892241334167E-3</v>
      </c>
    </row>
    <row r="158" spans="1:11">
      <c r="A158" s="24">
        <v>2012</v>
      </c>
      <c r="B158" s="24">
        <f t="shared" ref="B158:K158" si="46">(B104)/(B131*1000000000)</f>
        <v>5.8727601355103038E-3</v>
      </c>
      <c r="C158" s="24">
        <f t="shared" si="46"/>
        <v>8.0340456524491421E-4</v>
      </c>
      <c r="D158" s="24">
        <f t="shared" si="46"/>
        <v>9.7067061474437016E-5</v>
      </c>
      <c r="E158" s="24">
        <f t="shared" si="46"/>
        <v>3.3259689246004317E-3</v>
      </c>
      <c r="F158" s="24">
        <f t="shared" si="46"/>
        <v>1.8577070433685467E-3</v>
      </c>
      <c r="G158" s="24">
        <f t="shared" si="46"/>
        <v>1.5621471742008133E-2</v>
      </c>
      <c r="H158" s="24">
        <f t="shared" si="46"/>
        <v>1.2790451518128614E-2</v>
      </c>
      <c r="I158" s="24">
        <f t="shared" si="46"/>
        <v>3.7975825636019749E-2</v>
      </c>
      <c r="J158" s="24">
        <f t="shared" si="46"/>
        <v>5.5891663755943777E-4</v>
      </c>
      <c r="K158" s="24">
        <f t="shared" si="46"/>
        <v>2.2476371108566431E-3</v>
      </c>
    </row>
    <row r="159" spans="1:11">
      <c r="A159" s="23">
        <v>2013</v>
      </c>
      <c r="B159" s="23">
        <f t="shared" ref="B159:K159" si="47">(B105)/(B132*1000000000)</f>
        <v>4.999621536428459E-3</v>
      </c>
      <c r="C159" s="23">
        <f t="shared" si="47"/>
        <v>3.5244861655336413E-3</v>
      </c>
      <c r="D159" s="23">
        <f t="shared" si="47"/>
        <v>6.3100289073099913E-4</v>
      </c>
      <c r="E159" s="23">
        <f t="shared" si="47"/>
        <v>3.256455329324517E-3</v>
      </c>
      <c r="F159" s="23">
        <f t="shared" si="47"/>
        <v>2.1222390248319054E-3</v>
      </c>
      <c r="G159" s="23">
        <f t="shared" si="47"/>
        <v>1.521830263468057E-2</v>
      </c>
      <c r="H159" s="23">
        <f t="shared" si="47"/>
        <v>1.1053586517118491E-2</v>
      </c>
      <c r="I159" s="23">
        <f t="shared" si="47"/>
        <v>3.8587019836357317E-2</v>
      </c>
      <c r="J159" s="23">
        <f t="shared" si="47"/>
        <v>6.3282909924874508E-4</v>
      </c>
      <c r="K159" s="23">
        <f t="shared" si="47"/>
        <v>2.0525827048117236E-3</v>
      </c>
    </row>
    <row r="160" spans="1:11">
      <c r="A160" s="24">
        <v>2014</v>
      </c>
      <c r="B160" s="24">
        <f t="shared" ref="B160:K160" si="48">(B106)/(B133*1000000000)</f>
        <v>1.0644360634731889E-3</v>
      </c>
      <c r="C160" s="24">
        <f t="shared" si="48"/>
        <v>9.15703643371647E-4</v>
      </c>
      <c r="D160" s="24">
        <f t="shared" si="48"/>
        <v>2.5747143718894276E-4</v>
      </c>
      <c r="E160" s="24">
        <f t="shared" si="48"/>
        <v>3.9970587168004909E-3</v>
      </c>
      <c r="F160" s="24">
        <f t="shared" si="48"/>
        <v>3.6792336461490458E-3</v>
      </c>
      <c r="G160" s="24">
        <f t="shared" si="48"/>
        <v>1.7978300860496163E-2</v>
      </c>
      <c r="H160" s="24">
        <f t="shared" si="48"/>
        <v>1.4961901443800401E-2</v>
      </c>
      <c r="I160" s="24">
        <f t="shared" si="48"/>
        <v>5.2814587231502522E-2</v>
      </c>
      <c r="J160" s="24">
        <f t="shared" si="48"/>
        <v>6.6260641591508519E-4</v>
      </c>
      <c r="K160" s="24">
        <f t="shared" si="48"/>
        <v>2.1737622709134138E-3</v>
      </c>
    </row>
    <row r="161" spans="1:11">
      <c r="A161" s="23">
        <v>2015</v>
      </c>
      <c r="B161" s="23">
        <f t="shared" ref="B161:K161" si="49">(B107)/(B134*1000000000)</f>
        <v>1.4111199004024149E-3</v>
      </c>
      <c r="C161" s="23">
        <f t="shared" si="49"/>
        <v>1.0395640257073366E-3</v>
      </c>
      <c r="D161" s="23">
        <f t="shared" si="49"/>
        <v>6.9740256027119962E-4</v>
      </c>
      <c r="E161" s="23">
        <f t="shared" si="49"/>
        <v>4.6745999855526271E-3</v>
      </c>
      <c r="F161" s="23">
        <f t="shared" si="49"/>
        <v>3.8614267541966997E-3</v>
      </c>
      <c r="G161" s="23">
        <f t="shared" si="49"/>
        <v>2.6897637250198024E-2</v>
      </c>
      <c r="H161" s="23">
        <f t="shared" si="49"/>
        <v>1.7106325620916876E-2</v>
      </c>
      <c r="I161" s="23">
        <f t="shared" si="49"/>
        <v>8.262844187769279E-2</v>
      </c>
      <c r="J161" s="23">
        <f t="shared" si="49"/>
        <v>8.8975609188030979E-4</v>
      </c>
      <c r="K161" s="23">
        <f t="shared" si="49"/>
        <v>2.7297798646641696E-3</v>
      </c>
    </row>
    <row r="163" spans="1:11" ht="90">
      <c r="A163" s="21" t="s">
        <v>90</v>
      </c>
      <c r="B163" s="60" t="s">
        <v>74</v>
      </c>
      <c r="C163" s="60" t="s">
        <v>75</v>
      </c>
      <c r="D163" s="60" t="s">
        <v>76</v>
      </c>
      <c r="E163" s="60" t="s">
        <v>77</v>
      </c>
      <c r="F163" s="60" t="s">
        <v>78</v>
      </c>
      <c r="G163" s="60" t="s">
        <v>79</v>
      </c>
      <c r="H163" s="60" t="s">
        <v>80</v>
      </c>
      <c r="I163" s="60" t="s">
        <v>81</v>
      </c>
      <c r="J163" s="60" t="s">
        <v>82</v>
      </c>
      <c r="K163" s="60" t="s">
        <v>83</v>
      </c>
    </row>
    <row r="164" spans="1:11">
      <c r="A164" s="23">
        <v>1991</v>
      </c>
      <c r="B164" s="23">
        <f>B56/B137</f>
        <v>0</v>
      </c>
      <c r="C164" s="23">
        <f t="shared" ref="C164:K164" si="50">C56/C137</f>
        <v>0</v>
      </c>
      <c r="D164" s="23">
        <f t="shared" si="50"/>
        <v>0.15481469560614325</v>
      </c>
      <c r="E164" s="23">
        <f t="shared" si="50"/>
        <v>2.4125140390285544</v>
      </c>
      <c r="F164" s="23">
        <f t="shared" si="50"/>
        <v>0</v>
      </c>
      <c r="G164" s="23">
        <f t="shared" si="50"/>
        <v>3.8402329848470917E-3</v>
      </c>
      <c r="H164" s="23">
        <f t="shared" si="50"/>
        <v>0</v>
      </c>
      <c r="I164" s="23">
        <f t="shared" si="50"/>
        <v>2.3005931479592836</v>
      </c>
      <c r="J164" s="23">
        <f t="shared" si="50"/>
        <v>0</v>
      </c>
      <c r="K164" s="23">
        <f t="shared" si="50"/>
        <v>0</v>
      </c>
    </row>
    <row r="165" spans="1:11">
      <c r="A165" s="24">
        <v>1992</v>
      </c>
      <c r="B165" s="24">
        <f t="shared" ref="B165:K165" si="51">B57/B138</f>
        <v>0</v>
      </c>
      <c r="C165" s="24">
        <f t="shared" si="51"/>
        <v>0</v>
      </c>
      <c r="D165" s="24">
        <f t="shared" si="51"/>
        <v>0</v>
      </c>
      <c r="E165" s="24">
        <f t="shared" si="51"/>
        <v>2.6631472961753029</v>
      </c>
      <c r="F165" s="24">
        <f t="shared" si="51"/>
        <v>1.5073663067025301E-2</v>
      </c>
      <c r="G165" s="24">
        <f t="shared" si="51"/>
        <v>8.3051861218004757E-4</v>
      </c>
      <c r="H165" s="24">
        <f t="shared" si="51"/>
        <v>0</v>
      </c>
      <c r="I165" s="24">
        <f t="shared" si="51"/>
        <v>2.4416689538930716</v>
      </c>
      <c r="J165" s="24">
        <f t="shared" si="51"/>
        <v>0</v>
      </c>
      <c r="K165" s="24">
        <f t="shared" si="51"/>
        <v>0</v>
      </c>
    </row>
    <row r="166" spans="1:11">
      <c r="A166" s="23">
        <v>1993</v>
      </c>
      <c r="B166" s="23">
        <f t="shared" ref="B166:K166" si="52">B58/B139</f>
        <v>2.1400628042999043E-2</v>
      </c>
      <c r="C166" s="23">
        <f t="shared" si="52"/>
        <v>4.6360211720319082</v>
      </c>
      <c r="D166" s="23">
        <f t="shared" si="52"/>
        <v>0</v>
      </c>
      <c r="E166" s="23">
        <f t="shared" si="52"/>
        <v>1.6710698326989604</v>
      </c>
      <c r="F166" s="23">
        <f t="shared" si="52"/>
        <v>0</v>
      </c>
      <c r="G166" s="23">
        <f t="shared" si="52"/>
        <v>2.4541191681262946E-2</v>
      </c>
      <c r="H166" s="23">
        <f t="shared" si="52"/>
        <v>0</v>
      </c>
      <c r="I166" s="23">
        <f t="shared" si="52"/>
        <v>2.4730003195629915</v>
      </c>
      <c r="J166" s="23">
        <f t="shared" si="52"/>
        <v>0</v>
      </c>
      <c r="K166" s="23">
        <f t="shared" si="52"/>
        <v>0</v>
      </c>
    </row>
    <row r="167" spans="1:11">
      <c r="A167" s="24">
        <v>1994</v>
      </c>
      <c r="B167" s="24">
        <f t="shared" ref="B167:K167" si="53">B59/B140</f>
        <v>0</v>
      </c>
      <c r="C167" s="24">
        <f t="shared" si="53"/>
        <v>2.0221997607726609</v>
      </c>
      <c r="D167" s="24">
        <f t="shared" si="53"/>
        <v>0</v>
      </c>
      <c r="E167" s="24">
        <f t="shared" si="53"/>
        <v>0.98819294446131434</v>
      </c>
      <c r="F167" s="24">
        <f t="shared" si="53"/>
        <v>0</v>
      </c>
      <c r="G167" s="24">
        <f t="shared" si="53"/>
        <v>4.567746999446344E-2</v>
      </c>
      <c r="H167" s="24">
        <f t="shared" si="53"/>
        <v>0</v>
      </c>
      <c r="I167" s="24">
        <f t="shared" si="53"/>
        <v>2.4940967668753644</v>
      </c>
      <c r="J167" s="24">
        <f t="shared" si="53"/>
        <v>0</v>
      </c>
      <c r="K167" s="24">
        <f t="shared" si="53"/>
        <v>0</v>
      </c>
    </row>
    <row r="168" spans="1:11">
      <c r="A168" s="23">
        <v>1995</v>
      </c>
      <c r="B168" s="23">
        <f t="shared" ref="B168:K168" si="54">B60/B141</f>
        <v>0</v>
      </c>
      <c r="C168" s="23">
        <f t="shared" si="54"/>
        <v>5.5424837747390668E-2</v>
      </c>
      <c r="D168" s="23">
        <f t="shared" si="54"/>
        <v>0</v>
      </c>
      <c r="E168" s="23">
        <f t="shared" si="54"/>
        <v>1.4954455435955267</v>
      </c>
      <c r="F168" s="23">
        <f t="shared" si="54"/>
        <v>0</v>
      </c>
      <c r="G168" s="23">
        <f t="shared" si="54"/>
        <v>3.0341180848154131E-3</v>
      </c>
      <c r="H168" s="23">
        <f t="shared" si="54"/>
        <v>8.9075287968084036E-3</v>
      </c>
      <c r="I168" s="23">
        <f t="shared" si="54"/>
        <v>3.3293035587900661</v>
      </c>
      <c r="J168" s="23">
        <f t="shared" si="54"/>
        <v>0</v>
      </c>
      <c r="K168" s="23">
        <f t="shared" si="54"/>
        <v>0</v>
      </c>
    </row>
    <row r="169" spans="1:11">
      <c r="A169" s="24">
        <v>1996</v>
      </c>
      <c r="B169" s="24">
        <f t="shared" ref="B169:K169" si="55">B61/B142</f>
        <v>5.9105433162399607E-2</v>
      </c>
      <c r="C169" s="24">
        <f t="shared" si="55"/>
        <v>6.5272016204233133E-2</v>
      </c>
      <c r="D169" s="24">
        <f t="shared" si="55"/>
        <v>0</v>
      </c>
      <c r="E169" s="24">
        <f t="shared" si="55"/>
        <v>1.8532053049381636</v>
      </c>
      <c r="F169" s="24">
        <f t="shared" si="55"/>
        <v>0</v>
      </c>
      <c r="G169" s="24">
        <f t="shared" si="55"/>
        <v>8.8622220410332769E-3</v>
      </c>
      <c r="H169" s="24">
        <f t="shared" si="55"/>
        <v>0.1128736129767348</v>
      </c>
      <c r="I169" s="24">
        <f t="shared" si="55"/>
        <v>3.8943332442983012</v>
      </c>
      <c r="J169" s="24">
        <f t="shared" si="55"/>
        <v>0</v>
      </c>
      <c r="K169" s="24">
        <f t="shared" si="55"/>
        <v>6.5740288015937856E-2</v>
      </c>
    </row>
    <row r="170" spans="1:11">
      <c r="A170" s="23">
        <v>1997</v>
      </c>
      <c r="B170" s="23">
        <f t="shared" ref="B170:K170" si="56">B62/B143</f>
        <v>0</v>
      </c>
      <c r="C170" s="23">
        <f t="shared" si="56"/>
        <v>0</v>
      </c>
      <c r="D170" s="23">
        <f t="shared" si="56"/>
        <v>0</v>
      </c>
      <c r="E170" s="23">
        <f t="shared" si="56"/>
        <v>1.7383007262934882</v>
      </c>
      <c r="F170" s="23">
        <f t="shared" si="56"/>
        <v>1.2850852758832306E-3</v>
      </c>
      <c r="G170" s="23">
        <f t="shared" si="56"/>
        <v>1.5995156083614064E-2</v>
      </c>
      <c r="H170" s="23">
        <f t="shared" si="56"/>
        <v>5.7528191874454931E-2</v>
      </c>
      <c r="I170" s="23">
        <f t="shared" si="56"/>
        <v>3.6649865080744943</v>
      </c>
      <c r="J170" s="23">
        <f t="shared" si="56"/>
        <v>0</v>
      </c>
      <c r="K170" s="23">
        <f t="shared" si="56"/>
        <v>2.3606279309067672E-2</v>
      </c>
    </row>
    <row r="171" spans="1:11">
      <c r="A171" s="24">
        <v>1998</v>
      </c>
      <c r="B171" s="24">
        <f t="shared" ref="B171:K171" si="57">B63/B144</f>
        <v>0</v>
      </c>
      <c r="C171" s="24">
        <f t="shared" si="57"/>
        <v>0</v>
      </c>
      <c r="D171" s="24">
        <f t="shared" si="57"/>
        <v>0</v>
      </c>
      <c r="E171" s="24">
        <f t="shared" si="57"/>
        <v>1.727226975806061</v>
      </c>
      <c r="F171" s="24">
        <f t="shared" si="57"/>
        <v>3.5536443188770887E-3</v>
      </c>
      <c r="G171" s="24">
        <f t="shared" si="57"/>
        <v>1.1205377659811104E-2</v>
      </c>
      <c r="H171" s="24">
        <f t="shared" si="57"/>
        <v>7.3895656869082612E-4</v>
      </c>
      <c r="I171" s="24">
        <f t="shared" si="57"/>
        <v>4.1961546140869412</v>
      </c>
      <c r="J171" s="24">
        <f t="shared" si="57"/>
        <v>0</v>
      </c>
      <c r="K171" s="24">
        <f t="shared" si="57"/>
        <v>0.18827419947455803</v>
      </c>
    </row>
    <row r="172" spans="1:11">
      <c r="A172" s="23">
        <v>1999</v>
      </c>
      <c r="B172" s="23">
        <f t="shared" ref="B172:K172" si="58">B64/B145</f>
        <v>0</v>
      </c>
      <c r="C172" s="23">
        <f t="shared" si="58"/>
        <v>0</v>
      </c>
      <c r="D172" s="23">
        <f t="shared" si="58"/>
        <v>0</v>
      </c>
      <c r="E172" s="23">
        <f t="shared" si="58"/>
        <v>2.4348665078187763</v>
      </c>
      <c r="F172" s="23">
        <f t="shared" si="58"/>
        <v>8.126060030304947E-3</v>
      </c>
      <c r="G172" s="23">
        <f t="shared" si="58"/>
        <v>1.2600975292536952E-2</v>
      </c>
      <c r="H172" s="23">
        <f t="shared" si="58"/>
        <v>2.8182062885737883E-4</v>
      </c>
      <c r="I172" s="23">
        <f t="shared" si="58"/>
        <v>5.9992857360525029</v>
      </c>
      <c r="J172" s="23">
        <f t="shared" si="58"/>
        <v>0</v>
      </c>
      <c r="K172" s="23">
        <f t="shared" si="58"/>
        <v>7.5285993461431971E-2</v>
      </c>
    </row>
    <row r="173" spans="1:11">
      <c r="A173" s="24">
        <v>2000</v>
      </c>
      <c r="B173" s="24">
        <f t="shared" ref="B173:K173" si="59">B65/B146</f>
        <v>0</v>
      </c>
      <c r="C173" s="24">
        <f t="shared" si="59"/>
        <v>0</v>
      </c>
      <c r="D173" s="24">
        <f t="shared" si="59"/>
        <v>0</v>
      </c>
      <c r="E173" s="24">
        <f t="shared" si="59"/>
        <v>3.5537204558960167</v>
      </c>
      <c r="F173" s="24">
        <f t="shared" si="59"/>
        <v>5.9355767440303553E-3</v>
      </c>
      <c r="G173" s="24">
        <f t="shared" si="59"/>
        <v>8.3451893120398288E-2</v>
      </c>
      <c r="H173" s="24">
        <f t="shared" si="59"/>
        <v>9.600457354809671E-3</v>
      </c>
      <c r="I173" s="24">
        <f t="shared" si="59"/>
        <v>8.4678296109203792</v>
      </c>
      <c r="J173" s="24">
        <f t="shared" si="59"/>
        <v>0</v>
      </c>
      <c r="K173" s="24">
        <f t="shared" si="59"/>
        <v>7.0318372282705446E-2</v>
      </c>
    </row>
    <row r="174" spans="1:11">
      <c r="A174" s="23">
        <v>2001</v>
      </c>
      <c r="B174" s="23">
        <f t="shared" ref="B174:K174" si="60">B66/B147</f>
        <v>0</v>
      </c>
      <c r="C174" s="23">
        <f t="shared" si="60"/>
        <v>0</v>
      </c>
      <c r="D174" s="23">
        <f t="shared" si="60"/>
        <v>0</v>
      </c>
      <c r="E174" s="23">
        <f t="shared" si="60"/>
        <v>3.5973141050169484</v>
      </c>
      <c r="F174" s="23">
        <f t="shared" si="60"/>
        <v>4.2816166056879351E-2</v>
      </c>
      <c r="G174" s="23">
        <f t="shared" si="60"/>
        <v>0.13681866990353053</v>
      </c>
      <c r="H174" s="23">
        <f t="shared" si="60"/>
        <v>2.4884924374451772E-4</v>
      </c>
      <c r="I174" s="23">
        <f t="shared" si="60"/>
        <v>9.9207677277500999</v>
      </c>
      <c r="J174" s="23">
        <f t="shared" si="60"/>
        <v>0</v>
      </c>
      <c r="K174" s="23">
        <f t="shared" si="60"/>
        <v>8.4105760795702117E-2</v>
      </c>
    </row>
    <row r="175" spans="1:11">
      <c r="A175" s="24">
        <v>2002</v>
      </c>
      <c r="B175" s="24">
        <f t="shared" ref="B175:K175" si="61">B67/B148</f>
        <v>0</v>
      </c>
      <c r="C175" s="24">
        <f t="shared" si="61"/>
        <v>0</v>
      </c>
      <c r="D175" s="24">
        <f t="shared" si="61"/>
        <v>0</v>
      </c>
      <c r="E175" s="24">
        <f t="shared" si="61"/>
        <v>2.5755244541870446</v>
      </c>
      <c r="F175" s="24">
        <f t="shared" si="61"/>
        <v>1.1319100747324042E-2</v>
      </c>
      <c r="G175" s="24">
        <f t="shared" si="61"/>
        <v>0.18101611240716126</v>
      </c>
      <c r="H175" s="24">
        <f t="shared" si="61"/>
        <v>1.4974405399384183E-3</v>
      </c>
      <c r="I175" s="24">
        <f t="shared" si="61"/>
        <v>9.445436569497609</v>
      </c>
      <c r="J175" s="24">
        <f t="shared" si="61"/>
        <v>0</v>
      </c>
      <c r="K175" s="24">
        <f t="shared" si="61"/>
        <v>7.5284697956184032E-2</v>
      </c>
    </row>
    <row r="176" spans="1:11">
      <c r="A176" s="23">
        <v>2003</v>
      </c>
      <c r="B176" s="23">
        <f t="shared" ref="B176:K176" si="62">B68/B149</f>
        <v>4.2377079458021978E-4</v>
      </c>
      <c r="C176" s="23">
        <f t="shared" si="62"/>
        <v>0.30306002203729271</v>
      </c>
      <c r="D176" s="23">
        <f t="shared" si="62"/>
        <v>0</v>
      </c>
      <c r="E176" s="23">
        <f t="shared" si="62"/>
        <v>1.3702417025389986</v>
      </c>
      <c r="F176" s="23">
        <f t="shared" si="62"/>
        <v>1.4298875806609927E-2</v>
      </c>
      <c r="G176" s="23">
        <f t="shared" si="62"/>
        <v>0.2660730315363683</v>
      </c>
      <c r="H176" s="23">
        <f t="shared" si="62"/>
        <v>1.4615324502961868E-3</v>
      </c>
      <c r="I176" s="23">
        <f t="shared" si="62"/>
        <v>9.134181822995787</v>
      </c>
      <c r="J176" s="23">
        <f t="shared" si="62"/>
        <v>0</v>
      </c>
      <c r="K176" s="23">
        <f t="shared" si="62"/>
        <v>5.0450125497426904E-2</v>
      </c>
    </row>
    <row r="177" spans="1:11">
      <c r="A177" s="24">
        <v>2004</v>
      </c>
      <c r="B177" s="24">
        <f t="shared" ref="B177:K177" si="63">B69/B150</f>
        <v>1.1473098462242952E-5</v>
      </c>
      <c r="C177" s="24">
        <f t="shared" si="63"/>
        <v>0</v>
      </c>
      <c r="D177" s="24">
        <f t="shared" si="63"/>
        <v>0</v>
      </c>
      <c r="E177" s="24">
        <f t="shared" si="63"/>
        <v>1.1962113302803588</v>
      </c>
      <c r="F177" s="24">
        <f t="shared" si="63"/>
        <v>1.3736504091185242E-2</v>
      </c>
      <c r="G177" s="24">
        <f t="shared" si="63"/>
        <v>0.26491944012230234</v>
      </c>
      <c r="H177" s="24">
        <f t="shared" si="63"/>
        <v>1.920407391953319E-3</v>
      </c>
      <c r="I177" s="24">
        <f t="shared" si="63"/>
        <v>10.085199559515052</v>
      </c>
      <c r="J177" s="24">
        <f t="shared" si="63"/>
        <v>0</v>
      </c>
      <c r="K177" s="24">
        <f t="shared" si="63"/>
        <v>4.5038058316773384E-2</v>
      </c>
    </row>
    <row r="178" spans="1:11">
      <c r="A178" s="23">
        <v>2005</v>
      </c>
      <c r="B178" s="23">
        <f t="shared" ref="B178:K178" si="64">B70/B151</f>
        <v>1.3367678878300286E-4</v>
      </c>
      <c r="C178" s="23">
        <f t="shared" si="64"/>
        <v>0</v>
      </c>
      <c r="D178" s="23">
        <f t="shared" si="64"/>
        <v>0</v>
      </c>
      <c r="E178" s="23">
        <f t="shared" si="64"/>
        <v>0.63010382957718514</v>
      </c>
      <c r="F178" s="23">
        <f t="shared" si="64"/>
        <v>3.335053837864807E-2</v>
      </c>
      <c r="G178" s="23">
        <f t="shared" si="64"/>
        <v>0.18641667720068691</v>
      </c>
      <c r="H178" s="23">
        <f t="shared" si="64"/>
        <v>1.1550534370104697E-4</v>
      </c>
      <c r="I178" s="23">
        <f t="shared" si="64"/>
        <v>9.1664198967464561</v>
      </c>
      <c r="J178" s="23">
        <f t="shared" si="64"/>
        <v>0</v>
      </c>
      <c r="K178" s="23">
        <f t="shared" si="64"/>
        <v>0.14922749291244386</v>
      </c>
    </row>
    <row r="179" spans="1:11">
      <c r="A179" s="24">
        <v>2006</v>
      </c>
      <c r="B179" s="24">
        <f t="shared" ref="B179:K179" si="65">B71/B152</f>
        <v>3.034080998773757E-3</v>
      </c>
      <c r="C179" s="24">
        <f t="shared" si="65"/>
        <v>0</v>
      </c>
      <c r="D179" s="24">
        <f t="shared" si="65"/>
        <v>0</v>
      </c>
      <c r="E179" s="24">
        <f t="shared" si="65"/>
        <v>0.99983174399777874</v>
      </c>
      <c r="F179" s="24">
        <f t="shared" si="65"/>
        <v>2.9426866038137822E-2</v>
      </c>
      <c r="G179" s="24">
        <f t="shared" si="65"/>
        <v>0.24039921629898756</v>
      </c>
      <c r="H179" s="24">
        <f t="shared" si="65"/>
        <v>4.2702574378509665E-4</v>
      </c>
      <c r="I179" s="24">
        <f t="shared" si="65"/>
        <v>10.051899908601309</v>
      </c>
      <c r="J179" s="24">
        <f t="shared" si="65"/>
        <v>1.5084974507751296</v>
      </c>
      <c r="K179" s="24">
        <f t="shared" si="65"/>
        <v>8.1936066330308185E-2</v>
      </c>
    </row>
    <row r="180" spans="1:11">
      <c r="A180" s="23">
        <v>2007</v>
      </c>
      <c r="B180" s="23">
        <f t="shared" ref="B180:K180" si="66">B72/B153</f>
        <v>2.5717174773930134E-3</v>
      </c>
      <c r="C180" s="23">
        <f t="shared" si="66"/>
        <v>0</v>
      </c>
      <c r="D180" s="23">
        <f t="shared" si="66"/>
        <v>1.1932867622268791E-4</v>
      </c>
      <c r="E180" s="23">
        <f t="shared" si="66"/>
        <v>0.60662592421439632</v>
      </c>
      <c r="F180" s="23">
        <f t="shared" si="66"/>
        <v>2.1019112670586197E-2</v>
      </c>
      <c r="G180" s="23">
        <f t="shared" si="66"/>
        <v>0.27920471669087787</v>
      </c>
      <c r="H180" s="23">
        <f t="shared" si="66"/>
        <v>4.4901055180463188E-3</v>
      </c>
      <c r="I180" s="23">
        <f t="shared" si="66"/>
        <v>8.7859102784973295</v>
      </c>
      <c r="J180" s="23">
        <f t="shared" si="66"/>
        <v>0</v>
      </c>
      <c r="K180" s="23">
        <f t="shared" si="66"/>
        <v>3.3298942252979996E-2</v>
      </c>
    </row>
    <row r="181" spans="1:11">
      <c r="A181" s="24">
        <v>2008</v>
      </c>
      <c r="B181" s="24">
        <f t="shared" ref="B181:K181" si="67">B73/B154</f>
        <v>7.3679352555993671E-2</v>
      </c>
      <c r="C181" s="24">
        <f t="shared" si="67"/>
        <v>0</v>
      </c>
      <c r="D181" s="24">
        <f t="shared" si="67"/>
        <v>0</v>
      </c>
      <c r="E181" s="24">
        <f t="shared" si="67"/>
        <v>1.0010034547464133</v>
      </c>
      <c r="F181" s="24">
        <f t="shared" si="67"/>
        <v>4.3010159951740769E-2</v>
      </c>
      <c r="G181" s="24">
        <f t="shared" si="67"/>
        <v>0.21793287936773431</v>
      </c>
      <c r="H181" s="24">
        <f t="shared" si="67"/>
        <v>2.0557419478781425E-4</v>
      </c>
      <c r="I181" s="24">
        <f t="shared" si="67"/>
        <v>11.99413067084684</v>
      </c>
      <c r="J181" s="24">
        <f t="shared" si="67"/>
        <v>0</v>
      </c>
      <c r="K181" s="24">
        <f t="shared" si="67"/>
        <v>3.0934934127127774E-2</v>
      </c>
    </row>
    <row r="182" spans="1:11">
      <c r="A182" s="23">
        <v>2009</v>
      </c>
      <c r="B182" s="23">
        <f t="shared" ref="B182:K182" si="68">B74/B155</f>
        <v>5.8451291582932725E-2</v>
      </c>
      <c r="C182" s="23">
        <f t="shared" si="68"/>
        <v>0</v>
      </c>
      <c r="D182" s="23">
        <f t="shared" si="68"/>
        <v>0</v>
      </c>
      <c r="E182" s="23">
        <f t="shared" si="68"/>
        <v>1.1872256220815849</v>
      </c>
      <c r="F182" s="23">
        <f t="shared" si="68"/>
        <v>3.9241647123711655E-3</v>
      </c>
      <c r="G182" s="23">
        <f t="shared" si="68"/>
        <v>0.34548419390553725</v>
      </c>
      <c r="H182" s="23">
        <f t="shared" si="68"/>
        <v>4.5758542432581303E-4</v>
      </c>
      <c r="I182" s="23">
        <f t="shared" si="68"/>
        <v>13.957823276784296</v>
      </c>
      <c r="J182" s="23">
        <f t="shared" si="68"/>
        <v>0</v>
      </c>
      <c r="K182" s="23">
        <f t="shared" si="68"/>
        <v>0.10737410229684016</v>
      </c>
    </row>
    <row r="183" spans="1:11">
      <c r="A183" s="24">
        <v>2010</v>
      </c>
      <c r="B183" s="24">
        <f t="shared" ref="B183:K183" si="69">B75/B156</f>
        <v>0</v>
      </c>
      <c r="C183" s="24">
        <f t="shared" si="69"/>
        <v>0</v>
      </c>
      <c r="D183" s="24">
        <f t="shared" si="69"/>
        <v>0</v>
      </c>
      <c r="E183" s="24">
        <f t="shared" si="69"/>
        <v>1.3380221558411109</v>
      </c>
      <c r="F183" s="24">
        <f t="shared" si="69"/>
        <v>1.1909630054698094E-2</v>
      </c>
      <c r="G183" s="24">
        <f t="shared" si="69"/>
        <v>0.21688327140593266</v>
      </c>
      <c r="H183" s="24">
        <f t="shared" si="69"/>
        <v>2.5345821786832166E-4</v>
      </c>
      <c r="I183" s="24">
        <f t="shared" si="69"/>
        <v>13.518482210387029</v>
      </c>
      <c r="J183" s="24">
        <f t="shared" si="69"/>
        <v>0</v>
      </c>
      <c r="K183" s="24">
        <f t="shared" si="69"/>
        <v>0.1418133648981357</v>
      </c>
    </row>
    <row r="184" spans="1:11">
      <c r="A184" s="23">
        <v>2011</v>
      </c>
      <c r="B184" s="23">
        <f t="shared" ref="B184:K184" si="70">B76/B157</f>
        <v>3.7061086444615583E-4</v>
      </c>
      <c r="C184" s="23">
        <f t="shared" si="70"/>
        <v>0</v>
      </c>
      <c r="D184" s="23">
        <f t="shared" si="70"/>
        <v>2.7249065776327494E-3</v>
      </c>
      <c r="E184" s="23">
        <f t="shared" si="70"/>
        <v>1.2831251636961578</v>
      </c>
      <c r="F184" s="23">
        <f t="shared" si="70"/>
        <v>0</v>
      </c>
      <c r="G184" s="23">
        <f t="shared" si="70"/>
        <v>0.31240198573128153</v>
      </c>
      <c r="H184" s="23">
        <f t="shared" si="70"/>
        <v>3.8857926130056704E-3</v>
      </c>
      <c r="I184" s="23">
        <f t="shared" si="70"/>
        <v>13.087207845131088</v>
      </c>
      <c r="J184" s="23">
        <f t="shared" si="70"/>
        <v>0</v>
      </c>
      <c r="K184" s="23">
        <f t="shared" si="70"/>
        <v>4.8953731631346482E-2</v>
      </c>
    </row>
    <row r="185" spans="1:11">
      <c r="A185" s="24">
        <v>2012</v>
      </c>
      <c r="B185" s="24">
        <f t="shared" ref="B185:K185" si="71">B77/B158</f>
        <v>0</v>
      </c>
      <c r="C185" s="24">
        <f t="shared" si="71"/>
        <v>0</v>
      </c>
      <c r="D185" s="24">
        <f t="shared" si="71"/>
        <v>0</v>
      </c>
      <c r="E185" s="24">
        <f t="shared" si="71"/>
        <v>1.4087067742839547</v>
      </c>
      <c r="F185" s="24">
        <f t="shared" si="71"/>
        <v>1.4882988308914439E-3</v>
      </c>
      <c r="G185" s="24">
        <f t="shared" si="71"/>
        <v>0.45921855840202708</v>
      </c>
      <c r="H185" s="24">
        <f t="shared" si="71"/>
        <v>2.5321246104234443E-2</v>
      </c>
      <c r="I185" s="24">
        <f t="shared" si="71"/>
        <v>16.777323190077613</v>
      </c>
      <c r="J185" s="24">
        <f t="shared" si="71"/>
        <v>0</v>
      </c>
      <c r="K185" s="24">
        <f t="shared" si="71"/>
        <v>8.4658445195027118E-2</v>
      </c>
    </row>
    <row r="186" spans="1:11">
      <c r="A186" s="23">
        <v>2013</v>
      </c>
      <c r="B186" s="23">
        <f t="shared" ref="B186:K186" si="72">B78/B159</f>
        <v>0</v>
      </c>
      <c r="C186" s="23">
        <f t="shared" si="72"/>
        <v>0</v>
      </c>
      <c r="D186" s="23">
        <f t="shared" si="72"/>
        <v>0</v>
      </c>
      <c r="E186" s="23">
        <f t="shared" si="72"/>
        <v>1.2923394899896306</v>
      </c>
      <c r="F186" s="23">
        <f t="shared" si="72"/>
        <v>2.3082886206141919E-3</v>
      </c>
      <c r="G186" s="23">
        <f t="shared" si="72"/>
        <v>0.47000707145044707</v>
      </c>
      <c r="H186" s="23">
        <f t="shared" si="72"/>
        <v>1.3347913772494099E-2</v>
      </c>
      <c r="I186" s="23">
        <f t="shared" si="72"/>
        <v>16.277822086008996</v>
      </c>
      <c r="J186" s="23">
        <f t="shared" si="72"/>
        <v>0</v>
      </c>
      <c r="K186" s="23">
        <f t="shared" si="72"/>
        <v>5.9214617968100874E-2</v>
      </c>
    </row>
    <row r="187" spans="1:11">
      <c r="A187" s="24">
        <v>2014</v>
      </c>
      <c r="B187" s="24">
        <f t="shared" ref="B187:K187" si="73">B79/B160</f>
        <v>1.2744809312147732E-2</v>
      </c>
      <c r="C187" s="24">
        <f t="shared" si="73"/>
        <v>0</v>
      </c>
      <c r="D187" s="24">
        <f t="shared" si="73"/>
        <v>0</v>
      </c>
      <c r="E187" s="24">
        <f t="shared" si="73"/>
        <v>0.75577225135718695</v>
      </c>
      <c r="F187" s="24">
        <f t="shared" si="73"/>
        <v>4.9076438472214065E-3</v>
      </c>
      <c r="G187" s="24">
        <f t="shared" si="73"/>
        <v>0.37011468084120153</v>
      </c>
      <c r="H187" s="24">
        <f t="shared" si="73"/>
        <v>9.7034929390392849E-3</v>
      </c>
      <c r="I187" s="24">
        <f t="shared" si="73"/>
        <v>11.475259552414794</v>
      </c>
      <c r="J187" s="24">
        <f t="shared" si="73"/>
        <v>0</v>
      </c>
      <c r="K187" s="24">
        <f t="shared" si="73"/>
        <v>0.11135854353851607</v>
      </c>
    </row>
    <row r="188" spans="1:11">
      <c r="A188" s="23">
        <v>2015</v>
      </c>
      <c r="B188" s="23">
        <f t="shared" ref="B188:K188" si="74">B80/B161</f>
        <v>1.7719856466036525E-4</v>
      </c>
      <c r="C188" s="23">
        <f t="shared" si="74"/>
        <v>3.700492406602831E-6</v>
      </c>
      <c r="D188" s="23">
        <f t="shared" si="74"/>
        <v>1.9306131793293568E-5</v>
      </c>
      <c r="E188" s="23">
        <f t="shared" si="74"/>
        <v>0.58287725670656321</v>
      </c>
      <c r="F188" s="23">
        <f t="shared" si="74"/>
        <v>1.7591564734930367E-2</v>
      </c>
      <c r="G188" s="23">
        <f t="shared" si="74"/>
        <v>0.1834684255201563</v>
      </c>
      <c r="H188" s="23">
        <f t="shared" si="74"/>
        <v>1.1301090151736526E-2</v>
      </c>
      <c r="I188" s="23">
        <f t="shared" si="74"/>
        <v>6.7703297139707175</v>
      </c>
      <c r="J188" s="23">
        <f t="shared" si="74"/>
        <v>0</v>
      </c>
      <c r="K188" s="23">
        <f t="shared" si="74"/>
        <v>2.3199515843740137E-2</v>
      </c>
    </row>
    <row r="190" spans="1:11" ht="90">
      <c r="A190" s="21" t="s">
        <v>91</v>
      </c>
      <c r="B190" s="60" t="s">
        <v>74</v>
      </c>
      <c r="C190" s="60" t="s">
        <v>75</v>
      </c>
      <c r="D190" s="60" t="s">
        <v>76</v>
      </c>
      <c r="E190" s="60" t="s">
        <v>77</v>
      </c>
      <c r="F190" s="60" t="s">
        <v>78</v>
      </c>
      <c r="G190" s="60" t="s">
        <v>79</v>
      </c>
      <c r="H190" s="60" t="s">
        <v>80</v>
      </c>
      <c r="I190" s="60" t="s">
        <v>81</v>
      </c>
      <c r="J190" s="60" t="s">
        <v>82</v>
      </c>
      <c r="K190" s="60" t="s">
        <v>83</v>
      </c>
    </row>
    <row r="191" spans="1:11">
      <c r="A191" s="23">
        <v>1991</v>
      </c>
      <c r="B191" s="23">
        <f>(B164-1)</f>
        <v>-1</v>
      </c>
      <c r="C191" s="23">
        <f t="shared" ref="C191:J191" si="75">(C164-1)</f>
        <v>-1</v>
      </c>
      <c r="D191" s="23">
        <f t="shared" si="75"/>
        <v>-0.84518530439385675</v>
      </c>
      <c r="E191" s="23">
        <f t="shared" si="75"/>
        <v>1.4125140390285544</v>
      </c>
      <c r="F191" s="23">
        <f t="shared" si="75"/>
        <v>-1</v>
      </c>
      <c r="G191" s="23">
        <f t="shared" si="75"/>
        <v>-0.99615976701515296</v>
      </c>
      <c r="H191" s="23">
        <f t="shared" si="75"/>
        <v>-1</v>
      </c>
      <c r="I191" s="23">
        <f t="shared" si="75"/>
        <v>1.3005931479592836</v>
      </c>
      <c r="J191" s="23">
        <f t="shared" si="75"/>
        <v>-1</v>
      </c>
      <c r="K191" s="23">
        <f>(K164-1)</f>
        <v>-1</v>
      </c>
    </row>
    <row r="192" spans="1:11">
      <c r="A192" s="24">
        <v>1992</v>
      </c>
      <c r="B192" s="24">
        <f t="shared" ref="B192:K192" si="76">(B165-1)</f>
        <v>-1</v>
      </c>
      <c r="C192" s="24">
        <f t="shared" si="76"/>
        <v>-1</v>
      </c>
      <c r="D192" s="24">
        <f t="shared" si="76"/>
        <v>-1</v>
      </c>
      <c r="E192" s="24">
        <f t="shared" si="76"/>
        <v>1.6631472961753029</v>
      </c>
      <c r="F192" s="24">
        <f t="shared" si="76"/>
        <v>-0.98492633693297471</v>
      </c>
      <c r="G192" s="24">
        <f t="shared" si="76"/>
        <v>-0.99916948138781991</v>
      </c>
      <c r="H192" s="24">
        <f t="shared" si="76"/>
        <v>-1</v>
      </c>
      <c r="I192" s="24">
        <f t="shared" si="76"/>
        <v>1.4416689538930716</v>
      </c>
      <c r="J192" s="24">
        <f t="shared" si="76"/>
        <v>-1</v>
      </c>
      <c r="K192" s="24">
        <f t="shared" si="76"/>
        <v>-1</v>
      </c>
    </row>
    <row r="193" spans="1:11">
      <c r="A193" s="23">
        <v>1993</v>
      </c>
      <c r="B193" s="23">
        <f t="shared" ref="B193:K193" si="77">(B166-1)</f>
        <v>-0.97859937195700097</v>
      </c>
      <c r="C193" s="23">
        <f t="shared" si="77"/>
        <v>3.6360211720319082</v>
      </c>
      <c r="D193" s="23">
        <f t="shared" si="77"/>
        <v>-1</v>
      </c>
      <c r="E193" s="23">
        <f t="shared" si="77"/>
        <v>0.67106983269896037</v>
      </c>
      <c r="F193" s="23">
        <f t="shared" si="77"/>
        <v>-1</v>
      </c>
      <c r="G193" s="23">
        <f t="shared" si="77"/>
        <v>-0.9754588083187371</v>
      </c>
      <c r="H193" s="23">
        <f t="shared" si="77"/>
        <v>-1</v>
      </c>
      <c r="I193" s="23">
        <f t="shared" si="77"/>
        <v>1.4730003195629915</v>
      </c>
      <c r="J193" s="23">
        <f t="shared" si="77"/>
        <v>-1</v>
      </c>
      <c r="K193" s="23">
        <f t="shared" si="77"/>
        <v>-1</v>
      </c>
    </row>
    <row r="194" spans="1:11">
      <c r="A194" s="24">
        <v>1994</v>
      </c>
      <c r="B194" s="24">
        <f t="shared" ref="B194:K194" si="78">(B167-1)</f>
        <v>-1</v>
      </c>
      <c r="C194" s="24">
        <f t="shared" si="78"/>
        <v>1.0221997607726609</v>
      </c>
      <c r="D194" s="24">
        <f t="shared" si="78"/>
        <v>-1</v>
      </c>
      <c r="E194" s="24">
        <f t="shared" si="78"/>
        <v>-1.1807055538685662E-2</v>
      </c>
      <c r="F194" s="24">
        <f t="shared" si="78"/>
        <v>-1</v>
      </c>
      <c r="G194" s="24">
        <f t="shared" si="78"/>
        <v>-0.95432253000553657</v>
      </c>
      <c r="H194" s="24">
        <f t="shared" si="78"/>
        <v>-1</v>
      </c>
      <c r="I194" s="24">
        <f t="shared" si="78"/>
        <v>1.4940967668753644</v>
      </c>
      <c r="J194" s="24">
        <f t="shared" si="78"/>
        <v>-1</v>
      </c>
      <c r="K194" s="24">
        <f t="shared" si="78"/>
        <v>-1</v>
      </c>
    </row>
    <row r="195" spans="1:11">
      <c r="A195" s="23">
        <v>1995</v>
      </c>
      <c r="B195" s="23">
        <f t="shared" ref="B195:K195" si="79">(B168-1)</f>
        <v>-1</v>
      </c>
      <c r="C195" s="23">
        <f t="shared" si="79"/>
        <v>-0.94457516225260929</v>
      </c>
      <c r="D195" s="23">
        <f t="shared" si="79"/>
        <v>-1</v>
      </c>
      <c r="E195" s="23">
        <f t="shared" si="79"/>
        <v>0.49544554359552673</v>
      </c>
      <c r="F195" s="23">
        <f t="shared" si="79"/>
        <v>-1</v>
      </c>
      <c r="G195" s="23">
        <f t="shared" si="79"/>
        <v>-0.99696588191518454</v>
      </c>
      <c r="H195" s="23">
        <f t="shared" si="79"/>
        <v>-0.99109247120319155</v>
      </c>
      <c r="I195" s="23">
        <f t="shared" si="79"/>
        <v>2.3293035587900661</v>
      </c>
      <c r="J195" s="23">
        <f t="shared" si="79"/>
        <v>-1</v>
      </c>
      <c r="K195" s="23">
        <f t="shared" si="79"/>
        <v>-1</v>
      </c>
    </row>
    <row r="196" spans="1:11">
      <c r="A196" s="24">
        <v>1996</v>
      </c>
      <c r="B196" s="24">
        <f t="shared" ref="B196:K196" si="80">(B169-1)</f>
        <v>-0.94089456683760042</v>
      </c>
      <c r="C196" s="24">
        <f t="shared" si="80"/>
        <v>-0.93472798379576683</v>
      </c>
      <c r="D196" s="24">
        <f t="shared" si="80"/>
        <v>-1</v>
      </c>
      <c r="E196" s="24">
        <f t="shared" si="80"/>
        <v>0.8532053049381636</v>
      </c>
      <c r="F196" s="24">
        <f t="shared" si="80"/>
        <v>-1</v>
      </c>
      <c r="G196" s="24">
        <f t="shared" si="80"/>
        <v>-0.99113777795896674</v>
      </c>
      <c r="H196" s="24">
        <f t="shared" si="80"/>
        <v>-0.88712638702326518</v>
      </c>
      <c r="I196" s="24">
        <f t="shared" si="80"/>
        <v>2.8943332442983012</v>
      </c>
      <c r="J196" s="24">
        <f t="shared" si="80"/>
        <v>-1</v>
      </c>
      <c r="K196" s="24">
        <f t="shared" si="80"/>
        <v>-0.9342597119840621</v>
      </c>
    </row>
    <row r="197" spans="1:11">
      <c r="A197" s="23">
        <v>1997</v>
      </c>
      <c r="B197" s="23">
        <f t="shared" ref="B197:K197" si="81">(B170-1)</f>
        <v>-1</v>
      </c>
      <c r="C197" s="23">
        <f t="shared" si="81"/>
        <v>-1</v>
      </c>
      <c r="D197" s="23">
        <f t="shared" si="81"/>
        <v>-1</v>
      </c>
      <c r="E197" s="23">
        <f t="shared" si="81"/>
        <v>0.7383007262934882</v>
      </c>
      <c r="F197" s="23">
        <f t="shared" si="81"/>
        <v>-0.99871491472411678</v>
      </c>
      <c r="G197" s="23">
        <f t="shared" si="81"/>
        <v>-0.98400484391638599</v>
      </c>
      <c r="H197" s="23">
        <f t="shared" si="81"/>
        <v>-0.9424718081255451</v>
      </c>
      <c r="I197" s="23">
        <f t="shared" si="81"/>
        <v>2.6649865080744943</v>
      </c>
      <c r="J197" s="23">
        <f t="shared" si="81"/>
        <v>-1</v>
      </c>
      <c r="K197" s="23">
        <f t="shared" si="81"/>
        <v>-0.97639372069093233</v>
      </c>
    </row>
    <row r="198" spans="1:11">
      <c r="A198" s="24">
        <v>1998</v>
      </c>
      <c r="B198" s="24">
        <f t="shared" ref="B198:K198" si="82">(B171-1)</f>
        <v>-1</v>
      </c>
      <c r="C198" s="24">
        <f t="shared" si="82"/>
        <v>-1</v>
      </c>
      <c r="D198" s="24">
        <f t="shared" si="82"/>
        <v>-1</v>
      </c>
      <c r="E198" s="24">
        <f t="shared" si="82"/>
        <v>0.72722697580606099</v>
      </c>
      <c r="F198" s="24">
        <f t="shared" si="82"/>
        <v>-0.99644635568112294</v>
      </c>
      <c r="G198" s="24">
        <f t="shared" si="82"/>
        <v>-0.98879462234018889</v>
      </c>
      <c r="H198" s="24">
        <f t="shared" si="82"/>
        <v>-0.99926104343130917</v>
      </c>
      <c r="I198" s="24">
        <f t="shared" si="82"/>
        <v>3.1961546140869412</v>
      </c>
      <c r="J198" s="24">
        <f t="shared" si="82"/>
        <v>-1</v>
      </c>
      <c r="K198" s="24">
        <f t="shared" si="82"/>
        <v>-0.81172580052544197</v>
      </c>
    </row>
    <row r="199" spans="1:11">
      <c r="A199" s="23">
        <v>1999</v>
      </c>
      <c r="B199" s="23">
        <f t="shared" ref="B199:K199" si="83">(B172-1)</f>
        <v>-1</v>
      </c>
      <c r="C199" s="23">
        <f t="shared" si="83"/>
        <v>-1</v>
      </c>
      <c r="D199" s="23">
        <f t="shared" si="83"/>
        <v>-1</v>
      </c>
      <c r="E199" s="23">
        <f t="shared" si="83"/>
        <v>1.4348665078187763</v>
      </c>
      <c r="F199" s="23">
        <f t="shared" si="83"/>
        <v>-0.99187393996969508</v>
      </c>
      <c r="G199" s="23">
        <f t="shared" si="83"/>
        <v>-0.9873990247074631</v>
      </c>
      <c r="H199" s="23">
        <f t="shared" si="83"/>
        <v>-0.9997181793711426</v>
      </c>
      <c r="I199" s="23">
        <f t="shared" si="83"/>
        <v>4.9992857360525029</v>
      </c>
      <c r="J199" s="23">
        <f t="shared" si="83"/>
        <v>-1</v>
      </c>
      <c r="K199" s="23">
        <f t="shared" si="83"/>
        <v>-0.92471400653856806</v>
      </c>
    </row>
    <row r="200" spans="1:11">
      <c r="A200" s="24">
        <v>2000</v>
      </c>
      <c r="B200" s="24">
        <f t="shared" ref="B200:K200" si="84">(B173-1)</f>
        <v>-1</v>
      </c>
      <c r="C200" s="24">
        <f t="shared" si="84"/>
        <v>-1</v>
      </c>
      <c r="D200" s="24">
        <f t="shared" si="84"/>
        <v>-1</v>
      </c>
      <c r="E200" s="24">
        <f t="shared" si="84"/>
        <v>2.5537204558960167</v>
      </c>
      <c r="F200" s="24">
        <f t="shared" si="84"/>
        <v>-0.99406442325596966</v>
      </c>
      <c r="G200" s="24">
        <f t="shared" si="84"/>
        <v>-0.91654810687960175</v>
      </c>
      <c r="H200" s="24">
        <f t="shared" si="84"/>
        <v>-0.99039954264519037</v>
      </c>
      <c r="I200" s="24">
        <f t="shared" si="84"/>
        <v>7.4678296109203792</v>
      </c>
      <c r="J200" s="24">
        <f t="shared" si="84"/>
        <v>-1</v>
      </c>
      <c r="K200" s="24">
        <f t="shared" si="84"/>
        <v>-0.92968162771729457</v>
      </c>
    </row>
    <row r="201" spans="1:11">
      <c r="A201" s="23">
        <v>2001</v>
      </c>
      <c r="B201" s="23">
        <f t="shared" ref="B201:K201" si="85">(B174-1)</f>
        <v>-1</v>
      </c>
      <c r="C201" s="23">
        <f t="shared" si="85"/>
        <v>-1</v>
      </c>
      <c r="D201" s="23">
        <f t="shared" si="85"/>
        <v>-1</v>
      </c>
      <c r="E201" s="23">
        <f t="shared" si="85"/>
        <v>2.5973141050169484</v>
      </c>
      <c r="F201" s="23">
        <f t="shared" si="85"/>
        <v>-0.95718383394312068</v>
      </c>
      <c r="G201" s="23">
        <f t="shared" si="85"/>
        <v>-0.86318133009646947</v>
      </c>
      <c r="H201" s="23">
        <f t="shared" si="85"/>
        <v>-0.99975115075625554</v>
      </c>
      <c r="I201" s="23">
        <f t="shared" si="85"/>
        <v>8.9207677277500999</v>
      </c>
      <c r="J201" s="23">
        <f t="shared" si="85"/>
        <v>-1</v>
      </c>
      <c r="K201" s="23">
        <f t="shared" si="85"/>
        <v>-0.91589423920429791</v>
      </c>
    </row>
    <row r="202" spans="1:11">
      <c r="A202" s="24">
        <v>2002</v>
      </c>
      <c r="B202" s="24">
        <f t="shared" ref="B202:K202" si="86">(B175-1)</f>
        <v>-1</v>
      </c>
      <c r="C202" s="24">
        <f t="shared" si="86"/>
        <v>-1</v>
      </c>
      <c r="D202" s="24">
        <f t="shared" si="86"/>
        <v>-1</v>
      </c>
      <c r="E202" s="24">
        <f t="shared" si="86"/>
        <v>1.5755244541870446</v>
      </c>
      <c r="F202" s="24">
        <f t="shared" si="86"/>
        <v>-0.98868089925267599</v>
      </c>
      <c r="G202" s="24">
        <f t="shared" si="86"/>
        <v>-0.8189838875928388</v>
      </c>
      <c r="H202" s="24">
        <f t="shared" si="86"/>
        <v>-0.99850255946006161</v>
      </c>
      <c r="I202" s="24">
        <f t="shared" si="86"/>
        <v>8.445436569497609</v>
      </c>
      <c r="J202" s="24">
        <f t="shared" si="86"/>
        <v>-1</v>
      </c>
      <c r="K202" s="24">
        <f t="shared" si="86"/>
        <v>-0.92471530204381591</v>
      </c>
    </row>
    <row r="203" spans="1:11">
      <c r="A203" s="23">
        <v>2003</v>
      </c>
      <c r="B203" s="23">
        <f t="shared" ref="B203:K203" si="87">(B176-1)</f>
        <v>-0.99957622920541978</v>
      </c>
      <c r="C203" s="23">
        <f t="shared" si="87"/>
        <v>-0.69693997796270724</v>
      </c>
      <c r="D203" s="23">
        <f t="shared" si="87"/>
        <v>-1</v>
      </c>
      <c r="E203" s="23">
        <f t="shared" si="87"/>
        <v>0.37024170253899857</v>
      </c>
      <c r="F203" s="23">
        <f t="shared" si="87"/>
        <v>-0.98570112419339007</v>
      </c>
      <c r="G203" s="23">
        <f t="shared" si="87"/>
        <v>-0.7339269684636317</v>
      </c>
      <c r="H203" s="23">
        <f t="shared" si="87"/>
        <v>-0.99853846754970377</v>
      </c>
      <c r="I203" s="23">
        <f t="shared" si="87"/>
        <v>8.134181822995787</v>
      </c>
      <c r="J203" s="23">
        <f t="shared" si="87"/>
        <v>-1</v>
      </c>
      <c r="K203" s="23">
        <f t="shared" si="87"/>
        <v>-0.94954987450257311</v>
      </c>
    </row>
    <row r="204" spans="1:11">
      <c r="A204" s="24">
        <v>2004</v>
      </c>
      <c r="B204" s="24">
        <f t="shared" ref="B204:K204" si="88">(B177-1)</f>
        <v>-0.99998852690153772</v>
      </c>
      <c r="C204" s="24">
        <f t="shared" si="88"/>
        <v>-1</v>
      </c>
      <c r="D204" s="24">
        <f t="shared" si="88"/>
        <v>-1</v>
      </c>
      <c r="E204" s="24">
        <f t="shared" si="88"/>
        <v>0.19621133028035875</v>
      </c>
      <c r="F204" s="24">
        <f t="shared" si="88"/>
        <v>-0.98626349590881479</v>
      </c>
      <c r="G204" s="24">
        <f t="shared" si="88"/>
        <v>-0.73508055987769771</v>
      </c>
      <c r="H204" s="24">
        <f t="shared" si="88"/>
        <v>-0.99807959260804668</v>
      </c>
      <c r="I204" s="24">
        <f t="shared" si="88"/>
        <v>9.0851995595150523</v>
      </c>
      <c r="J204" s="24">
        <f t="shared" si="88"/>
        <v>-1</v>
      </c>
      <c r="K204" s="24">
        <f t="shared" si="88"/>
        <v>-0.95496194168322657</v>
      </c>
    </row>
    <row r="205" spans="1:11">
      <c r="A205" s="23">
        <v>2005</v>
      </c>
      <c r="B205" s="23">
        <f t="shared" ref="B205:K205" si="89">(B178-1)</f>
        <v>-0.99986632321121705</v>
      </c>
      <c r="C205" s="23">
        <f t="shared" si="89"/>
        <v>-1</v>
      </c>
      <c r="D205" s="23">
        <f t="shared" si="89"/>
        <v>-1</v>
      </c>
      <c r="E205" s="23">
        <f t="shared" si="89"/>
        <v>-0.36989617042281486</v>
      </c>
      <c r="F205" s="23">
        <f t="shared" si="89"/>
        <v>-0.9666494616213519</v>
      </c>
      <c r="G205" s="23">
        <f t="shared" si="89"/>
        <v>-0.81358332279931311</v>
      </c>
      <c r="H205" s="23">
        <f t="shared" si="89"/>
        <v>-0.99988449465629892</v>
      </c>
      <c r="I205" s="23">
        <f t="shared" si="89"/>
        <v>8.1664198967464561</v>
      </c>
      <c r="J205" s="23">
        <f t="shared" si="89"/>
        <v>-1</v>
      </c>
      <c r="K205" s="23">
        <f t="shared" si="89"/>
        <v>-0.85077250708755614</v>
      </c>
    </row>
    <row r="206" spans="1:11">
      <c r="A206" s="24">
        <v>2006</v>
      </c>
      <c r="B206" s="24">
        <f t="shared" ref="B206:K206" si="90">(B179-1)</f>
        <v>-0.99696591900122622</v>
      </c>
      <c r="C206" s="24">
        <f t="shared" si="90"/>
        <v>-1</v>
      </c>
      <c r="D206" s="24">
        <f t="shared" si="90"/>
        <v>-1</v>
      </c>
      <c r="E206" s="24">
        <f t="shared" si="90"/>
        <v>-1.6825600222125647E-4</v>
      </c>
      <c r="F206" s="24">
        <f t="shared" si="90"/>
        <v>-0.97057313396186218</v>
      </c>
      <c r="G206" s="24">
        <f t="shared" si="90"/>
        <v>-0.75960078370101247</v>
      </c>
      <c r="H206" s="24">
        <f t="shared" si="90"/>
        <v>-0.99957297425621494</v>
      </c>
      <c r="I206" s="24">
        <f t="shared" si="90"/>
        <v>9.0518999086013086</v>
      </c>
      <c r="J206" s="24">
        <f t="shared" si="90"/>
        <v>0.50849745077512964</v>
      </c>
      <c r="K206" s="24">
        <f t="shared" si="90"/>
        <v>-0.91806393366969186</v>
      </c>
    </row>
    <row r="207" spans="1:11">
      <c r="A207" s="23">
        <v>2007</v>
      </c>
      <c r="B207" s="23">
        <f t="shared" ref="B207:K207" si="91">(B180-1)</f>
        <v>-0.99742828252260696</v>
      </c>
      <c r="C207" s="23">
        <f t="shared" si="91"/>
        <v>-1</v>
      </c>
      <c r="D207" s="23">
        <f t="shared" si="91"/>
        <v>-0.99988067132377734</v>
      </c>
      <c r="E207" s="23">
        <f t="shared" si="91"/>
        <v>-0.39337407578560368</v>
      </c>
      <c r="F207" s="23">
        <f t="shared" si="91"/>
        <v>-0.9789808873294138</v>
      </c>
      <c r="G207" s="23">
        <f t="shared" si="91"/>
        <v>-0.72079528330912213</v>
      </c>
      <c r="H207" s="23">
        <f t="shared" si="91"/>
        <v>-0.99550989448195371</v>
      </c>
      <c r="I207" s="23">
        <f t="shared" si="91"/>
        <v>7.7859102784973295</v>
      </c>
      <c r="J207" s="23">
        <f t="shared" si="91"/>
        <v>-1</v>
      </c>
      <c r="K207" s="23">
        <f t="shared" si="91"/>
        <v>-0.96670105774701998</v>
      </c>
    </row>
    <row r="208" spans="1:11">
      <c r="A208" s="24">
        <v>2008</v>
      </c>
      <c r="B208" s="24">
        <f t="shared" ref="B208:K208" si="92">(B181-1)</f>
        <v>-0.92632064744400633</v>
      </c>
      <c r="C208" s="24">
        <f t="shared" si="92"/>
        <v>-1</v>
      </c>
      <c r="D208" s="24">
        <f t="shared" si="92"/>
        <v>-1</v>
      </c>
      <c r="E208" s="24">
        <f t="shared" si="92"/>
        <v>1.0034547464132793E-3</v>
      </c>
      <c r="F208" s="24">
        <f t="shared" si="92"/>
        <v>-0.95698984004825927</v>
      </c>
      <c r="G208" s="24">
        <f t="shared" si="92"/>
        <v>-0.78206712063226569</v>
      </c>
      <c r="H208" s="24">
        <f t="shared" si="92"/>
        <v>-0.99979442580521216</v>
      </c>
      <c r="I208" s="24">
        <f t="shared" si="92"/>
        <v>10.99413067084684</v>
      </c>
      <c r="J208" s="24">
        <f t="shared" si="92"/>
        <v>-1</v>
      </c>
      <c r="K208" s="24">
        <f t="shared" si="92"/>
        <v>-0.96906506587287222</v>
      </c>
    </row>
    <row r="209" spans="1:11">
      <c r="A209" s="23">
        <v>2009</v>
      </c>
      <c r="B209" s="23">
        <f t="shared" ref="B209:K209" si="93">(B182-1)</f>
        <v>-0.94154870841706728</v>
      </c>
      <c r="C209" s="23">
        <f t="shared" si="93"/>
        <v>-1</v>
      </c>
      <c r="D209" s="23">
        <f t="shared" si="93"/>
        <v>-1</v>
      </c>
      <c r="E209" s="23">
        <f t="shared" si="93"/>
        <v>0.18722562208158489</v>
      </c>
      <c r="F209" s="23">
        <f t="shared" si="93"/>
        <v>-0.99607583528762889</v>
      </c>
      <c r="G209" s="23">
        <f t="shared" si="93"/>
        <v>-0.65451580609446269</v>
      </c>
      <c r="H209" s="23">
        <f t="shared" si="93"/>
        <v>-0.99954241457567417</v>
      </c>
      <c r="I209" s="23">
        <f t="shared" si="93"/>
        <v>12.957823276784296</v>
      </c>
      <c r="J209" s="23">
        <f t="shared" si="93"/>
        <v>-1</v>
      </c>
      <c r="K209" s="23">
        <f t="shared" si="93"/>
        <v>-0.89262589770315981</v>
      </c>
    </row>
    <row r="210" spans="1:11">
      <c r="A210" s="24">
        <v>2010</v>
      </c>
      <c r="B210" s="24">
        <f t="shared" ref="B210:K210" si="94">(B183-1)</f>
        <v>-1</v>
      </c>
      <c r="C210" s="24">
        <f t="shared" si="94"/>
        <v>-1</v>
      </c>
      <c r="D210" s="24">
        <f t="shared" si="94"/>
        <v>-1</v>
      </c>
      <c r="E210" s="24">
        <f t="shared" si="94"/>
        <v>0.33802215584111095</v>
      </c>
      <c r="F210" s="24">
        <f t="shared" si="94"/>
        <v>-0.98809036994530186</v>
      </c>
      <c r="G210" s="24">
        <f t="shared" si="94"/>
        <v>-0.78311672859406734</v>
      </c>
      <c r="H210" s="24">
        <f t="shared" si="94"/>
        <v>-0.99974654178213163</v>
      </c>
      <c r="I210" s="24">
        <f t="shared" si="94"/>
        <v>12.518482210387029</v>
      </c>
      <c r="J210" s="24">
        <f t="shared" si="94"/>
        <v>-1</v>
      </c>
      <c r="K210" s="24">
        <f t="shared" si="94"/>
        <v>-0.85818663510186433</v>
      </c>
    </row>
    <row r="211" spans="1:11">
      <c r="A211" s="23">
        <v>2011</v>
      </c>
      <c r="B211" s="23">
        <f t="shared" ref="B211:K211" si="95">(B184-1)</f>
        <v>-0.99962938913555388</v>
      </c>
      <c r="C211" s="23">
        <f t="shared" si="95"/>
        <v>-1</v>
      </c>
      <c r="D211" s="23">
        <f t="shared" si="95"/>
        <v>-0.9972750934223672</v>
      </c>
      <c r="E211" s="23">
        <f t="shared" si="95"/>
        <v>0.28312516369615781</v>
      </c>
      <c r="F211" s="23">
        <f t="shared" si="95"/>
        <v>-1</v>
      </c>
      <c r="G211" s="23">
        <f t="shared" si="95"/>
        <v>-0.68759801426871847</v>
      </c>
      <c r="H211" s="23">
        <f t="shared" si="95"/>
        <v>-0.9961142073869943</v>
      </c>
      <c r="I211" s="23">
        <f t="shared" si="95"/>
        <v>12.087207845131088</v>
      </c>
      <c r="J211" s="23">
        <f t="shared" si="95"/>
        <v>-1</v>
      </c>
      <c r="K211" s="23">
        <f t="shared" si="95"/>
        <v>-0.95104626836865347</v>
      </c>
    </row>
    <row r="212" spans="1:11">
      <c r="A212" s="24">
        <v>2012</v>
      </c>
      <c r="B212" s="24">
        <f t="shared" ref="B212:K212" si="96">(B185-1)</f>
        <v>-1</v>
      </c>
      <c r="C212" s="24">
        <f t="shared" si="96"/>
        <v>-1</v>
      </c>
      <c r="D212" s="24">
        <f t="shared" si="96"/>
        <v>-1</v>
      </c>
      <c r="E212" s="24">
        <f t="shared" si="96"/>
        <v>0.40870677428395474</v>
      </c>
      <c r="F212" s="24">
        <f t="shared" si="96"/>
        <v>-0.99851170116910859</v>
      </c>
      <c r="G212" s="24">
        <f t="shared" si="96"/>
        <v>-0.54078144159797292</v>
      </c>
      <c r="H212" s="24">
        <f t="shared" si="96"/>
        <v>-0.97467875389576553</v>
      </c>
      <c r="I212" s="24">
        <f t="shared" si="96"/>
        <v>15.777323190077613</v>
      </c>
      <c r="J212" s="24">
        <f t="shared" si="96"/>
        <v>-1</v>
      </c>
      <c r="K212" s="24">
        <f t="shared" si="96"/>
        <v>-0.91534155480497292</v>
      </c>
    </row>
    <row r="213" spans="1:11">
      <c r="A213" s="23">
        <v>2013</v>
      </c>
      <c r="B213" s="23">
        <f t="shared" ref="B213:K213" si="97">(B186-1)</f>
        <v>-1</v>
      </c>
      <c r="C213" s="23">
        <f t="shared" si="97"/>
        <v>-1</v>
      </c>
      <c r="D213" s="23">
        <f t="shared" si="97"/>
        <v>-1</v>
      </c>
      <c r="E213" s="23">
        <f t="shared" si="97"/>
        <v>0.29233948998963055</v>
      </c>
      <c r="F213" s="23">
        <f t="shared" si="97"/>
        <v>-0.99769171137938584</v>
      </c>
      <c r="G213" s="23">
        <f t="shared" si="97"/>
        <v>-0.52999292854955293</v>
      </c>
      <c r="H213" s="23">
        <f t="shared" si="97"/>
        <v>-0.98665208622750589</v>
      </c>
      <c r="I213" s="23">
        <f t="shared" si="97"/>
        <v>15.277822086008996</v>
      </c>
      <c r="J213" s="23">
        <f t="shared" si="97"/>
        <v>-1</v>
      </c>
      <c r="K213" s="23">
        <f t="shared" si="97"/>
        <v>-0.9407853820318991</v>
      </c>
    </row>
    <row r="214" spans="1:11">
      <c r="A214" s="24">
        <v>2014</v>
      </c>
      <c r="B214" s="24">
        <f t="shared" ref="B214:K214" si="98">(B187-1)</f>
        <v>-0.98725519068785228</v>
      </c>
      <c r="C214" s="24">
        <f t="shared" si="98"/>
        <v>-1</v>
      </c>
      <c r="D214" s="24">
        <f t="shared" si="98"/>
        <v>-1</v>
      </c>
      <c r="E214" s="24">
        <f t="shared" si="98"/>
        <v>-0.24422774864281305</v>
      </c>
      <c r="F214" s="24">
        <f t="shared" si="98"/>
        <v>-0.99509235615277858</v>
      </c>
      <c r="G214" s="24">
        <f t="shared" si="98"/>
        <v>-0.62988531915879853</v>
      </c>
      <c r="H214" s="24">
        <f t="shared" si="98"/>
        <v>-0.99029650706096073</v>
      </c>
      <c r="I214" s="24">
        <f t="shared" si="98"/>
        <v>10.475259552414794</v>
      </c>
      <c r="J214" s="24">
        <f t="shared" si="98"/>
        <v>-1</v>
      </c>
      <c r="K214" s="24">
        <f t="shared" si="98"/>
        <v>-0.88864145646148396</v>
      </c>
    </row>
    <row r="215" spans="1:11">
      <c r="A215" s="23">
        <v>2015</v>
      </c>
      <c r="B215" s="23">
        <f t="shared" ref="B215:K215" si="99">(B188-1)</f>
        <v>-0.99982280143533964</v>
      </c>
      <c r="C215" s="23">
        <f t="shared" si="99"/>
        <v>-0.99999629950759339</v>
      </c>
      <c r="D215" s="23">
        <f t="shared" si="99"/>
        <v>-0.99998069386820676</v>
      </c>
      <c r="E215" s="23">
        <f t="shared" si="99"/>
        <v>-0.41712274329343679</v>
      </c>
      <c r="F215" s="23">
        <f t="shared" si="99"/>
        <v>-0.9824084352650696</v>
      </c>
      <c r="G215" s="23">
        <f t="shared" si="99"/>
        <v>-0.8165315744798437</v>
      </c>
      <c r="H215" s="23">
        <f t="shared" si="99"/>
        <v>-0.98869890984826347</v>
      </c>
      <c r="I215" s="23">
        <f t="shared" si="99"/>
        <v>5.7703297139707175</v>
      </c>
      <c r="J215" s="23">
        <f t="shared" si="99"/>
        <v>-1</v>
      </c>
      <c r="K215" s="23">
        <f t="shared" si="99"/>
        <v>-0.97680048415625986</v>
      </c>
    </row>
    <row r="217" spans="1:11" ht="90">
      <c r="A217" s="21" t="s">
        <v>92</v>
      </c>
      <c r="B217" s="60" t="s">
        <v>74</v>
      </c>
      <c r="C217" s="60" t="s">
        <v>75</v>
      </c>
      <c r="D217" s="60" t="s">
        <v>76</v>
      </c>
      <c r="E217" s="60" t="s">
        <v>77</v>
      </c>
      <c r="F217" s="60" t="s">
        <v>78</v>
      </c>
      <c r="G217" s="60" t="s">
        <v>79</v>
      </c>
      <c r="H217" s="60" t="s">
        <v>80</v>
      </c>
      <c r="I217" s="60" t="s">
        <v>81</v>
      </c>
      <c r="J217" s="60" t="s">
        <v>82</v>
      </c>
      <c r="K217" s="60" t="s">
        <v>83</v>
      </c>
    </row>
    <row r="218" spans="1:11">
      <c r="A218" s="23">
        <v>1991</v>
      </c>
      <c r="B218" s="23">
        <f>(B164+1)</f>
        <v>1</v>
      </c>
      <c r="C218" s="23">
        <f t="shared" ref="C218:K218" si="100">(C164+1)</f>
        <v>1</v>
      </c>
      <c r="D218" s="23">
        <f t="shared" si="100"/>
        <v>1.1548146956061434</v>
      </c>
      <c r="E218" s="23">
        <f t="shared" si="100"/>
        <v>3.4125140390285544</v>
      </c>
      <c r="F218" s="23">
        <f t="shared" si="100"/>
        <v>1</v>
      </c>
      <c r="G218" s="23">
        <f t="shared" si="100"/>
        <v>1.003840232984847</v>
      </c>
      <c r="H218" s="23">
        <f t="shared" si="100"/>
        <v>1</v>
      </c>
      <c r="I218" s="23">
        <f t="shared" si="100"/>
        <v>3.3005931479592836</v>
      </c>
      <c r="J218" s="23">
        <f t="shared" si="100"/>
        <v>1</v>
      </c>
      <c r="K218" s="23">
        <f t="shared" si="100"/>
        <v>1</v>
      </c>
    </row>
    <row r="219" spans="1:11">
      <c r="A219" s="24">
        <v>1992</v>
      </c>
      <c r="B219" s="24">
        <f t="shared" ref="B219:K219" si="101">(B165+1)</f>
        <v>1</v>
      </c>
      <c r="C219" s="24">
        <f t="shared" si="101"/>
        <v>1</v>
      </c>
      <c r="D219" s="24">
        <f t="shared" si="101"/>
        <v>1</v>
      </c>
      <c r="E219" s="24">
        <f t="shared" si="101"/>
        <v>3.6631472961753029</v>
      </c>
      <c r="F219" s="24">
        <f t="shared" si="101"/>
        <v>1.0150736630670254</v>
      </c>
      <c r="G219" s="24">
        <f t="shared" si="101"/>
        <v>1.00083051861218</v>
      </c>
      <c r="H219" s="24">
        <f t="shared" si="101"/>
        <v>1</v>
      </c>
      <c r="I219" s="24">
        <f t="shared" si="101"/>
        <v>3.4416689538930716</v>
      </c>
      <c r="J219" s="24">
        <f t="shared" si="101"/>
        <v>1</v>
      </c>
      <c r="K219" s="24">
        <f t="shared" si="101"/>
        <v>1</v>
      </c>
    </row>
    <row r="220" spans="1:11">
      <c r="A220" s="23">
        <v>1993</v>
      </c>
      <c r="B220" s="23">
        <f t="shared" ref="B220:K220" si="102">(B166+1)</f>
        <v>1.021400628042999</v>
      </c>
      <c r="C220" s="23">
        <f t="shared" si="102"/>
        <v>5.6360211720319082</v>
      </c>
      <c r="D220" s="23">
        <f t="shared" si="102"/>
        <v>1</v>
      </c>
      <c r="E220" s="23">
        <f t="shared" si="102"/>
        <v>2.6710698326989606</v>
      </c>
      <c r="F220" s="23">
        <f t="shared" si="102"/>
        <v>1</v>
      </c>
      <c r="G220" s="23">
        <f t="shared" si="102"/>
        <v>1.024541191681263</v>
      </c>
      <c r="H220" s="23">
        <f t="shared" si="102"/>
        <v>1</v>
      </c>
      <c r="I220" s="23">
        <f t="shared" si="102"/>
        <v>3.4730003195629915</v>
      </c>
      <c r="J220" s="23">
        <f t="shared" si="102"/>
        <v>1</v>
      </c>
      <c r="K220" s="23">
        <f t="shared" si="102"/>
        <v>1</v>
      </c>
    </row>
    <row r="221" spans="1:11">
      <c r="A221" s="24">
        <v>1994</v>
      </c>
      <c r="B221" s="24">
        <f t="shared" ref="B221:K221" si="103">(B167+1)</f>
        <v>1</v>
      </c>
      <c r="C221" s="24">
        <f t="shared" si="103"/>
        <v>3.0221997607726609</v>
      </c>
      <c r="D221" s="24">
        <f t="shared" si="103"/>
        <v>1</v>
      </c>
      <c r="E221" s="24">
        <f t="shared" si="103"/>
        <v>1.9881929444613142</v>
      </c>
      <c r="F221" s="24">
        <f t="shared" si="103"/>
        <v>1</v>
      </c>
      <c r="G221" s="24">
        <f t="shared" si="103"/>
        <v>1.0456774699944635</v>
      </c>
      <c r="H221" s="24">
        <f t="shared" si="103"/>
        <v>1</v>
      </c>
      <c r="I221" s="24">
        <f t="shared" si="103"/>
        <v>3.4940967668753644</v>
      </c>
      <c r="J221" s="24">
        <f t="shared" si="103"/>
        <v>1</v>
      </c>
      <c r="K221" s="24">
        <f t="shared" si="103"/>
        <v>1</v>
      </c>
    </row>
    <row r="222" spans="1:11">
      <c r="A222" s="23">
        <v>1995</v>
      </c>
      <c r="B222" s="23">
        <f t="shared" ref="B222:K222" si="104">(B168+1)</f>
        <v>1</v>
      </c>
      <c r="C222" s="23">
        <f t="shared" si="104"/>
        <v>1.0554248377473907</v>
      </c>
      <c r="D222" s="23">
        <f t="shared" si="104"/>
        <v>1</v>
      </c>
      <c r="E222" s="23">
        <f t="shared" si="104"/>
        <v>2.4954455435955269</v>
      </c>
      <c r="F222" s="23">
        <f t="shared" si="104"/>
        <v>1</v>
      </c>
      <c r="G222" s="23">
        <f t="shared" si="104"/>
        <v>1.0030341180848155</v>
      </c>
      <c r="H222" s="23">
        <f t="shared" si="104"/>
        <v>1.0089075287968083</v>
      </c>
      <c r="I222" s="23">
        <f t="shared" si="104"/>
        <v>4.3293035587900661</v>
      </c>
      <c r="J222" s="23">
        <f t="shared" si="104"/>
        <v>1</v>
      </c>
      <c r="K222" s="23">
        <f t="shared" si="104"/>
        <v>1</v>
      </c>
    </row>
    <row r="223" spans="1:11">
      <c r="A223" s="24">
        <v>1996</v>
      </c>
      <c r="B223" s="24">
        <f t="shared" ref="B223:K223" si="105">(B169+1)</f>
        <v>1.0591054331623997</v>
      </c>
      <c r="C223" s="24">
        <f t="shared" si="105"/>
        <v>1.0652720162042331</v>
      </c>
      <c r="D223" s="24">
        <f t="shared" si="105"/>
        <v>1</v>
      </c>
      <c r="E223" s="24">
        <f t="shared" si="105"/>
        <v>2.8532053049381636</v>
      </c>
      <c r="F223" s="24">
        <f t="shared" si="105"/>
        <v>1</v>
      </c>
      <c r="G223" s="24">
        <f t="shared" si="105"/>
        <v>1.0088622220410333</v>
      </c>
      <c r="H223" s="24">
        <f t="shared" si="105"/>
        <v>1.1128736129767347</v>
      </c>
      <c r="I223" s="24">
        <f t="shared" si="105"/>
        <v>4.8943332442983012</v>
      </c>
      <c r="J223" s="24">
        <f t="shared" si="105"/>
        <v>1</v>
      </c>
      <c r="K223" s="24">
        <f t="shared" si="105"/>
        <v>1.0657402880159379</v>
      </c>
    </row>
    <row r="224" spans="1:11">
      <c r="A224" s="23">
        <v>1997</v>
      </c>
      <c r="B224" s="23">
        <f t="shared" ref="B224:K224" si="106">(B170+1)</f>
        <v>1</v>
      </c>
      <c r="C224" s="23">
        <f t="shared" si="106"/>
        <v>1</v>
      </c>
      <c r="D224" s="23">
        <f t="shared" si="106"/>
        <v>1</v>
      </c>
      <c r="E224" s="23">
        <f t="shared" si="106"/>
        <v>2.7383007262934882</v>
      </c>
      <c r="F224" s="23">
        <f t="shared" si="106"/>
        <v>1.0012850852758832</v>
      </c>
      <c r="G224" s="23">
        <f t="shared" si="106"/>
        <v>1.015995156083614</v>
      </c>
      <c r="H224" s="23">
        <f t="shared" si="106"/>
        <v>1.057528191874455</v>
      </c>
      <c r="I224" s="23">
        <f t="shared" si="106"/>
        <v>4.6649865080744943</v>
      </c>
      <c r="J224" s="23">
        <f t="shared" si="106"/>
        <v>1</v>
      </c>
      <c r="K224" s="23">
        <f t="shared" si="106"/>
        <v>1.0236062793090677</v>
      </c>
    </row>
    <row r="225" spans="1:11">
      <c r="A225" s="24">
        <v>1998</v>
      </c>
      <c r="B225" s="24">
        <f t="shared" ref="B225:K225" si="107">(B171+1)</f>
        <v>1</v>
      </c>
      <c r="C225" s="24">
        <f t="shared" si="107"/>
        <v>1</v>
      </c>
      <c r="D225" s="24">
        <f t="shared" si="107"/>
        <v>1</v>
      </c>
      <c r="E225" s="24">
        <f t="shared" si="107"/>
        <v>2.7272269758060608</v>
      </c>
      <c r="F225" s="24">
        <f t="shared" si="107"/>
        <v>1.0035536443188771</v>
      </c>
      <c r="G225" s="24">
        <f t="shared" si="107"/>
        <v>1.0112053776598111</v>
      </c>
      <c r="H225" s="24">
        <f t="shared" si="107"/>
        <v>1.0007389565686908</v>
      </c>
      <c r="I225" s="24">
        <f t="shared" si="107"/>
        <v>5.1961546140869412</v>
      </c>
      <c r="J225" s="24">
        <f t="shared" si="107"/>
        <v>1</v>
      </c>
      <c r="K225" s="24">
        <f t="shared" si="107"/>
        <v>1.188274199474558</v>
      </c>
    </row>
    <row r="226" spans="1:11">
      <c r="A226" s="23">
        <v>1999</v>
      </c>
      <c r="B226" s="23">
        <f t="shared" ref="B226:K226" si="108">(B172+1)</f>
        <v>1</v>
      </c>
      <c r="C226" s="23">
        <f t="shared" si="108"/>
        <v>1</v>
      </c>
      <c r="D226" s="23">
        <f t="shared" si="108"/>
        <v>1</v>
      </c>
      <c r="E226" s="23">
        <f t="shared" si="108"/>
        <v>3.4348665078187763</v>
      </c>
      <c r="F226" s="23">
        <f t="shared" si="108"/>
        <v>1.008126060030305</v>
      </c>
      <c r="G226" s="23">
        <f t="shared" si="108"/>
        <v>1.0126009752925369</v>
      </c>
      <c r="H226" s="23">
        <f t="shared" si="108"/>
        <v>1.0002818206288573</v>
      </c>
      <c r="I226" s="23">
        <f t="shared" si="108"/>
        <v>6.9992857360525029</v>
      </c>
      <c r="J226" s="23">
        <f t="shared" si="108"/>
        <v>1</v>
      </c>
      <c r="K226" s="23">
        <f t="shared" si="108"/>
        <v>1.0752859934614321</v>
      </c>
    </row>
    <row r="227" spans="1:11">
      <c r="A227" s="24">
        <v>2000</v>
      </c>
      <c r="B227" s="24">
        <f t="shared" ref="B227:K227" si="109">(B173+1)</f>
        <v>1</v>
      </c>
      <c r="C227" s="24">
        <f t="shared" si="109"/>
        <v>1</v>
      </c>
      <c r="D227" s="24">
        <f t="shared" si="109"/>
        <v>1</v>
      </c>
      <c r="E227" s="24">
        <f t="shared" si="109"/>
        <v>4.5537204558960163</v>
      </c>
      <c r="F227" s="24">
        <f t="shared" si="109"/>
        <v>1.0059355767440303</v>
      </c>
      <c r="G227" s="24">
        <f t="shared" si="109"/>
        <v>1.0834518931203982</v>
      </c>
      <c r="H227" s="24">
        <f t="shared" si="109"/>
        <v>1.0096004573548096</v>
      </c>
      <c r="I227" s="24">
        <f t="shared" si="109"/>
        <v>9.4678296109203792</v>
      </c>
      <c r="J227" s="24">
        <f t="shared" si="109"/>
        <v>1</v>
      </c>
      <c r="K227" s="24">
        <f t="shared" si="109"/>
        <v>1.0703183722827054</v>
      </c>
    </row>
    <row r="228" spans="1:11">
      <c r="A228" s="23">
        <v>2001</v>
      </c>
      <c r="B228" s="23">
        <f t="shared" ref="B228:K228" si="110">(B174+1)</f>
        <v>1</v>
      </c>
      <c r="C228" s="23">
        <f t="shared" si="110"/>
        <v>1</v>
      </c>
      <c r="D228" s="23">
        <f t="shared" si="110"/>
        <v>1</v>
      </c>
      <c r="E228" s="23">
        <f t="shared" si="110"/>
        <v>4.5973141050169488</v>
      </c>
      <c r="F228" s="23">
        <f t="shared" si="110"/>
        <v>1.0428161660568793</v>
      </c>
      <c r="G228" s="23">
        <f t="shared" si="110"/>
        <v>1.1368186699035305</v>
      </c>
      <c r="H228" s="23">
        <f t="shared" si="110"/>
        <v>1.0002488492437445</v>
      </c>
      <c r="I228" s="23">
        <f t="shared" si="110"/>
        <v>10.9207677277501</v>
      </c>
      <c r="J228" s="23">
        <f t="shared" si="110"/>
        <v>1</v>
      </c>
      <c r="K228" s="23">
        <f t="shared" si="110"/>
        <v>1.0841057607957021</v>
      </c>
    </row>
    <row r="229" spans="1:11">
      <c r="A229" s="24">
        <v>2002</v>
      </c>
      <c r="B229" s="24">
        <f t="shared" ref="B229:K229" si="111">(B175+1)</f>
        <v>1</v>
      </c>
      <c r="C229" s="24">
        <f t="shared" si="111"/>
        <v>1</v>
      </c>
      <c r="D229" s="24">
        <f t="shared" si="111"/>
        <v>1</v>
      </c>
      <c r="E229" s="24">
        <f t="shared" si="111"/>
        <v>3.5755244541870446</v>
      </c>
      <c r="F229" s="24">
        <f t="shared" si="111"/>
        <v>1.0113191007473241</v>
      </c>
      <c r="G229" s="24">
        <f t="shared" si="111"/>
        <v>1.1810161124071612</v>
      </c>
      <c r="H229" s="24">
        <f t="shared" si="111"/>
        <v>1.0014974405399384</v>
      </c>
      <c r="I229" s="24">
        <f t="shared" si="111"/>
        <v>10.445436569497609</v>
      </c>
      <c r="J229" s="24">
        <f t="shared" si="111"/>
        <v>1</v>
      </c>
      <c r="K229" s="24">
        <f t="shared" si="111"/>
        <v>1.0752846979561841</v>
      </c>
    </row>
    <row r="230" spans="1:11">
      <c r="A230" s="23">
        <v>2003</v>
      </c>
      <c r="B230" s="23">
        <f t="shared" ref="B230:K230" si="112">(B176+1)</f>
        <v>1.0004237707945802</v>
      </c>
      <c r="C230" s="23">
        <f t="shared" si="112"/>
        <v>1.3030600220372928</v>
      </c>
      <c r="D230" s="23">
        <f t="shared" si="112"/>
        <v>1</v>
      </c>
      <c r="E230" s="23">
        <f t="shared" si="112"/>
        <v>2.3702417025389986</v>
      </c>
      <c r="F230" s="23">
        <f t="shared" si="112"/>
        <v>1.0142988758066098</v>
      </c>
      <c r="G230" s="23">
        <f t="shared" si="112"/>
        <v>1.2660730315363682</v>
      </c>
      <c r="H230" s="23">
        <f t="shared" si="112"/>
        <v>1.0014615324502962</v>
      </c>
      <c r="I230" s="23">
        <f t="shared" si="112"/>
        <v>10.134181822995787</v>
      </c>
      <c r="J230" s="23">
        <f t="shared" si="112"/>
        <v>1</v>
      </c>
      <c r="K230" s="23">
        <f t="shared" si="112"/>
        <v>1.050450125497427</v>
      </c>
    </row>
    <row r="231" spans="1:11">
      <c r="A231" s="24">
        <v>2004</v>
      </c>
      <c r="B231" s="24">
        <f t="shared" ref="B231:K231" si="113">(B177+1)</f>
        <v>1.0000114730984622</v>
      </c>
      <c r="C231" s="24">
        <f t="shared" si="113"/>
        <v>1</v>
      </c>
      <c r="D231" s="24">
        <f t="shared" si="113"/>
        <v>1</v>
      </c>
      <c r="E231" s="24">
        <f t="shared" si="113"/>
        <v>2.1962113302803585</v>
      </c>
      <c r="F231" s="24">
        <f t="shared" si="113"/>
        <v>1.0137365040911852</v>
      </c>
      <c r="G231" s="24">
        <f t="shared" si="113"/>
        <v>1.2649194401223023</v>
      </c>
      <c r="H231" s="24">
        <f t="shared" si="113"/>
        <v>1.0019204073919534</v>
      </c>
      <c r="I231" s="24">
        <f t="shared" si="113"/>
        <v>11.085199559515052</v>
      </c>
      <c r="J231" s="24">
        <f t="shared" si="113"/>
        <v>1</v>
      </c>
      <c r="K231" s="24">
        <f t="shared" si="113"/>
        <v>1.0450380583167733</v>
      </c>
    </row>
    <row r="232" spans="1:11">
      <c r="A232" s="23">
        <v>2005</v>
      </c>
      <c r="B232" s="23">
        <f t="shared" ref="B232:K232" si="114">(B178+1)</f>
        <v>1.000133676788783</v>
      </c>
      <c r="C232" s="23">
        <f t="shared" si="114"/>
        <v>1</v>
      </c>
      <c r="D232" s="23">
        <f t="shared" si="114"/>
        <v>1</v>
      </c>
      <c r="E232" s="23">
        <f t="shared" si="114"/>
        <v>1.6301038295771852</v>
      </c>
      <c r="F232" s="23">
        <f t="shared" si="114"/>
        <v>1.0333505383786481</v>
      </c>
      <c r="G232" s="23">
        <f t="shared" si="114"/>
        <v>1.186416677200687</v>
      </c>
      <c r="H232" s="23">
        <f t="shared" si="114"/>
        <v>1.000115505343701</v>
      </c>
      <c r="I232" s="23">
        <f t="shared" si="114"/>
        <v>10.166419896746456</v>
      </c>
      <c r="J232" s="23">
        <f t="shared" si="114"/>
        <v>1</v>
      </c>
      <c r="K232" s="23">
        <f t="shared" si="114"/>
        <v>1.149227492912444</v>
      </c>
    </row>
    <row r="233" spans="1:11">
      <c r="A233" s="24">
        <v>2006</v>
      </c>
      <c r="B233" s="24">
        <f t="shared" ref="B233:K233" si="115">(B179+1)</f>
        <v>1.0030340809987737</v>
      </c>
      <c r="C233" s="24">
        <f t="shared" si="115"/>
        <v>1</v>
      </c>
      <c r="D233" s="24">
        <f t="shared" si="115"/>
        <v>1</v>
      </c>
      <c r="E233" s="24">
        <f t="shared" si="115"/>
        <v>1.9998317439977789</v>
      </c>
      <c r="F233" s="24">
        <f t="shared" si="115"/>
        <v>1.0294268660381378</v>
      </c>
      <c r="G233" s="24">
        <f t="shared" si="115"/>
        <v>1.2403992162989876</v>
      </c>
      <c r="H233" s="24">
        <f t="shared" si="115"/>
        <v>1.0004270257437851</v>
      </c>
      <c r="I233" s="24">
        <f t="shared" si="115"/>
        <v>11.051899908601309</v>
      </c>
      <c r="J233" s="24">
        <f t="shared" si="115"/>
        <v>2.5084974507751294</v>
      </c>
      <c r="K233" s="24">
        <f t="shared" si="115"/>
        <v>1.0819360663303081</v>
      </c>
    </row>
    <row r="234" spans="1:11">
      <c r="A234" s="23">
        <v>2007</v>
      </c>
      <c r="B234" s="23">
        <f t="shared" ref="B234:K234" si="116">(B180+1)</f>
        <v>1.0025717174773929</v>
      </c>
      <c r="C234" s="23">
        <f t="shared" si="116"/>
        <v>1</v>
      </c>
      <c r="D234" s="23">
        <f t="shared" si="116"/>
        <v>1.0001193286762227</v>
      </c>
      <c r="E234" s="23">
        <f t="shared" si="116"/>
        <v>1.6066259242143963</v>
      </c>
      <c r="F234" s="23">
        <f t="shared" si="116"/>
        <v>1.0210191126705861</v>
      </c>
      <c r="G234" s="23">
        <f t="shared" si="116"/>
        <v>1.2792047166908778</v>
      </c>
      <c r="H234" s="23">
        <f t="shared" si="116"/>
        <v>1.0044901055180464</v>
      </c>
      <c r="I234" s="23">
        <f t="shared" si="116"/>
        <v>9.7859102784973295</v>
      </c>
      <c r="J234" s="23">
        <f t="shared" si="116"/>
        <v>1</v>
      </c>
      <c r="K234" s="23">
        <f t="shared" si="116"/>
        <v>1.0332989422529799</v>
      </c>
    </row>
    <row r="235" spans="1:11">
      <c r="A235" s="24">
        <v>2008</v>
      </c>
      <c r="B235" s="24">
        <f t="shared" ref="B235:K235" si="117">(B181+1)</f>
        <v>1.0736793525559936</v>
      </c>
      <c r="C235" s="24">
        <f t="shared" si="117"/>
        <v>1</v>
      </c>
      <c r="D235" s="24">
        <f t="shared" si="117"/>
        <v>1</v>
      </c>
      <c r="E235" s="24">
        <f t="shared" si="117"/>
        <v>2.0010034547464133</v>
      </c>
      <c r="F235" s="24">
        <f t="shared" si="117"/>
        <v>1.0430101599517407</v>
      </c>
      <c r="G235" s="24">
        <f t="shared" si="117"/>
        <v>1.2179328793677344</v>
      </c>
      <c r="H235" s="24">
        <f t="shared" si="117"/>
        <v>1.0002055741947877</v>
      </c>
      <c r="I235" s="24">
        <f t="shared" si="117"/>
        <v>12.99413067084684</v>
      </c>
      <c r="J235" s="24">
        <f t="shared" si="117"/>
        <v>1</v>
      </c>
      <c r="K235" s="24">
        <f t="shared" si="117"/>
        <v>1.0309349341271277</v>
      </c>
    </row>
    <row r="236" spans="1:11">
      <c r="A236" s="23">
        <v>2009</v>
      </c>
      <c r="B236" s="23">
        <f t="shared" ref="B236:K236" si="118">(B182+1)</f>
        <v>1.0584512915829327</v>
      </c>
      <c r="C236" s="23">
        <f t="shared" si="118"/>
        <v>1</v>
      </c>
      <c r="D236" s="23">
        <f t="shared" si="118"/>
        <v>1</v>
      </c>
      <c r="E236" s="23">
        <f t="shared" si="118"/>
        <v>2.1872256220815851</v>
      </c>
      <c r="F236" s="23">
        <f t="shared" si="118"/>
        <v>1.0039241647123711</v>
      </c>
      <c r="G236" s="23">
        <f t="shared" si="118"/>
        <v>1.3454841939055373</v>
      </c>
      <c r="H236" s="23">
        <f t="shared" si="118"/>
        <v>1.0004575854243258</v>
      </c>
      <c r="I236" s="23">
        <f t="shared" si="118"/>
        <v>14.957823276784296</v>
      </c>
      <c r="J236" s="23">
        <f t="shared" si="118"/>
        <v>1</v>
      </c>
      <c r="K236" s="23">
        <f t="shared" si="118"/>
        <v>1.1073741022968402</v>
      </c>
    </row>
    <row r="237" spans="1:11">
      <c r="A237" s="24">
        <v>2010</v>
      </c>
      <c r="B237" s="24">
        <f t="shared" ref="B237:K237" si="119">(B183+1)</f>
        <v>1</v>
      </c>
      <c r="C237" s="24">
        <f t="shared" si="119"/>
        <v>1</v>
      </c>
      <c r="D237" s="24">
        <f t="shared" si="119"/>
        <v>1</v>
      </c>
      <c r="E237" s="24">
        <f t="shared" si="119"/>
        <v>2.3380221558411112</v>
      </c>
      <c r="F237" s="24">
        <f t="shared" si="119"/>
        <v>1.0119096300546981</v>
      </c>
      <c r="G237" s="24">
        <f t="shared" si="119"/>
        <v>1.2168832714059326</v>
      </c>
      <c r="H237" s="24">
        <f t="shared" si="119"/>
        <v>1.0002534582178684</v>
      </c>
      <c r="I237" s="24">
        <f t="shared" si="119"/>
        <v>14.518482210387029</v>
      </c>
      <c r="J237" s="24">
        <f t="shared" si="119"/>
        <v>1</v>
      </c>
      <c r="K237" s="24">
        <f t="shared" si="119"/>
        <v>1.1418133648981357</v>
      </c>
    </row>
    <row r="238" spans="1:11">
      <c r="A238" s="23">
        <v>2011</v>
      </c>
      <c r="B238" s="23">
        <f t="shared" ref="B238:K238" si="120">(B184+1)</f>
        <v>1.0003706108644461</v>
      </c>
      <c r="C238" s="23">
        <f t="shared" si="120"/>
        <v>1</v>
      </c>
      <c r="D238" s="23">
        <f t="shared" si="120"/>
        <v>1.0027249065776327</v>
      </c>
      <c r="E238" s="23">
        <f t="shared" si="120"/>
        <v>2.283125163696158</v>
      </c>
      <c r="F238" s="23">
        <f t="shared" si="120"/>
        <v>1</v>
      </c>
      <c r="G238" s="23">
        <f t="shared" si="120"/>
        <v>1.3124019857312814</v>
      </c>
      <c r="H238" s="23">
        <f t="shared" si="120"/>
        <v>1.0038857926130056</v>
      </c>
      <c r="I238" s="23">
        <f t="shared" si="120"/>
        <v>14.087207845131088</v>
      </c>
      <c r="J238" s="23">
        <f t="shared" si="120"/>
        <v>1</v>
      </c>
      <c r="K238" s="23">
        <f t="shared" si="120"/>
        <v>1.0489537316313464</v>
      </c>
    </row>
    <row r="239" spans="1:11">
      <c r="A239" s="24">
        <v>2012</v>
      </c>
      <c r="B239" s="24">
        <f t="shared" ref="B239:K239" si="121">(B185+1)</f>
        <v>1</v>
      </c>
      <c r="C239" s="24">
        <f t="shared" si="121"/>
        <v>1</v>
      </c>
      <c r="D239" s="24">
        <f t="shared" si="121"/>
        <v>1</v>
      </c>
      <c r="E239" s="24">
        <f t="shared" si="121"/>
        <v>2.4087067742839547</v>
      </c>
      <c r="F239" s="24">
        <f t="shared" si="121"/>
        <v>1.0014882988308915</v>
      </c>
      <c r="G239" s="24">
        <f t="shared" si="121"/>
        <v>1.4592185584020272</v>
      </c>
      <c r="H239" s="24">
        <f t="shared" si="121"/>
        <v>1.0253212461042345</v>
      </c>
      <c r="I239" s="24">
        <f t="shared" si="121"/>
        <v>17.777323190077613</v>
      </c>
      <c r="J239" s="24">
        <f t="shared" si="121"/>
        <v>1</v>
      </c>
      <c r="K239" s="24">
        <f t="shared" si="121"/>
        <v>1.0846584451950272</v>
      </c>
    </row>
    <row r="240" spans="1:11">
      <c r="A240" s="23">
        <v>2013</v>
      </c>
      <c r="B240" s="23">
        <f t="shared" ref="B240:K240" si="122">(B186+1)</f>
        <v>1</v>
      </c>
      <c r="C240" s="23">
        <f t="shared" si="122"/>
        <v>1</v>
      </c>
      <c r="D240" s="23">
        <f t="shared" si="122"/>
        <v>1</v>
      </c>
      <c r="E240" s="23">
        <f t="shared" si="122"/>
        <v>2.2923394899896303</v>
      </c>
      <c r="F240" s="23">
        <f t="shared" si="122"/>
        <v>1.0023082886206143</v>
      </c>
      <c r="G240" s="23">
        <f t="shared" si="122"/>
        <v>1.4700070714504472</v>
      </c>
      <c r="H240" s="23">
        <f t="shared" si="122"/>
        <v>1.0133479137724941</v>
      </c>
      <c r="I240" s="23">
        <f t="shared" si="122"/>
        <v>17.277822086008996</v>
      </c>
      <c r="J240" s="23">
        <f t="shared" si="122"/>
        <v>1</v>
      </c>
      <c r="K240" s="23">
        <f t="shared" si="122"/>
        <v>1.0592146179681008</v>
      </c>
    </row>
    <row r="241" spans="1:11">
      <c r="A241" s="24">
        <v>2014</v>
      </c>
      <c r="B241" s="24">
        <f t="shared" ref="B241:K241" si="123">(B187+1)</f>
        <v>1.0127448093121478</v>
      </c>
      <c r="C241" s="24">
        <f t="shared" si="123"/>
        <v>1</v>
      </c>
      <c r="D241" s="24">
        <f t="shared" si="123"/>
        <v>1</v>
      </c>
      <c r="E241" s="24">
        <f t="shared" si="123"/>
        <v>1.755772251357187</v>
      </c>
      <c r="F241" s="24">
        <f t="shared" si="123"/>
        <v>1.0049076438472213</v>
      </c>
      <c r="G241" s="24">
        <f t="shared" si="123"/>
        <v>1.3701146808412015</v>
      </c>
      <c r="H241" s="24">
        <f t="shared" si="123"/>
        <v>1.0097034929390394</v>
      </c>
      <c r="I241" s="24">
        <f t="shared" si="123"/>
        <v>12.475259552414794</v>
      </c>
      <c r="J241" s="24">
        <f t="shared" si="123"/>
        <v>1</v>
      </c>
      <c r="K241" s="24">
        <f t="shared" si="123"/>
        <v>1.111358543538516</v>
      </c>
    </row>
    <row r="242" spans="1:11">
      <c r="A242" s="23">
        <v>2015</v>
      </c>
      <c r="B242" s="23">
        <f t="shared" ref="B242:K242" si="124">(B188+1)</f>
        <v>1.0001771985646604</v>
      </c>
      <c r="C242" s="23">
        <f t="shared" si="124"/>
        <v>1.0000037004924065</v>
      </c>
      <c r="D242" s="23">
        <f t="shared" si="124"/>
        <v>1.0000193061317932</v>
      </c>
      <c r="E242" s="23">
        <f t="shared" si="124"/>
        <v>1.5828772567065632</v>
      </c>
      <c r="F242" s="23">
        <f t="shared" si="124"/>
        <v>1.0175915647349303</v>
      </c>
      <c r="G242" s="23">
        <f t="shared" si="124"/>
        <v>1.1834684255201564</v>
      </c>
      <c r="H242" s="23">
        <f t="shared" si="124"/>
        <v>1.0113010901517365</v>
      </c>
      <c r="I242" s="23">
        <f t="shared" si="124"/>
        <v>7.7703297139707175</v>
      </c>
      <c r="J242" s="23">
        <f t="shared" si="124"/>
        <v>1</v>
      </c>
      <c r="K242" s="23">
        <f t="shared" si="124"/>
        <v>1.0231995158437401</v>
      </c>
    </row>
    <row r="244" spans="1:11" ht="90">
      <c r="A244" s="21" t="s">
        <v>39</v>
      </c>
      <c r="B244" s="60" t="s">
        <v>74</v>
      </c>
      <c r="C244" s="60" t="s">
        <v>75</v>
      </c>
      <c r="D244" s="60" t="s">
        <v>76</v>
      </c>
      <c r="E244" s="60" t="s">
        <v>77</v>
      </c>
      <c r="F244" s="60" t="s">
        <v>78</v>
      </c>
      <c r="G244" s="60" t="s">
        <v>79</v>
      </c>
      <c r="H244" s="60" t="s">
        <v>80</v>
      </c>
      <c r="I244" s="60" t="s">
        <v>81</v>
      </c>
      <c r="J244" s="60" t="s">
        <v>82</v>
      </c>
      <c r="K244" s="60" t="s">
        <v>83</v>
      </c>
    </row>
    <row r="245" spans="1:11">
      <c r="A245" s="23">
        <v>1991</v>
      </c>
      <c r="B245" s="23">
        <f>B191/B218</f>
        <v>-1</v>
      </c>
      <c r="C245" s="23">
        <f t="shared" ref="C245:K245" si="125">C191/C218</f>
        <v>-1</v>
      </c>
      <c r="D245" s="23">
        <f t="shared" si="125"/>
        <v>-0.73187958865576508</v>
      </c>
      <c r="E245" s="23">
        <f t="shared" si="125"/>
        <v>0.41392182504563613</v>
      </c>
      <c r="F245" s="23">
        <f t="shared" si="125"/>
        <v>-1</v>
      </c>
      <c r="G245" s="23">
        <f t="shared" si="125"/>
        <v>-0.99234891597554642</v>
      </c>
      <c r="H245" s="23">
        <f t="shared" si="125"/>
        <v>-1</v>
      </c>
      <c r="I245" s="23">
        <f t="shared" si="125"/>
        <v>0.39404830879062586</v>
      </c>
      <c r="J245" s="23">
        <f t="shared" si="125"/>
        <v>-1</v>
      </c>
      <c r="K245" s="23">
        <f t="shared" si="125"/>
        <v>-1</v>
      </c>
    </row>
    <row r="246" spans="1:11">
      <c r="A246" s="24">
        <v>1992</v>
      </c>
      <c r="B246" s="24">
        <f t="shared" ref="B246:K246" si="126">B192/B219</f>
        <v>-1</v>
      </c>
      <c r="C246" s="24">
        <f t="shared" si="126"/>
        <v>-1</v>
      </c>
      <c r="D246" s="24">
        <f t="shared" si="126"/>
        <v>-1</v>
      </c>
      <c r="E246" s="24">
        <f t="shared" si="126"/>
        <v>0.4540214088338182</v>
      </c>
      <c r="F246" s="24">
        <f t="shared" si="126"/>
        <v>-0.97030035628846767</v>
      </c>
      <c r="G246" s="24">
        <f t="shared" si="126"/>
        <v>-0.99834034115320203</v>
      </c>
      <c r="H246" s="24">
        <f t="shared" si="126"/>
        <v>-1</v>
      </c>
      <c r="I246" s="24">
        <f t="shared" si="126"/>
        <v>0.41888658473741819</v>
      </c>
      <c r="J246" s="24">
        <f t="shared" si="126"/>
        <v>-1</v>
      </c>
      <c r="K246" s="24">
        <f t="shared" si="126"/>
        <v>-1</v>
      </c>
    </row>
    <row r="247" spans="1:11">
      <c r="A247" s="23">
        <v>1993</v>
      </c>
      <c r="B247" s="23">
        <f t="shared" ref="B247:K247" si="127">B193/B220</f>
        <v>-0.95809552597592862</v>
      </c>
      <c r="C247" s="23">
        <f t="shared" si="127"/>
        <v>0.64513972908321127</v>
      </c>
      <c r="D247" s="23">
        <f t="shared" si="127"/>
        <v>-1</v>
      </c>
      <c r="E247" s="23">
        <f t="shared" si="127"/>
        <v>0.25123634900285752</v>
      </c>
      <c r="F247" s="23">
        <f t="shared" si="127"/>
        <v>-1</v>
      </c>
      <c r="G247" s="23">
        <f t="shared" si="127"/>
        <v>-0.95209330404570447</v>
      </c>
      <c r="H247" s="23">
        <f t="shared" si="127"/>
        <v>-1</v>
      </c>
      <c r="I247" s="23">
        <f t="shared" si="127"/>
        <v>0.42412904809301588</v>
      </c>
      <c r="J247" s="23">
        <f t="shared" si="127"/>
        <v>-1</v>
      </c>
      <c r="K247" s="23">
        <f t="shared" si="127"/>
        <v>-1</v>
      </c>
    </row>
    <row r="248" spans="1:11">
      <c r="A248" s="24">
        <v>1994</v>
      </c>
      <c r="B248" s="24">
        <f t="shared" ref="B248:K248" si="128">B194/B221</f>
        <v>-1</v>
      </c>
      <c r="C248" s="24">
        <f t="shared" si="128"/>
        <v>0.33823037578142207</v>
      </c>
      <c r="D248" s="24">
        <f t="shared" si="128"/>
        <v>-1</v>
      </c>
      <c r="E248" s="24">
        <f t="shared" si="128"/>
        <v>-5.9385863789415544E-3</v>
      </c>
      <c r="F248" s="24">
        <f t="shared" si="128"/>
        <v>-1</v>
      </c>
      <c r="G248" s="24">
        <f t="shared" si="128"/>
        <v>-0.91263564281497744</v>
      </c>
      <c r="H248" s="24">
        <f t="shared" si="128"/>
        <v>-1</v>
      </c>
      <c r="I248" s="24">
        <f t="shared" si="128"/>
        <v>0.42760600709163454</v>
      </c>
      <c r="J248" s="24">
        <f t="shared" si="128"/>
        <v>-1</v>
      </c>
      <c r="K248" s="24">
        <f t="shared" si="128"/>
        <v>-1</v>
      </c>
    </row>
    <row r="249" spans="1:11">
      <c r="A249" s="23">
        <v>1995</v>
      </c>
      <c r="B249" s="23">
        <f t="shared" ref="B249:K249" si="129">B195/B222</f>
        <v>-1</v>
      </c>
      <c r="C249" s="23">
        <f t="shared" si="129"/>
        <v>-0.89497151144237841</v>
      </c>
      <c r="D249" s="23">
        <f t="shared" si="129"/>
        <v>-1</v>
      </c>
      <c r="E249" s="23">
        <f t="shared" si="129"/>
        <v>0.19853991399133925</v>
      </c>
      <c r="F249" s="23">
        <f t="shared" si="129"/>
        <v>-1</v>
      </c>
      <c r="G249" s="23">
        <f t="shared" si="129"/>
        <v>-0.99395011988104898</v>
      </c>
      <c r="H249" s="23">
        <f t="shared" si="129"/>
        <v>-0.98234222950554995</v>
      </c>
      <c r="I249" s="23">
        <f t="shared" si="129"/>
        <v>0.53803193219397372</v>
      </c>
      <c r="J249" s="23">
        <f t="shared" si="129"/>
        <v>-1</v>
      </c>
      <c r="K249" s="23">
        <f t="shared" si="129"/>
        <v>-1</v>
      </c>
    </row>
    <row r="250" spans="1:11">
      <c r="A250" s="24">
        <v>1996</v>
      </c>
      <c r="B250" s="24">
        <f t="shared" ref="B250:K250" si="130">B196/B223</f>
        <v>-0.88838612037723985</v>
      </c>
      <c r="C250" s="24">
        <f t="shared" si="130"/>
        <v>-0.87745474355590469</v>
      </c>
      <c r="D250" s="24">
        <f t="shared" si="130"/>
        <v>-1</v>
      </c>
      <c r="E250" s="24">
        <f t="shared" si="130"/>
        <v>0.29903396837987262</v>
      </c>
      <c r="F250" s="24">
        <f t="shared" si="130"/>
        <v>-1</v>
      </c>
      <c r="G250" s="24">
        <f t="shared" si="130"/>
        <v>-0.9824312540455642</v>
      </c>
      <c r="H250" s="24">
        <f t="shared" si="130"/>
        <v>-0.79714926895459703</v>
      </c>
      <c r="I250" s="24">
        <f t="shared" si="130"/>
        <v>0.5913641552033837</v>
      </c>
      <c r="J250" s="24">
        <f t="shared" si="130"/>
        <v>-1</v>
      </c>
      <c r="K250" s="24">
        <f t="shared" si="130"/>
        <v>-0.87662981543406804</v>
      </c>
    </row>
    <row r="251" spans="1:11">
      <c r="A251" s="23">
        <v>1997</v>
      </c>
      <c r="B251" s="23">
        <f t="shared" ref="B251:K251" si="131">B197/B224</f>
        <v>-1</v>
      </c>
      <c r="C251" s="23">
        <f t="shared" si="131"/>
        <v>-1</v>
      </c>
      <c r="D251" s="23">
        <f t="shared" si="131"/>
        <v>-1</v>
      </c>
      <c r="E251" s="23">
        <f t="shared" si="131"/>
        <v>0.26962003084768488</v>
      </c>
      <c r="F251" s="23">
        <f t="shared" si="131"/>
        <v>-0.99743312809752049</v>
      </c>
      <c r="G251" s="23">
        <f t="shared" si="131"/>
        <v>-0.96851332215938701</v>
      </c>
      <c r="H251" s="23">
        <f t="shared" si="131"/>
        <v>-0.89120253754656509</v>
      </c>
      <c r="I251" s="23">
        <f t="shared" si="131"/>
        <v>0.57127421557634606</v>
      </c>
      <c r="J251" s="23">
        <f t="shared" si="131"/>
        <v>-1</v>
      </c>
      <c r="K251" s="23">
        <f t="shared" si="131"/>
        <v>-0.95387625147238864</v>
      </c>
    </row>
    <row r="252" spans="1:11">
      <c r="A252" s="24">
        <v>1998</v>
      </c>
      <c r="B252" s="24">
        <f t="shared" ref="B252:K252" si="132">B198/B225</f>
        <v>-1</v>
      </c>
      <c r="C252" s="24">
        <f t="shared" si="132"/>
        <v>-1</v>
      </c>
      <c r="D252" s="24">
        <f t="shared" si="132"/>
        <v>-1</v>
      </c>
      <c r="E252" s="24">
        <f t="shared" si="132"/>
        <v>0.26665436439925261</v>
      </c>
      <c r="F252" s="24">
        <f t="shared" si="132"/>
        <v>-0.99291787870236081</v>
      </c>
      <c r="G252" s="24">
        <f t="shared" si="132"/>
        <v>-0.97783758293346257</v>
      </c>
      <c r="H252" s="24">
        <f t="shared" si="132"/>
        <v>-0.99852317816981051</v>
      </c>
      <c r="I252" s="24">
        <f t="shared" si="132"/>
        <v>0.6150999828646484</v>
      </c>
      <c r="J252" s="24">
        <f t="shared" si="132"/>
        <v>-1</v>
      </c>
      <c r="K252" s="24">
        <f t="shared" si="132"/>
        <v>-0.68311320811676157</v>
      </c>
    </row>
    <row r="253" spans="1:11">
      <c r="A253" s="23">
        <v>1999</v>
      </c>
      <c r="B253" s="23">
        <f t="shared" ref="B253:K253" si="133">B199/B226</f>
        <v>-1</v>
      </c>
      <c r="C253" s="23">
        <f t="shared" si="133"/>
        <v>-1</v>
      </c>
      <c r="D253" s="23">
        <f t="shared" si="133"/>
        <v>-1</v>
      </c>
      <c r="E253" s="23">
        <f t="shared" si="133"/>
        <v>0.41773574156451032</v>
      </c>
      <c r="F253" s="23">
        <f t="shared" si="133"/>
        <v>-0.98387888111917132</v>
      </c>
      <c r="G253" s="23">
        <f t="shared" si="133"/>
        <v>-0.97511166668806237</v>
      </c>
      <c r="H253" s="23">
        <f t="shared" si="133"/>
        <v>-0.99943651754326557</v>
      </c>
      <c r="I253" s="23">
        <f t="shared" si="133"/>
        <v>0.71425655768013108</v>
      </c>
      <c r="J253" s="23">
        <f t="shared" si="133"/>
        <v>-1</v>
      </c>
      <c r="K253" s="23">
        <f t="shared" si="133"/>
        <v>-0.85997028898501626</v>
      </c>
    </row>
    <row r="254" spans="1:11">
      <c r="A254" s="24">
        <v>2000</v>
      </c>
      <c r="B254" s="24">
        <f t="shared" ref="B254:K254" si="134">B200/B227</f>
        <v>-1</v>
      </c>
      <c r="C254" s="24">
        <f t="shared" si="134"/>
        <v>-1</v>
      </c>
      <c r="D254" s="24">
        <f t="shared" si="134"/>
        <v>-1</v>
      </c>
      <c r="E254" s="24">
        <f t="shared" si="134"/>
        <v>0.56079868771688401</v>
      </c>
      <c r="F254" s="24">
        <f t="shared" si="134"/>
        <v>-0.98819889288886198</v>
      </c>
      <c r="G254" s="24">
        <f t="shared" si="134"/>
        <v>-0.84595182554889004</v>
      </c>
      <c r="H254" s="24">
        <f t="shared" si="134"/>
        <v>-0.98098166995691904</v>
      </c>
      <c r="I254" s="24">
        <f t="shared" si="134"/>
        <v>0.78875834460591043</v>
      </c>
      <c r="J254" s="24">
        <f t="shared" si="134"/>
        <v>-1</v>
      </c>
      <c r="K254" s="24">
        <f t="shared" si="134"/>
        <v>-0.86860288657339413</v>
      </c>
    </row>
    <row r="255" spans="1:11">
      <c r="A255" s="23">
        <v>2001</v>
      </c>
      <c r="B255" s="23">
        <f t="shared" ref="B255:K255" si="135">B201/B228</f>
        <v>-1</v>
      </c>
      <c r="C255" s="23">
        <f t="shared" si="135"/>
        <v>-1</v>
      </c>
      <c r="D255" s="23">
        <f t="shared" si="135"/>
        <v>-1</v>
      </c>
      <c r="E255" s="23">
        <f t="shared" si="135"/>
        <v>0.56496337767796989</v>
      </c>
      <c r="F255" s="23">
        <f t="shared" si="135"/>
        <v>-0.9178835782364656</v>
      </c>
      <c r="G255" s="23">
        <f t="shared" si="135"/>
        <v>-0.75929552614553586</v>
      </c>
      <c r="H255" s="23">
        <f t="shared" si="135"/>
        <v>-0.99950242533359046</v>
      </c>
      <c r="I255" s="23">
        <f t="shared" si="135"/>
        <v>0.81686269227044161</v>
      </c>
      <c r="J255" s="23">
        <f t="shared" si="135"/>
        <v>-1</v>
      </c>
      <c r="K255" s="23">
        <f t="shared" si="135"/>
        <v>-0.84483845794902723</v>
      </c>
    </row>
    <row r="256" spans="1:11">
      <c r="A256" s="24">
        <v>2002</v>
      </c>
      <c r="B256" s="24">
        <f t="shared" ref="B256:K256" si="136">B202/B229</f>
        <v>-1</v>
      </c>
      <c r="C256" s="24">
        <f t="shared" si="136"/>
        <v>-1</v>
      </c>
      <c r="D256" s="24">
        <f t="shared" si="136"/>
        <v>-1</v>
      </c>
      <c r="E256" s="24">
        <f t="shared" si="136"/>
        <v>0.44064149871554059</v>
      </c>
      <c r="F256" s="24">
        <f t="shared" si="136"/>
        <v>-0.97761517459927394</v>
      </c>
      <c r="G256" s="24">
        <f t="shared" si="136"/>
        <v>-0.69345699774034075</v>
      </c>
      <c r="H256" s="24">
        <f t="shared" si="136"/>
        <v>-0.99700959687099933</v>
      </c>
      <c r="I256" s="24">
        <f t="shared" si="136"/>
        <v>0.80852882627803913</v>
      </c>
      <c r="J256" s="24">
        <f t="shared" si="136"/>
        <v>-1</v>
      </c>
      <c r="K256" s="24">
        <f t="shared" si="136"/>
        <v>-0.85997252988110173</v>
      </c>
    </row>
    <row r="257" spans="1:11">
      <c r="A257" s="23">
        <v>2003</v>
      </c>
      <c r="B257" s="23">
        <f t="shared" ref="B257:K257" si="137">B203/B230</f>
        <v>-0.99915281742207374</v>
      </c>
      <c r="C257" s="23">
        <f t="shared" si="137"/>
        <v>-0.53484871469931505</v>
      </c>
      <c r="D257" s="23">
        <f t="shared" si="137"/>
        <v>-1</v>
      </c>
      <c r="E257" s="23">
        <f t="shared" si="137"/>
        <v>0.1562041972944769</v>
      </c>
      <c r="F257" s="23">
        <f t="shared" si="137"/>
        <v>-0.97180539947806044</v>
      </c>
      <c r="G257" s="23">
        <f t="shared" si="137"/>
        <v>-0.57968770377568024</v>
      </c>
      <c r="H257" s="23">
        <f t="shared" si="137"/>
        <v>-0.99708120101883435</v>
      </c>
      <c r="I257" s="23">
        <f t="shared" si="137"/>
        <v>0.80264810372143336</v>
      </c>
      <c r="J257" s="23">
        <f t="shared" si="137"/>
        <v>-1</v>
      </c>
      <c r="K257" s="23">
        <f t="shared" si="137"/>
        <v>-0.90394570047095391</v>
      </c>
    </row>
    <row r="258" spans="1:11">
      <c r="A258" s="24">
        <v>2004</v>
      </c>
      <c r="B258" s="24">
        <f t="shared" ref="B258:K258" si="138">B204/B231</f>
        <v>-0.99997705406633652</v>
      </c>
      <c r="C258" s="24">
        <f t="shared" si="138"/>
        <v>-1</v>
      </c>
      <c r="D258" s="24">
        <f t="shared" si="138"/>
        <v>-1</v>
      </c>
      <c r="E258" s="24">
        <f t="shared" si="138"/>
        <v>8.9340824161630791E-2</v>
      </c>
      <c r="F258" s="24">
        <f t="shared" si="138"/>
        <v>-0.9728992612266637</v>
      </c>
      <c r="G258" s="24">
        <f t="shared" si="138"/>
        <v>-0.58112836008483226</v>
      </c>
      <c r="H258" s="24">
        <f t="shared" si="138"/>
        <v>-0.99616654700755669</v>
      </c>
      <c r="I258" s="24">
        <f t="shared" si="138"/>
        <v>0.81957925166234047</v>
      </c>
      <c r="J258" s="24">
        <f t="shared" si="138"/>
        <v>-1</v>
      </c>
      <c r="K258" s="24">
        <f t="shared" si="138"/>
        <v>-0.91380589834342396</v>
      </c>
    </row>
    <row r="259" spans="1:11">
      <c r="A259" s="23">
        <v>2005</v>
      </c>
      <c r="B259" s="23">
        <f t="shared" ref="B259:K259" si="139">B205/B232</f>
        <v>-0.99973268215662503</v>
      </c>
      <c r="C259" s="23">
        <f t="shared" si="139"/>
        <v>-1</v>
      </c>
      <c r="D259" s="23">
        <f t="shared" si="139"/>
        <v>-1</v>
      </c>
      <c r="E259" s="23">
        <f t="shared" si="139"/>
        <v>-0.22691571157081336</v>
      </c>
      <c r="F259" s="23">
        <f t="shared" si="139"/>
        <v>-0.93545164561296712</v>
      </c>
      <c r="G259" s="23">
        <f t="shared" si="139"/>
        <v>-0.68574838708348018</v>
      </c>
      <c r="H259" s="23">
        <f t="shared" si="139"/>
        <v>-0.99976901599248513</v>
      </c>
      <c r="I259" s="23">
        <f t="shared" si="139"/>
        <v>0.80327391350026212</v>
      </c>
      <c r="J259" s="23">
        <f t="shared" si="139"/>
        <v>-1</v>
      </c>
      <c r="K259" s="23">
        <f t="shared" si="139"/>
        <v>-0.74029947276276464</v>
      </c>
    </row>
    <row r="260" spans="1:11">
      <c r="A260" s="24">
        <v>2006</v>
      </c>
      <c r="B260" s="24">
        <f t="shared" ref="B260:K260" si="140">B206/B233</f>
        <v>-0.99395019360508163</v>
      </c>
      <c r="C260" s="24">
        <f t="shared" si="140"/>
        <v>-1</v>
      </c>
      <c r="D260" s="24">
        <f t="shared" si="140"/>
        <v>-1</v>
      </c>
      <c r="E260" s="24">
        <f t="shared" si="140"/>
        <v>-8.413507922666686E-5</v>
      </c>
      <c r="F260" s="24">
        <f t="shared" si="140"/>
        <v>-0.9428286418220454</v>
      </c>
      <c r="G260" s="24">
        <f t="shared" si="140"/>
        <v>-0.61238412095055472</v>
      </c>
      <c r="H260" s="24">
        <f t="shared" si="140"/>
        <v>-0.99914631305873092</v>
      </c>
      <c r="I260" s="24">
        <f t="shared" si="140"/>
        <v>0.81903563943395197</v>
      </c>
      <c r="J260" s="24">
        <f t="shared" si="140"/>
        <v>0.20270997310282424</v>
      </c>
      <c r="K260" s="24">
        <f t="shared" si="140"/>
        <v>-0.84853806268198917</v>
      </c>
    </row>
    <row r="261" spans="1:11">
      <c r="A261" s="23">
        <v>2007</v>
      </c>
      <c r="B261" s="23">
        <f t="shared" ref="B261:K261" si="141">B207/B234</f>
        <v>-0.99486975857674542</v>
      </c>
      <c r="C261" s="23">
        <f t="shared" si="141"/>
        <v>-1</v>
      </c>
      <c r="D261" s="23">
        <f t="shared" si="141"/>
        <v>-0.99976137112282271</v>
      </c>
      <c r="E261" s="23">
        <f t="shared" si="141"/>
        <v>-0.24484484524794078</v>
      </c>
      <c r="F261" s="23">
        <f t="shared" si="141"/>
        <v>-0.958827190579012</v>
      </c>
      <c r="G261" s="23">
        <f t="shared" si="141"/>
        <v>-0.56347140837138088</v>
      </c>
      <c r="H261" s="23">
        <f t="shared" si="141"/>
        <v>-0.99105993081787369</v>
      </c>
      <c r="I261" s="23">
        <f t="shared" si="141"/>
        <v>0.79562453128201893</v>
      </c>
      <c r="J261" s="23">
        <f t="shared" si="141"/>
        <v>-1</v>
      </c>
      <c r="K261" s="23">
        <f t="shared" si="141"/>
        <v>-0.93554828928717226</v>
      </c>
    </row>
    <row r="262" spans="1:11">
      <c r="A262" s="24">
        <v>2008</v>
      </c>
      <c r="B262" s="24">
        <f t="shared" ref="B262:K262" si="142">B208/B235</f>
        <v>-0.86275352621694168</v>
      </c>
      <c r="C262" s="24">
        <f t="shared" si="142"/>
        <v>-1</v>
      </c>
      <c r="D262" s="24">
        <f t="shared" si="142"/>
        <v>-1</v>
      </c>
      <c r="E262" s="24">
        <f t="shared" si="142"/>
        <v>5.0147576908628915E-4</v>
      </c>
      <c r="F262" s="24">
        <f t="shared" si="142"/>
        <v>-0.91752686291429653</v>
      </c>
      <c r="G262" s="24">
        <f t="shared" si="142"/>
        <v>-0.64212661787918912</v>
      </c>
      <c r="H262" s="24">
        <f t="shared" si="142"/>
        <v>-0.99958893611455168</v>
      </c>
      <c r="I262" s="24">
        <f t="shared" si="142"/>
        <v>0.84608435526301673</v>
      </c>
      <c r="J262" s="24">
        <f t="shared" si="142"/>
        <v>-1</v>
      </c>
      <c r="K262" s="24">
        <f t="shared" si="142"/>
        <v>-0.93998664105156216</v>
      </c>
    </row>
    <row r="263" spans="1:11">
      <c r="A263" s="23">
        <v>2009</v>
      </c>
      <c r="B263" s="23">
        <f t="shared" ref="B263:K263" si="143">B209/B236</f>
        <v>-0.88955317632894038</v>
      </c>
      <c r="C263" s="23">
        <f t="shared" si="143"/>
        <v>-1</v>
      </c>
      <c r="D263" s="23">
        <f t="shared" si="143"/>
        <v>-1</v>
      </c>
      <c r="E263" s="23">
        <f t="shared" si="143"/>
        <v>8.5599592557535076E-2</v>
      </c>
      <c r="F263" s="23">
        <f t="shared" si="143"/>
        <v>-0.99218234832808228</v>
      </c>
      <c r="G263" s="23">
        <f t="shared" si="143"/>
        <v>-0.48645373097590949</v>
      </c>
      <c r="H263" s="23">
        <f t="shared" si="143"/>
        <v>-0.99908524772865459</v>
      </c>
      <c r="I263" s="23">
        <f t="shared" si="143"/>
        <v>0.86629070533918162</v>
      </c>
      <c r="J263" s="23">
        <f t="shared" si="143"/>
        <v>-1</v>
      </c>
      <c r="K263" s="23">
        <f t="shared" si="143"/>
        <v>-0.80607438430403577</v>
      </c>
    </row>
    <row r="264" spans="1:11">
      <c r="A264" s="24">
        <v>2010</v>
      </c>
      <c r="B264" s="24">
        <f t="shared" ref="B264:K264" si="144">B210/B237</f>
        <v>-1</v>
      </c>
      <c r="C264" s="24">
        <f t="shared" si="144"/>
        <v>-1</v>
      </c>
      <c r="D264" s="24">
        <f t="shared" si="144"/>
        <v>-1</v>
      </c>
      <c r="E264" s="24">
        <f t="shared" si="144"/>
        <v>0.14457611318893013</v>
      </c>
      <c r="F264" s="24">
        <f t="shared" si="144"/>
        <v>-0.9764610797229899</v>
      </c>
      <c r="G264" s="24">
        <f t="shared" si="144"/>
        <v>-0.64354301435115402</v>
      </c>
      <c r="H264" s="24">
        <f t="shared" si="144"/>
        <v>-0.99949321201384311</v>
      </c>
      <c r="I264" s="24">
        <f t="shared" si="144"/>
        <v>0.862244553458272</v>
      </c>
      <c r="J264" s="24">
        <f t="shared" si="144"/>
        <v>-1</v>
      </c>
      <c r="K264" s="24">
        <f t="shared" si="144"/>
        <v>-0.75159974605694468</v>
      </c>
    </row>
    <row r="265" spans="1:11">
      <c r="A265" s="23">
        <v>2011</v>
      </c>
      <c r="B265" s="23">
        <f t="shared" ref="B265:K265" si="145">B211/B238</f>
        <v>-0.99925905287416261</v>
      </c>
      <c r="C265" s="23">
        <f t="shared" si="145"/>
        <v>-1</v>
      </c>
      <c r="D265" s="23">
        <f t="shared" si="145"/>
        <v>-0.99456499672091914</v>
      </c>
      <c r="E265" s="23">
        <f t="shared" si="145"/>
        <v>0.12400772774007959</v>
      </c>
      <c r="F265" s="23">
        <f t="shared" si="145"/>
        <v>-1</v>
      </c>
      <c r="G265" s="23">
        <f t="shared" si="145"/>
        <v>-0.52392332665176755</v>
      </c>
      <c r="H265" s="23">
        <f t="shared" si="145"/>
        <v>-0.99225849665051769</v>
      </c>
      <c r="I265" s="23">
        <f t="shared" si="145"/>
        <v>0.85802722427416633</v>
      </c>
      <c r="J265" s="23">
        <f t="shared" si="145"/>
        <v>-1</v>
      </c>
      <c r="K265" s="23">
        <f t="shared" si="145"/>
        <v>-0.90666179040096839</v>
      </c>
    </row>
    <row r="266" spans="1:11">
      <c r="A266" s="24">
        <v>2012</v>
      </c>
      <c r="B266" s="24">
        <f t="shared" ref="B266:K266" si="146">B212/B239</f>
        <v>-1</v>
      </c>
      <c r="C266" s="24">
        <f t="shared" si="146"/>
        <v>-1</v>
      </c>
      <c r="D266" s="24">
        <f t="shared" si="146"/>
        <v>-1</v>
      </c>
      <c r="E266" s="24">
        <f t="shared" si="146"/>
        <v>0.16967892424575115</v>
      </c>
      <c r="F266" s="24">
        <f t="shared" si="146"/>
        <v>-0.99702782582157201</v>
      </c>
      <c r="G266" s="24">
        <f t="shared" si="146"/>
        <v>-0.37059660356168728</v>
      </c>
      <c r="H266" s="24">
        <f t="shared" si="146"/>
        <v>-0.95060817046278134</v>
      </c>
      <c r="I266" s="24">
        <f t="shared" si="146"/>
        <v>0.88749712323864949</v>
      </c>
      <c r="J266" s="24">
        <f t="shared" si="146"/>
        <v>-1</v>
      </c>
      <c r="K266" s="24">
        <f t="shared" si="146"/>
        <v>-0.84389842614500621</v>
      </c>
    </row>
    <row r="267" spans="1:11">
      <c r="A267" s="23">
        <v>2013</v>
      </c>
      <c r="B267" s="23">
        <f t="shared" ref="B267:K267" si="147">B213/B240</f>
        <v>-1</v>
      </c>
      <c r="C267" s="23">
        <f t="shared" si="147"/>
        <v>-1</v>
      </c>
      <c r="D267" s="23">
        <f t="shared" si="147"/>
        <v>-1</v>
      </c>
      <c r="E267" s="23">
        <f t="shared" si="147"/>
        <v>0.12752888098217641</v>
      </c>
      <c r="F267" s="23">
        <f t="shared" si="147"/>
        <v>-0.99539405461010222</v>
      </c>
      <c r="G267" s="23">
        <f t="shared" si="147"/>
        <v>-0.36053767280630294</v>
      </c>
      <c r="H267" s="23">
        <f t="shared" si="147"/>
        <v>-0.97365581239950949</v>
      </c>
      <c r="I267" s="23">
        <f t="shared" si="147"/>
        <v>0.88424466984067784</v>
      </c>
      <c r="J267" s="23">
        <f t="shared" si="147"/>
        <v>-1</v>
      </c>
      <c r="K267" s="23">
        <f t="shared" si="147"/>
        <v>-0.88819146381931047</v>
      </c>
    </row>
    <row r="268" spans="1:11">
      <c r="A268" s="24">
        <v>2014</v>
      </c>
      <c r="B268" s="24">
        <f t="shared" ref="B268:K268" si="148">B214/B241</f>
        <v>-0.97483115352463967</v>
      </c>
      <c r="C268" s="24">
        <f t="shared" si="148"/>
        <v>-1</v>
      </c>
      <c r="D268" s="24">
        <f t="shared" si="148"/>
        <v>-1</v>
      </c>
      <c r="E268" s="24">
        <f t="shared" si="148"/>
        <v>-0.13909990231023897</v>
      </c>
      <c r="F268" s="24">
        <f t="shared" si="148"/>
        <v>-0.99023264699543379</v>
      </c>
      <c r="G268" s="24">
        <f t="shared" si="148"/>
        <v>-0.45973182242823019</v>
      </c>
      <c r="H268" s="24">
        <f t="shared" si="148"/>
        <v>-0.9807795199147139</v>
      </c>
      <c r="I268" s="24">
        <f t="shared" si="148"/>
        <v>0.83968269424800335</v>
      </c>
      <c r="J268" s="24">
        <f t="shared" si="148"/>
        <v>-1</v>
      </c>
      <c r="K268" s="24">
        <f t="shared" si="148"/>
        <v>-0.79959924871058186</v>
      </c>
    </row>
    <row r="269" spans="1:11">
      <c r="A269" s="23">
        <v>2015</v>
      </c>
      <c r="B269" s="23">
        <f t="shared" ref="B269:K269" si="149">B215/B242</f>
        <v>-0.999645665658216</v>
      </c>
      <c r="C269" s="23">
        <f t="shared" si="149"/>
        <v>-0.99999259904257409</v>
      </c>
      <c r="D269" s="23">
        <f t="shared" si="149"/>
        <v>-0.99996138848185256</v>
      </c>
      <c r="E269" s="23">
        <f t="shared" si="149"/>
        <v>-0.26352185017891366</v>
      </c>
      <c r="F269" s="23">
        <f t="shared" si="149"/>
        <v>-0.96542509717145164</v>
      </c>
      <c r="G269" s="23">
        <f t="shared" si="149"/>
        <v>-0.6899479165411303</v>
      </c>
      <c r="H269" s="23">
        <f t="shared" si="149"/>
        <v>-0.97765039460198566</v>
      </c>
      <c r="I269" s="23">
        <f t="shared" si="149"/>
        <v>0.74261066471811532</v>
      </c>
      <c r="J269" s="23">
        <f t="shared" si="149"/>
        <v>-1</v>
      </c>
      <c r="K269" s="23">
        <f t="shared" si="149"/>
        <v>-0.95465299683100491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B28"/>
  <sheetViews>
    <sheetView workbookViewId="0">
      <selection activeCell="E24" sqref="E24"/>
    </sheetView>
  </sheetViews>
  <sheetFormatPr baseColWidth="10" defaultRowHeight="15"/>
  <cols>
    <col min="2" max="2" width="14.42578125" bestFit="1" customWidth="1"/>
  </cols>
  <sheetData>
    <row r="2" spans="1:2" ht="30">
      <c r="A2" s="8" t="s">
        <v>6</v>
      </c>
      <c r="B2" s="9" t="s">
        <v>7</v>
      </c>
    </row>
    <row r="3" spans="1:2">
      <c r="A3" s="3">
        <v>1991</v>
      </c>
      <c r="B3" s="4">
        <v>117.39608</v>
      </c>
    </row>
    <row r="4" spans="1:2">
      <c r="A4" s="3">
        <v>1992</v>
      </c>
      <c r="B4" s="4">
        <v>106.158304</v>
      </c>
    </row>
    <row r="5" spans="1:2">
      <c r="A5" s="3">
        <v>1993</v>
      </c>
      <c r="B5" s="4">
        <v>111.905664</v>
      </c>
    </row>
    <row r="6" spans="1:2">
      <c r="A6" s="3">
        <v>1994</v>
      </c>
      <c r="B6" s="4">
        <v>230.752016</v>
      </c>
    </row>
    <row r="7" spans="1:2">
      <c r="A7" s="3">
        <v>1995</v>
      </c>
      <c r="B7" s="4">
        <v>248.418048</v>
      </c>
    </row>
    <row r="8" spans="1:2">
      <c r="A8" s="3">
        <v>1996</v>
      </c>
      <c r="B8" s="4">
        <v>235.948736</v>
      </c>
    </row>
    <row r="9" spans="1:2">
      <c r="A9" s="3">
        <v>1997</v>
      </c>
      <c r="B9" s="4">
        <v>294.53584000000001</v>
      </c>
    </row>
    <row r="10" spans="1:2">
      <c r="A10" s="3">
        <v>1998</v>
      </c>
      <c r="B10" s="4">
        <v>223.45272</v>
      </c>
    </row>
    <row r="11" spans="1:2">
      <c r="A11" s="3">
        <v>1999</v>
      </c>
      <c r="B11" s="4">
        <v>196.59491199999999</v>
      </c>
    </row>
    <row r="12" spans="1:2">
      <c r="A12" s="3">
        <v>2000</v>
      </c>
      <c r="B12" s="4">
        <v>189.49882500000001</v>
      </c>
    </row>
    <row r="13" spans="1:2">
      <c r="A13" s="3">
        <v>2001</v>
      </c>
      <c r="B13" s="4">
        <v>127.898691</v>
      </c>
    </row>
    <row r="14" spans="1:2">
      <c r="A14" s="3">
        <v>2002</v>
      </c>
      <c r="B14" s="4">
        <v>146.77928199999999</v>
      </c>
    </row>
    <row r="15" spans="1:2">
      <c r="A15" s="3">
        <v>2003</v>
      </c>
      <c r="B15" s="4">
        <v>136.01502199999999</v>
      </c>
    </row>
    <row r="16" spans="1:2">
      <c r="A16" s="3">
        <v>2004</v>
      </c>
      <c r="B16" s="4">
        <v>179.650712</v>
      </c>
    </row>
    <row r="17" spans="1:2">
      <c r="A17" s="3">
        <v>2005</v>
      </c>
      <c r="B17" s="4">
        <v>245.021457</v>
      </c>
    </row>
    <row r="18" spans="1:2">
      <c r="A18" s="3">
        <v>2006</v>
      </c>
      <c r="B18" s="4">
        <v>230.957716</v>
      </c>
    </row>
    <row r="19" spans="1:2">
      <c r="A19" s="3">
        <v>2007</v>
      </c>
      <c r="B19" s="4">
        <v>231.923089</v>
      </c>
    </row>
    <row r="20" spans="1:2">
      <c r="A20" s="3">
        <v>2008</v>
      </c>
      <c r="B20" s="4">
        <v>265.022673</v>
      </c>
    </row>
    <row r="21" spans="1:2">
      <c r="A21" s="3">
        <v>2009</v>
      </c>
      <c r="B21" s="4">
        <v>273.00163800000001</v>
      </c>
    </row>
    <row r="22" spans="1:2">
      <c r="A22" s="3">
        <v>2010</v>
      </c>
      <c r="B22" s="4">
        <v>393.85430200000002</v>
      </c>
    </row>
    <row r="23" spans="1:2">
      <c r="A23" s="3">
        <v>2011</v>
      </c>
      <c r="B23" s="4">
        <v>372.93016</v>
      </c>
    </row>
    <row r="24" spans="1:2">
      <c r="A24" s="3">
        <v>2012</v>
      </c>
      <c r="B24" s="4">
        <v>233.97899799999999</v>
      </c>
    </row>
    <row r="25" spans="1:2">
      <c r="A25" s="3">
        <v>2013</v>
      </c>
      <c r="B25" s="4">
        <v>248.12926200000001</v>
      </c>
    </row>
    <row r="26" spans="1:2">
      <c r="A26" s="3">
        <v>2014</v>
      </c>
      <c r="B26" s="4">
        <v>259.342128</v>
      </c>
    </row>
    <row r="27" spans="1:2">
      <c r="A27" s="5">
        <v>2015</v>
      </c>
      <c r="B27" s="6">
        <v>294.994102</v>
      </c>
    </row>
    <row r="28" spans="1:2">
      <c r="A28" t="s">
        <v>15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2:B28"/>
  <sheetViews>
    <sheetView workbookViewId="0">
      <selection activeCell="B2" sqref="B2:B27"/>
    </sheetView>
  </sheetViews>
  <sheetFormatPr baseColWidth="10" defaultRowHeight="15"/>
  <cols>
    <col min="2" max="2" width="13.7109375" customWidth="1"/>
  </cols>
  <sheetData>
    <row r="2" spans="1:2" ht="30">
      <c r="A2" s="11" t="s">
        <v>6</v>
      </c>
      <c r="B2" s="12" t="s">
        <v>8</v>
      </c>
    </row>
    <row r="3" spans="1:2">
      <c r="A3" s="10">
        <v>1991</v>
      </c>
      <c r="B3" s="17">
        <v>314205</v>
      </c>
    </row>
    <row r="4" spans="1:2">
      <c r="A4" s="10">
        <v>1992</v>
      </c>
      <c r="B4" s="17">
        <v>367726</v>
      </c>
    </row>
    <row r="5" spans="1:2">
      <c r="A5" s="10">
        <v>1993</v>
      </c>
      <c r="B5" s="17">
        <v>182919</v>
      </c>
    </row>
    <row r="6" spans="1:2">
      <c r="A6" s="10">
        <v>1994</v>
      </c>
      <c r="B6" s="17">
        <v>132413</v>
      </c>
    </row>
    <row r="7" spans="1:2">
      <c r="A7" s="10">
        <v>1995</v>
      </c>
      <c r="B7" s="17">
        <v>166344</v>
      </c>
    </row>
    <row r="8" spans="1:2">
      <c r="A8" s="10">
        <v>1996</v>
      </c>
      <c r="B8" s="17">
        <v>139324</v>
      </c>
    </row>
    <row r="9" spans="1:2">
      <c r="A9" s="10">
        <v>1997</v>
      </c>
      <c r="B9" s="17">
        <v>216494</v>
      </c>
    </row>
    <row r="10" spans="1:2">
      <c r="A10" s="10">
        <v>1998</v>
      </c>
      <c r="B10" s="17">
        <v>210018</v>
      </c>
    </row>
    <row r="11" spans="1:2">
      <c r="A11" s="10">
        <v>1999</v>
      </c>
      <c r="B11" s="17">
        <v>137275</v>
      </c>
    </row>
    <row r="12" spans="1:2">
      <c r="A12" s="10">
        <v>2000</v>
      </c>
      <c r="B12" s="17">
        <v>154505</v>
      </c>
    </row>
    <row r="13" spans="1:2">
      <c r="A13" s="10">
        <v>2001</v>
      </c>
      <c r="B13" s="17">
        <v>437031</v>
      </c>
    </row>
    <row r="14" spans="1:2">
      <c r="A14" s="10">
        <v>2002</v>
      </c>
      <c r="B14" s="17">
        <v>257794</v>
      </c>
    </row>
    <row r="15" spans="1:2">
      <c r="A15" s="10">
        <v>2003</v>
      </c>
      <c r="B15" s="17">
        <v>45486</v>
      </c>
    </row>
    <row r="16" spans="1:2">
      <c r="A16" s="10">
        <v>2004</v>
      </c>
      <c r="B16" s="17">
        <v>208860</v>
      </c>
    </row>
    <row r="17" spans="1:2">
      <c r="A17" s="10">
        <v>2005</v>
      </c>
      <c r="B17" s="17">
        <v>76770</v>
      </c>
    </row>
    <row r="18" spans="1:2">
      <c r="A18" s="10">
        <v>2006</v>
      </c>
      <c r="B18" s="17">
        <v>379931</v>
      </c>
    </row>
    <row r="19" spans="1:2">
      <c r="A19" s="10">
        <v>2007</v>
      </c>
      <c r="B19" s="17">
        <v>203043</v>
      </c>
    </row>
    <row r="20" spans="1:2">
      <c r="A20" s="10">
        <v>2008</v>
      </c>
      <c r="B20" s="17">
        <v>561680</v>
      </c>
    </row>
    <row r="21" spans="1:2">
      <c r="A21" s="10">
        <v>2009</v>
      </c>
      <c r="B21" s="17">
        <v>578600</v>
      </c>
    </row>
    <row r="22" spans="1:2">
      <c r="A22" s="10">
        <v>2010</v>
      </c>
      <c r="B22" s="17">
        <v>265114</v>
      </c>
    </row>
    <row r="23" spans="1:2">
      <c r="A23" s="10">
        <v>2011</v>
      </c>
      <c r="B23" s="17">
        <v>542317</v>
      </c>
    </row>
    <row r="24" spans="1:2">
      <c r="A24" s="10">
        <v>2012</v>
      </c>
      <c r="B24" s="17">
        <v>634620</v>
      </c>
    </row>
    <row r="25" spans="1:2">
      <c r="A25" s="10">
        <v>2013</v>
      </c>
      <c r="B25" s="17">
        <v>769105</v>
      </c>
    </row>
    <row r="26" spans="1:2">
      <c r="A26" s="10">
        <v>2014</v>
      </c>
      <c r="B26" s="17">
        <v>709653</v>
      </c>
    </row>
    <row r="27" spans="1:2">
      <c r="A27" s="7">
        <v>2015</v>
      </c>
      <c r="B27" s="18">
        <v>920875</v>
      </c>
    </row>
    <row r="28" spans="1:2">
      <c r="A28" t="s">
        <v>15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2:G29"/>
  <sheetViews>
    <sheetView workbookViewId="0">
      <selection activeCell="A2" sqref="A2"/>
    </sheetView>
  </sheetViews>
  <sheetFormatPr baseColWidth="10" defaultRowHeight="15"/>
  <cols>
    <col min="2" max="2" width="13.5703125" customWidth="1"/>
    <col min="4" max="4" width="16" customWidth="1"/>
  </cols>
  <sheetData>
    <row r="2" spans="1:7" ht="18.75">
      <c r="A2" s="54" t="s">
        <v>54</v>
      </c>
    </row>
    <row r="3" spans="1:7" ht="43.5" customHeight="1">
      <c r="A3" s="8" t="s">
        <v>6</v>
      </c>
      <c r="B3" s="9" t="s">
        <v>7</v>
      </c>
      <c r="C3" s="16" t="s">
        <v>8</v>
      </c>
      <c r="D3" s="2" t="s">
        <v>9</v>
      </c>
    </row>
    <row r="4" spans="1:7">
      <c r="A4" s="3">
        <v>1991</v>
      </c>
      <c r="B4" s="4">
        <v>117.39608</v>
      </c>
      <c r="C4" s="14">
        <v>314205</v>
      </c>
      <c r="D4" s="20">
        <v>117.081875</v>
      </c>
    </row>
    <row r="5" spans="1:7">
      <c r="A5" s="3">
        <v>1992</v>
      </c>
      <c r="B5" s="4">
        <v>106.158304</v>
      </c>
      <c r="C5" s="14">
        <v>367726</v>
      </c>
      <c r="D5" s="20">
        <v>105.790578</v>
      </c>
    </row>
    <row r="6" spans="1:7">
      <c r="A6" s="3">
        <v>1993</v>
      </c>
      <c r="B6" s="4">
        <v>111.905664</v>
      </c>
      <c r="C6" s="14">
        <v>182919</v>
      </c>
      <c r="D6" s="20">
        <v>111.722745</v>
      </c>
    </row>
    <row r="7" spans="1:7">
      <c r="A7" s="3">
        <v>1994</v>
      </c>
      <c r="B7" s="4">
        <v>230.752016</v>
      </c>
      <c r="C7" s="14">
        <v>132413</v>
      </c>
      <c r="D7" s="20">
        <v>230.61960300000001</v>
      </c>
    </row>
    <row r="8" spans="1:7">
      <c r="A8" s="3">
        <v>1995</v>
      </c>
      <c r="B8" s="4">
        <v>248.418048</v>
      </c>
      <c r="C8" s="14">
        <v>166344</v>
      </c>
      <c r="D8" s="20">
        <v>248.25170399999999</v>
      </c>
      <c r="G8" s="19"/>
    </row>
    <row r="9" spans="1:7">
      <c r="A9" s="3">
        <v>1996</v>
      </c>
      <c r="B9" s="4">
        <v>235.948736</v>
      </c>
      <c r="C9" s="14">
        <v>139324</v>
      </c>
      <c r="D9" s="20">
        <v>235.80941200000001</v>
      </c>
      <c r="E9" s="13"/>
    </row>
    <row r="10" spans="1:7">
      <c r="A10" s="3">
        <v>1997</v>
      </c>
      <c r="B10" s="4">
        <v>294.53584000000001</v>
      </c>
      <c r="C10" s="14">
        <v>216494</v>
      </c>
      <c r="D10" s="20">
        <v>294.319346</v>
      </c>
    </row>
    <row r="11" spans="1:7">
      <c r="A11" s="3">
        <v>1998</v>
      </c>
      <c r="B11" s="4">
        <v>223.45272</v>
      </c>
      <c r="C11" s="14">
        <v>210018</v>
      </c>
      <c r="D11" s="20">
        <v>223.24270200000001</v>
      </c>
    </row>
    <row r="12" spans="1:7">
      <c r="A12" s="3">
        <v>1999</v>
      </c>
      <c r="B12" s="4">
        <v>196.59491199999999</v>
      </c>
      <c r="C12" s="14">
        <v>137275</v>
      </c>
      <c r="D12" s="20">
        <v>196.45763700000001</v>
      </c>
    </row>
    <row r="13" spans="1:7">
      <c r="A13" s="3">
        <v>2000</v>
      </c>
      <c r="B13" s="4">
        <v>189.49882500000001</v>
      </c>
      <c r="C13" s="14">
        <v>154505</v>
      </c>
      <c r="D13" s="20">
        <v>189.34432000000001</v>
      </c>
    </row>
    <row r="14" spans="1:7">
      <c r="A14" s="3">
        <v>2001</v>
      </c>
      <c r="B14" s="4">
        <v>127.898691</v>
      </c>
      <c r="C14" s="14">
        <v>437031</v>
      </c>
      <c r="D14" s="20">
        <v>127.46165999999999</v>
      </c>
    </row>
    <row r="15" spans="1:7">
      <c r="A15" s="3">
        <v>2002</v>
      </c>
      <c r="B15" s="4">
        <v>146.77928199999999</v>
      </c>
      <c r="C15" s="14">
        <v>257794</v>
      </c>
      <c r="D15" s="20">
        <v>146.52148800000001</v>
      </c>
    </row>
    <row r="16" spans="1:7">
      <c r="A16" s="3">
        <v>2003</v>
      </c>
      <c r="B16" s="4">
        <v>136.01502199999999</v>
      </c>
      <c r="C16" s="14">
        <v>45486</v>
      </c>
      <c r="D16" s="20">
        <v>135.96953600000001</v>
      </c>
    </row>
    <row r="17" spans="1:4">
      <c r="A17" s="3">
        <v>2004</v>
      </c>
      <c r="B17" s="4">
        <v>179.650712</v>
      </c>
      <c r="C17" s="14">
        <v>208860</v>
      </c>
      <c r="D17" s="20">
        <v>179.44185200000001</v>
      </c>
    </row>
    <row r="18" spans="1:4">
      <c r="A18" s="3">
        <v>2005</v>
      </c>
      <c r="B18" s="4">
        <v>245.021457</v>
      </c>
      <c r="C18" s="14">
        <v>76770</v>
      </c>
      <c r="D18" s="20">
        <v>244.94468699999999</v>
      </c>
    </row>
    <row r="19" spans="1:4">
      <c r="A19" s="3">
        <v>2006</v>
      </c>
      <c r="B19" s="4">
        <v>230.957716</v>
      </c>
      <c r="C19" s="14">
        <v>379931</v>
      </c>
      <c r="D19" s="20">
        <v>230.57778500000001</v>
      </c>
    </row>
    <row r="20" spans="1:4">
      <c r="A20" s="3">
        <v>2007</v>
      </c>
      <c r="B20" s="4">
        <v>231.923089</v>
      </c>
      <c r="C20" s="14">
        <v>203043</v>
      </c>
      <c r="D20" s="20">
        <v>231.720046</v>
      </c>
    </row>
    <row r="21" spans="1:4">
      <c r="A21" s="3">
        <v>2008</v>
      </c>
      <c r="B21" s="4">
        <v>265.022673</v>
      </c>
      <c r="C21" s="14">
        <v>561680</v>
      </c>
      <c r="D21" s="20">
        <v>264.46099299999997</v>
      </c>
    </row>
    <row r="22" spans="1:4">
      <c r="A22" s="3">
        <v>2009</v>
      </c>
      <c r="B22" s="4">
        <v>273.00163800000001</v>
      </c>
      <c r="C22" s="14">
        <v>578600</v>
      </c>
      <c r="D22" s="20">
        <v>272.42303800000002</v>
      </c>
    </row>
    <row r="23" spans="1:4">
      <c r="A23" s="3">
        <v>2010</v>
      </c>
      <c r="B23" s="4">
        <v>393.85430200000002</v>
      </c>
      <c r="C23" s="14">
        <v>265114</v>
      </c>
      <c r="D23" s="20">
        <v>393.58918799999998</v>
      </c>
    </row>
    <row r="24" spans="1:4">
      <c r="A24" s="3">
        <v>2011</v>
      </c>
      <c r="B24" s="4">
        <v>372.93016</v>
      </c>
      <c r="C24" s="14">
        <v>542317</v>
      </c>
      <c r="D24" s="20">
        <v>372.38784299999998</v>
      </c>
    </row>
    <row r="25" spans="1:4">
      <c r="A25" s="3">
        <v>2012</v>
      </c>
      <c r="B25" s="4">
        <v>233.97899799999999</v>
      </c>
      <c r="C25" s="14">
        <v>634620</v>
      </c>
      <c r="D25" s="20">
        <v>233.34437800000001</v>
      </c>
    </row>
    <row r="26" spans="1:4">
      <c r="A26" s="3">
        <v>2013</v>
      </c>
      <c r="B26" s="4">
        <v>248.12926200000001</v>
      </c>
      <c r="C26" s="14">
        <v>769105</v>
      </c>
      <c r="D26" s="20">
        <v>247.36015699999999</v>
      </c>
    </row>
    <row r="27" spans="1:4">
      <c r="A27" s="3">
        <v>2014</v>
      </c>
      <c r="B27" s="4">
        <v>259.342128</v>
      </c>
      <c r="C27" s="14">
        <v>709653</v>
      </c>
      <c r="D27" s="20">
        <v>258.632475</v>
      </c>
    </row>
    <row r="28" spans="1:4">
      <c r="A28" s="5">
        <v>2015</v>
      </c>
      <c r="B28" s="6">
        <v>294.994102</v>
      </c>
      <c r="C28" s="15">
        <v>920875</v>
      </c>
      <c r="D28" s="20">
        <v>294.07322699999997</v>
      </c>
    </row>
    <row r="29" spans="1:4">
      <c r="A29" t="s">
        <v>14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2:J148"/>
  <sheetViews>
    <sheetView workbookViewId="0">
      <selection activeCell="E31" sqref="E31"/>
    </sheetView>
  </sheetViews>
  <sheetFormatPr baseColWidth="10" defaultRowHeight="15"/>
  <cols>
    <col min="3" max="3" width="28.42578125" customWidth="1"/>
    <col min="4" max="4" width="18.5703125" customWidth="1"/>
    <col min="5" max="5" width="19.140625" customWidth="1"/>
    <col min="6" max="6" width="18.140625" customWidth="1"/>
    <col min="9" max="9" width="12" bestFit="1" customWidth="1"/>
  </cols>
  <sheetData>
    <row r="2" spans="1:10" ht="18.75">
      <c r="A2" s="54" t="s">
        <v>55</v>
      </c>
    </row>
    <row r="3" spans="1:10" ht="60">
      <c r="A3" s="22" t="s">
        <v>6</v>
      </c>
      <c r="B3" s="21" t="s">
        <v>7</v>
      </c>
      <c r="C3" s="21" t="s">
        <v>10</v>
      </c>
      <c r="D3" s="21" t="s">
        <v>12</v>
      </c>
    </row>
    <row r="4" spans="1:10">
      <c r="A4" s="23">
        <v>1991</v>
      </c>
      <c r="B4" s="25">
        <v>117.39608</v>
      </c>
      <c r="C4" s="25">
        <v>41.239551378248201</v>
      </c>
      <c r="D4" s="32">
        <f t="shared" ref="D4:D28" si="0">((B4*1000000))/((C4*1000000000))</f>
        <v>2.8466866412596467E-3</v>
      </c>
      <c r="J4" s="31"/>
    </row>
    <row r="5" spans="1:10">
      <c r="A5" s="24">
        <v>1992</v>
      </c>
      <c r="B5" s="26">
        <v>106.158304</v>
      </c>
      <c r="C5" s="26">
        <v>49.279585355094838</v>
      </c>
      <c r="D5" s="33">
        <f t="shared" si="0"/>
        <v>2.1542044892434282E-3</v>
      </c>
    </row>
    <row r="6" spans="1:10">
      <c r="A6" s="23">
        <v>1993</v>
      </c>
      <c r="B6" s="25">
        <v>111.905664</v>
      </c>
      <c r="C6" s="25">
        <v>55.802540100979527</v>
      </c>
      <c r="D6" s="32">
        <f t="shared" si="0"/>
        <v>2.0053865612120344E-3</v>
      </c>
    </row>
    <row r="7" spans="1:10">
      <c r="A7" s="24">
        <v>1994</v>
      </c>
      <c r="B7" s="26">
        <v>230.752016</v>
      </c>
      <c r="C7" s="26">
        <v>81.703496603993358</v>
      </c>
      <c r="D7" s="33">
        <f t="shared" si="0"/>
        <v>2.8242612077966035E-3</v>
      </c>
    </row>
    <row r="8" spans="1:10">
      <c r="A8" s="23">
        <v>1995</v>
      </c>
      <c r="B8" s="25">
        <v>248.418048</v>
      </c>
      <c r="C8" s="25">
        <v>92.507277798198501</v>
      </c>
      <c r="D8" s="32">
        <f t="shared" si="0"/>
        <v>2.685389235449297E-3</v>
      </c>
    </row>
    <row r="9" spans="1:10">
      <c r="A9" s="24">
        <v>1996</v>
      </c>
      <c r="B9" s="26">
        <v>235.948736</v>
      </c>
      <c r="C9" s="26">
        <v>97.160111573336977</v>
      </c>
      <c r="D9" s="33">
        <f t="shared" si="0"/>
        <v>2.4284527073839828E-3</v>
      </c>
    </row>
    <row r="10" spans="1:10">
      <c r="A10" s="23">
        <v>1997</v>
      </c>
      <c r="B10" s="25">
        <v>294.53584000000001</v>
      </c>
      <c r="C10" s="25">
        <v>106.6595079635281</v>
      </c>
      <c r="D10" s="32">
        <f t="shared" si="0"/>
        <v>2.7614588293498939E-3</v>
      </c>
    </row>
    <row r="11" spans="1:10">
      <c r="A11" s="24">
        <v>1998</v>
      </c>
      <c r="B11" s="26">
        <v>223.45272</v>
      </c>
      <c r="C11" s="26">
        <v>98.443743190849105</v>
      </c>
      <c r="D11" s="33">
        <f t="shared" si="0"/>
        <v>2.2698519251426754E-3</v>
      </c>
    </row>
    <row r="12" spans="1:10">
      <c r="A12" s="23">
        <v>1999</v>
      </c>
      <c r="B12" s="25">
        <v>196.59491199999999</v>
      </c>
      <c r="C12" s="25">
        <v>86.186156584381663</v>
      </c>
      <c r="D12" s="32">
        <f t="shared" si="0"/>
        <v>2.281049762411916E-3</v>
      </c>
    </row>
    <row r="13" spans="1:10">
      <c r="A13" s="24">
        <v>2000</v>
      </c>
      <c r="B13" s="26">
        <v>189.49882500000001</v>
      </c>
      <c r="C13" s="26">
        <v>99.886577575544408</v>
      </c>
      <c r="D13" s="33">
        <f t="shared" si="0"/>
        <v>1.8971400322198614E-3</v>
      </c>
    </row>
    <row r="14" spans="1:10">
      <c r="A14" s="23">
        <v>2001</v>
      </c>
      <c r="B14" s="25">
        <v>127.898691</v>
      </c>
      <c r="C14" s="25">
        <v>98.203544965267795</v>
      </c>
      <c r="D14" s="32">
        <f t="shared" si="0"/>
        <v>1.3023836465907077E-3</v>
      </c>
    </row>
    <row r="15" spans="1:10">
      <c r="A15" s="24">
        <v>2002</v>
      </c>
      <c r="B15" s="26">
        <v>146.77928199999999</v>
      </c>
      <c r="C15" s="26">
        <v>97.933392356425259</v>
      </c>
      <c r="D15" s="33">
        <f t="shared" si="0"/>
        <v>1.4987664418465337E-3</v>
      </c>
    </row>
    <row r="16" spans="1:10">
      <c r="A16" s="23">
        <v>2003</v>
      </c>
      <c r="B16" s="25">
        <v>136.01502199999999</v>
      </c>
      <c r="C16" s="25">
        <v>94.684582573316717</v>
      </c>
      <c r="D16" s="32">
        <f t="shared" si="0"/>
        <v>1.4365065389043677E-3</v>
      </c>
    </row>
    <row r="17" spans="1:4">
      <c r="A17" s="24">
        <v>2004</v>
      </c>
      <c r="B17" s="26">
        <v>179.650712</v>
      </c>
      <c r="C17" s="26">
        <v>117.07486551527938</v>
      </c>
      <c r="D17" s="33">
        <f t="shared" si="0"/>
        <v>1.5344942845700205E-3</v>
      </c>
    </row>
    <row r="18" spans="1:4">
      <c r="A18" s="23">
        <v>2005</v>
      </c>
      <c r="B18" s="25">
        <v>245.021457</v>
      </c>
      <c r="C18" s="25">
        <v>146.56626631057017</v>
      </c>
      <c r="D18" s="32">
        <f t="shared" si="0"/>
        <v>1.6717452328409992E-3</v>
      </c>
    </row>
    <row r="19" spans="1:4">
      <c r="A19" s="24">
        <v>2006</v>
      </c>
      <c r="B19" s="26">
        <v>230.957716</v>
      </c>
      <c r="C19" s="26">
        <v>162.59014609641432</v>
      </c>
      <c r="D19" s="33">
        <f t="shared" si="0"/>
        <v>1.4204902421518487E-3</v>
      </c>
    </row>
    <row r="20" spans="1:4">
      <c r="A20" s="23">
        <v>2007</v>
      </c>
      <c r="B20" s="25">
        <v>231.923089</v>
      </c>
      <c r="C20" s="25">
        <v>207.41649464237895</v>
      </c>
      <c r="D20" s="32">
        <f t="shared" si="0"/>
        <v>1.1181516175937432E-3</v>
      </c>
    </row>
    <row r="21" spans="1:4">
      <c r="A21" s="24">
        <v>2008</v>
      </c>
      <c r="B21" s="26">
        <v>265.022673</v>
      </c>
      <c r="C21" s="26">
        <v>243.98243787084013</v>
      </c>
      <c r="D21" s="33">
        <f t="shared" si="0"/>
        <v>1.0862366788067681E-3</v>
      </c>
    </row>
    <row r="22" spans="1:4">
      <c r="A22" s="23">
        <v>2009</v>
      </c>
      <c r="B22" s="25">
        <v>273.00163800000001</v>
      </c>
      <c r="C22" s="25">
        <v>233.8216705442575</v>
      </c>
      <c r="D22" s="32">
        <f t="shared" si="0"/>
        <v>1.1675634570762618E-3</v>
      </c>
    </row>
    <row r="23" spans="1:4">
      <c r="A23" s="24">
        <v>2010</v>
      </c>
      <c r="B23" s="26">
        <v>393.85430200000002</v>
      </c>
      <c r="C23" s="26">
        <v>287.01818463752926</v>
      </c>
      <c r="D23" s="33">
        <f t="shared" si="0"/>
        <v>1.3722276952500151E-3</v>
      </c>
    </row>
    <row r="24" spans="1:4">
      <c r="A24" s="23">
        <v>2011</v>
      </c>
      <c r="B24" s="25">
        <v>372.93016</v>
      </c>
      <c r="C24" s="25">
        <v>335.41515670218615</v>
      </c>
      <c r="D24" s="32">
        <f t="shared" si="0"/>
        <v>1.1118464760706186E-3</v>
      </c>
    </row>
    <row r="25" spans="1:4">
      <c r="A25" s="24">
        <v>2012</v>
      </c>
      <c r="B25" s="26">
        <v>233.97899799999999</v>
      </c>
      <c r="C25" s="26">
        <v>369.65970037551983</v>
      </c>
      <c r="D25" s="33">
        <f t="shared" si="0"/>
        <v>6.3295781975236079E-4</v>
      </c>
    </row>
    <row r="26" spans="1:4">
      <c r="A26" s="23">
        <v>2013</v>
      </c>
      <c r="B26" s="25">
        <v>248.12926200000001</v>
      </c>
      <c r="C26" s="25">
        <v>380.19188186037212</v>
      </c>
      <c r="D26" s="32">
        <f t="shared" si="0"/>
        <v>6.5264218895427924E-4</v>
      </c>
    </row>
    <row r="27" spans="1:4">
      <c r="A27" s="24">
        <v>2014</v>
      </c>
      <c r="B27" s="26">
        <v>259.342128</v>
      </c>
      <c r="C27" s="26">
        <v>378.41602053371474</v>
      </c>
      <c r="D27" s="33">
        <f t="shared" si="0"/>
        <v>6.8533601625593457E-4</v>
      </c>
    </row>
    <row r="28" spans="1:4">
      <c r="A28" s="23">
        <v>2015</v>
      </c>
      <c r="B28" s="25">
        <v>294.994102</v>
      </c>
      <c r="C28" s="25">
        <v>292.08015563330991</v>
      </c>
      <c r="D28" s="32">
        <f t="shared" si="0"/>
        <v>1.0099765297658509E-3</v>
      </c>
    </row>
    <row r="29" spans="1:4">
      <c r="A29" t="s">
        <v>13</v>
      </c>
    </row>
    <row r="32" spans="1:4" ht="18.75">
      <c r="A32" s="54" t="s">
        <v>56</v>
      </c>
    </row>
    <row r="33" spans="1:6" ht="45">
      <c r="A33" s="22" t="s">
        <v>6</v>
      </c>
      <c r="B33" s="21" t="s">
        <v>8</v>
      </c>
      <c r="C33" s="21" t="s">
        <v>11</v>
      </c>
      <c r="D33" s="21" t="s">
        <v>18</v>
      </c>
    </row>
    <row r="34" spans="1:6">
      <c r="A34" s="23">
        <v>1991</v>
      </c>
      <c r="B34" s="27">
        <v>314205</v>
      </c>
      <c r="C34" s="25">
        <v>3.5368009428951934</v>
      </c>
      <c r="D34" s="35">
        <f>(B34)/(C34*1000000000000)</f>
        <v>8.8838757134800646E-8</v>
      </c>
      <c r="E34" s="30"/>
    </row>
    <row r="35" spans="1:6">
      <c r="A35" s="24">
        <v>1992</v>
      </c>
      <c r="B35" s="28">
        <v>367726</v>
      </c>
      <c r="C35" s="26">
        <v>3.8527943715942907</v>
      </c>
      <c r="D35" s="38">
        <f t="shared" ref="D35:D58" si="1">(B35)/(C35*1000000000000)</f>
        <v>9.5443972486866606E-8</v>
      </c>
      <c r="E35" s="29"/>
    </row>
    <row r="36" spans="1:6">
      <c r="A36" s="23">
        <v>1993</v>
      </c>
      <c r="B36" s="27">
        <v>182919</v>
      </c>
      <c r="C36" s="25">
        <v>4.4149627869013592</v>
      </c>
      <c r="D36" s="35">
        <f t="shared" si="1"/>
        <v>4.1431606296365106E-8</v>
      </c>
      <c r="E36" s="29"/>
      <c r="F36" s="34"/>
    </row>
    <row r="37" spans="1:6">
      <c r="A37" s="24">
        <v>1994</v>
      </c>
      <c r="B37" s="28">
        <v>132413</v>
      </c>
      <c r="C37" s="26">
        <v>4.8503480164918917</v>
      </c>
      <c r="D37" s="38">
        <f t="shared" si="1"/>
        <v>2.7299690568548168E-8</v>
      </c>
      <c r="E37" s="29"/>
    </row>
    <row r="38" spans="1:6">
      <c r="A38" s="23">
        <v>1995</v>
      </c>
      <c r="B38" s="27">
        <v>166344</v>
      </c>
      <c r="C38" s="25">
        <v>5.3339255110589452</v>
      </c>
      <c r="D38" s="35">
        <f t="shared" si="1"/>
        <v>3.1186037310628979E-8</v>
      </c>
      <c r="E38" s="29"/>
    </row>
    <row r="39" spans="1:6">
      <c r="A39" s="24">
        <v>1996</v>
      </c>
      <c r="B39" s="28">
        <v>139324</v>
      </c>
      <c r="C39" s="26">
        <v>4.7061871260196124</v>
      </c>
      <c r="D39" s="38">
        <f t="shared" si="1"/>
        <v>2.9604432690256648E-8</v>
      </c>
      <c r="E39" s="29"/>
    </row>
    <row r="40" spans="1:6">
      <c r="A40" s="23">
        <v>1997</v>
      </c>
      <c r="B40" s="27">
        <v>216494</v>
      </c>
      <c r="C40" s="25">
        <v>4.3242781068658882</v>
      </c>
      <c r="D40" s="35">
        <f t="shared" si="1"/>
        <v>5.0064772581638743E-8</v>
      </c>
      <c r="E40" s="29"/>
    </row>
    <row r="41" spans="1:6">
      <c r="A41" s="24">
        <v>1998</v>
      </c>
      <c r="B41" s="28">
        <v>210018</v>
      </c>
      <c r="C41" s="26">
        <v>3.9145748873422237</v>
      </c>
      <c r="D41" s="38">
        <f t="shared" si="1"/>
        <v>5.3650270091675376E-8</v>
      </c>
      <c r="E41" s="29"/>
    </row>
    <row r="42" spans="1:6">
      <c r="A42" s="23">
        <v>1999</v>
      </c>
      <c r="B42" s="27">
        <v>137275</v>
      </c>
      <c r="C42" s="25">
        <v>4.4325992829225296</v>
      </c>
      <c r="D42" s="35">
        <f t="shared" si="1"/>
        <v>3.0969413483614289E-8</v>
      </c>
      <c r="E42" s="29"/>
    </row>
    <row r="43" spans="1:6">
      <c r="A43" s="24">
        <v>2000</v>
      </c>
      <c r="B43" s="28">
        <v>154505</v>
      </c>
      <c r="C43" s="26">
        <v>4.7311987602711447</v>
      </c>
      <c r="D43" s="38">
        <f t="shared" si="1"/>
        <v>3.2656628442121367E-8</v>
      </c>
      <c r="E43" s="29"/>
    </row>
    <row r="44" spans="1:6">
      <c r="A44" s="23">
        <v>2001</v>
      </c>
      <c r="B44" s="27">
        <v>437031</v>
      </c>
      <c r="C44" s="25">
        <v>4.1598599180935567</v>
      </c>
      <c r="D44" s="35">
        <f t="shared" si="1"/>
        <v>1.0505906655632989E-7</v>
      </c>
      <c r="E44" s="29"/>
    </row>
    <row r="45" spans="1:6">
      <c r="A45" s="24">
        <v>2002</v>
      </c>
      <c r="B45" s="28">
        <v>257794</v>
      </c>
      <c r="C45" s="26">
        <v>3.9808195361597596</v>
      </c>
      <c r="D45" s="38">
        <f t="shared" si="1"/>
        <v>6.4759027044137308E-8</v>
      </c>
      <c r="E45" s="29"/>
    </row>
    <row r="46" spans="1:6">
      <c r="A46" s="23">
        <v>2003</v>
      </c>
      <c r="B46" s="27">
        <v>45486</v>
      </c>
      <c r="C46" s="25">
        <v>4.3029391849637939</v>
      </c>
      <c r="D46" s="35">
        <f t="shared" si="1"/>
        <v>1.0570913983387551E-8</v>
      </c>
      <c r="E46" s="29"/>
    </row>
    <row r="47" spans="1:6">
      <c r="A47" s="24">
        <v>2004</v>
      </c>
      <c r="B47" s="28">
        <v>208860</v>
      </c>
      <c r="C47" s="26">
        <v>4.6558030556505505</v>
      </c>
      <c r="D47" s="38">
        <f t="shared" si="1"/>
        <v>4.4860144963931725E-8</v>
      </c>
      <c r="E47" s="29"/>
    </row>
    <row r="48" spans="1:6">
      <c r="A48" s="23">
        <v>2005</v>
      </c>
      <c r="B48" s="27">
        <v>76770</v>
      </c>
      <c r="C48" s="25">
        <v>4.5718674411304123</v>
      </c>
      <c r="D48" s="35">
        <f t="shared" si="1"/>
        <v>1.6791825438626085E-8</v>
      </c>
      <c r="E48" s="29"/>
    </row>
    <row r="49" spans="1:5">
      <c r="A49" s="24">
        <v>2006</v>
      </c>
      <c r="B49" s="28">
        <v>379931</v>
      </c>
      <c r="C49" s="26">
        <v>4.356750212598012</v>
      </c>
      <c r="D49" s="38">
        <f t="shared" si="1"/>
        <v>8.7205137191796912E-8</v>
      </c>
      <c r="E49" s="29"/>
    </row>
    <row r="50" spans="1:5">
      <c r="A50" s="23">
        <v>2007</v>
      </c>
      <c r="B50" s="27">
        <v>203043</v>
      </c>
      <c r="C50" s="25">
        <v>4.3563477943330771</v>
      </c>
      <c r="D50" s="35">
        <f t="shared" si="1"/>
        <v>4.6608537606691318E-8</v>
      </c>
      <c r="E50" s="29"/>
    </row>
    <row r="51" spans="1:5">
      <c r="A51" s="24">
        <v>2008</v>
      </c>
      <c r="B51" s="28">
        <v>561680</v>
      </c>
      <c r="C51" s="26">
        <v>4.8491846419535705</v>
      </c>
      <c r="D51" s="38">
        <f t="shared" si="1"/>
        <v>1.1582978200923246E-7</v>
      </c>
      <c r="E51" s="29"/>
    </row>
    <row r="52" spans="1:5">
      <c r="A52" s="23">
        <v>2009</v>
      </c>
      <c r="B52" s="27">
        <v>578600</v>
      </c>
      <c r="C52" s="25">
        <v>5.0351415676588998</v>
      </c>
      <c r="D52" s="35">
        <f t="shared" si="1"/>
        <v>1.1491235990590456E-7</v>
      </c>
      <c r="E52" s="29"/>
    </row>
    <row r="53" spans="1:5">
      <c r="A53" s="24">
        <v>2010</v>
      </c>
      <c r="B53" s="28">
        <v>265114</v>
      </c>
      <c r="C53" s="26">
        <v>5.4987178158097691</v>
      </c>
      <c r="D53" s="38">
        <f t="shared" si="1"/>
        <v>4.8213785264221266E-8</v>
      </c>
      <c r="E53" s="29"/>
    </row>
    <row r="54" spans="1:5">
      <c r="A54" s="23">
        <v>2011</v>
      </c>
      <c r="B54" s="27">
        <v>542317</v>
      </c>
      <c r="C54" s="25">
        <v>5.9089891864122199</v>
      </c>
      <c r="D54" s="35">
        <f t="shared" si="1"/>
        <v>9.1778303004355368E-8</v>
      </c>
      <c r="E54" s="29"/>
    </row>
    <row r="55" spans="1:5">
      <c r="A55" s="24">
        <v>2012</v>
      </c>
      <c r="B55" s="28">
        <v>634620</v>
      </c>
      <c r="C55" s="26">
        <v>5.9572501186487532</v>
      </c>
      <c r="D55" s="38">
        <f t="shared" si="1"/>
        <v>1.0652901714053715E-7</v>
      </c>
      <c r="E55" s="29"/>
    </row>
    <row r="56" spans="1:5">
      <c r="A56" s="23">
        <v>2013</v>
      </c>
      <c r="B56" s="27">
        <v>769105</v>
      </c>
      <c r="C56" s="25">
        <v>4.9088628372904726</v>
      </c>
      <c r="D56" s="35">
        <f t="shared" si="1"/>
        <v>1.5667681609627539E-7</v>
      </c>
      <c r="E56" s="29"/>
    </row>
    <row r="57" spans="1:5">
      <c r="A57" s="24">
        <v>2014</v>
      </c>
      <c r="B57" s="28">
        <v>709653</v>
      </c>
      <c r="C57" s="26">
        <v>4.5961565567219003</v>
      </c>
      <c r="D57" s="38">
        <f t="shared" si="1"/>
        <v>1.5440139848198363E-7</v>
      </c>
      <c r="E57" s="29"/>
    </row>
    <row r="58" spans="1:5">
      <c r="A58" s="23">
        <v>2015</v>
      </c>
      <c r="B58" s="27">
        <v>920875</v>
      </c>
      <c r="C58" s="25">
        <v>4.1232576096147371</v>
      </c>
      <c r="D58" s="35">
        <f t="shared" si="1"/>
        <v>2.233367611697789E-7</v>
      </c>
      <c r="E58" s="29"/>
    </row>
    <row r="59" spans="1:5">
      <c r="A59" t="s">
        <v>13</v>
      </c>
    </row>
    <row r="62" spans="1:5" ht="18.75">
      <c r="A62" s="54" t="s">
        <v>21</v>
      </c>
    </row>
    <row r="63" spans="1:5" ht="18.75">
      <c r="A63" s="54" t="s">
        <v>51</v>
      </c>
    </row>
    <row r="64" spans="1:5" ht="60">
      <c r="A64" s="22" t="s">
        <v>6</v>
      </c>
      <c r="B64" s="21" t="s">
        <v>7</v>
      </c>
      <c r="C64" s="22" t="s">
        <v>16</v>
      </c>
      <c r="D64" s="21" t="s">
        <v>19</v>
      </c>
    </row>
    <row r="65" spans="1:4">
      <c r="A65" s="23">
        <v>1991</v>
      </c>
      <c r="B65" s="25">
        <v>117.39608</v>
      </c>
      <c r="C65" s="23">
        <v>34916770</v>
      </c>
      <c r="D65" s="25">
        <f>(B65*1000000)/(C65)</f>
        <v>3.3621689520536981</v>
      </c>
    </row>
    <row r="66" spans="1:4">
      <c r="A66" s="24">
        <v>1992</v>
      </c>
      <c r="B66" s="26">
        <v>106.158304</v>
      </c>
      <c r="C66" s="24">
        <v>35558683</v>
      </c>
      <c r="D66" s="26">
        <f t="shared" ref="D66:D89" si="2">(B66*1000000)/(C66)</f>
        <v>2.9854397025896602</v>
      </c>
    </row>
    <row r="67" spans="1:4">
      <c r="A67" s="23">
        <v>1993</v>
      </c>
      <c r="B67" s="25">
        <v>111.905664</v>
      </c>
      <c r="C67" s="23">
        <v>36195170</v>
      </c>
      <c r="D67" s="25">
        <f t="shared" si="2"/>
        <v>3.0917292003325305</v>
      </c>
    </row>
    <row r="68" spans="1:4">
      <c r="A68" s="24">
        <v>1994</v>
      </c>
      <c r="B68" s="26">
        <v>230.752016</v>
      </c>
      <c r="C68" s="24">
        <v>36823539</v>
      </c>
      <c r="D68" s="26">
        <f t="shared" si="2"/>
        <v>6.266426917847304</v>
      </c>
    </row>
    <row r="69" spans="1:4">
      <c r="A69" s="23">
        <v>1995</v>
      </c>
      <c r="B69" s="25">
        <v>248.418048</v>
      </c>
      <c r="C69" s="23">
        <v>37441980</v>
      </c>
      <c r="D69" s="25">
        <f t="shared" si="2"/>
        <v>6.634746559877442</v>
      </c>
    </row>
    <row r="70" spans="1:4">
      <c r="A70" s="24">
        <v>1996</v>
      </c>
      <c r="B70" s="26">
        <v>235.948736</v>
      </c>
      <c r="C70" s="24">
        <v>38049040</v>
      </c>
      <c r="D70" s="26">
        <f t="shared" si="2"/>
        <v>6.2011744842971073</v>
      </c>
    </row>
    <row r="71" spans="1:4">
      <c r="A71" s="23">
        <v>1997</v>
      </c>
      <c r="B71" s="25">
        <v>294.53584000000001</v>
      </c>
      <c r="C71" s="23">
        <v>38645409</v>
      </c>
      <c r="D71" s="25">
        <f t="shared" si="2"/>
        <v>7.6214962558683235</v>
      </c>
    </row>
    <row r="72" spans="1:4">
      <c r="A72" s="24">
        <v>1998</v>
      </c>
      <c r="B72" s="26">
        <v>223.45272</v>
      </c>
      <c r="C72" s="24">
        <v>39234059</v>
      </c>
      <c r="D72" s="26">
        <f t="shared" si="2"/>
        <v>5.6953760506910589</v>
      </c>
    </row>
    <row r="73" spans="1:4">
      <c r="A73" s="23">
        <v>1999</v>
      </c>
      <c r="B73" s="25">
        <v>196.59491199999999</v>
      </c>
      <c r="C73" s="23">
        <v>39819279</v>
      </c>
      <c r="D73" s="25">
        <f t="shared" si="2"/>
        <v>4.9371790985969382</v>
      </c>
    </row>
    <row r="74" spans="1:4">
      <c r="A74" s="24">
        <v>2000</v>
      </c>
      <c r="B74" s="26">
        <v>189.49882500000001</v>
      </c>
      <c r="C74" s="24">
        <v>40403959</v>
      </c>
      <c r="D74" s="26">
        <f t="shared" si="2"/>
        <v>4.6901053681397906</v>
      </c>
    </row>
    <row r="75" spans="1:4">
      <c r="A75" s="23">
        <v>2001</v>
      </c>
      <c r="B75" s="25">
        <v>127.898691</v>
      </c>
      <c r="C75" s="23">
        <v>40988909</v>
      </c>
      <c r="D75" s="25">
        <f t="shared" si="2"/>
        <v>3.1203243540831984</v>
      </c>
    </row>
    <row r="76" spans="1:4">
      <c r="A76" s="24">
        <v>2002</v>
      </c>
      <c r="B76" s="26">
        <v>146.77928199999999</v>
      </c>
      <c r="C76" s="24">
        <v>41572493</v>
      </c>
      <c r="D76" s="26">
        <f t="shared" si="2"/>
        <v>3.530682704065883</v>
      </c>
    </row>
    <row r="77" spans="1:4">
      <c r="A77" s="23">
        <v>2003</v>
      </c>
      <c r="B77" s="25">
        <v>136.01502199999999</v>
      </c>
      <c r="C77" s="23">
        <v>42152147</v>
      </c>
      <c r="D77" s="25">
        <f t="shared" si="2"/>
        <v>3.2267637992437255</v>
      </c>
    </row>
    <row r="78" spans="1:4">
      <c r="A78" s="24">
        <v>2004</v>
      </c>
      <c r="B78" s="26">
        <v>179.650712</v>
      </c>
      <c r="C78" s="24">
        <v>42724157</v>
      </c>
      <c r="D78" s="26">
        <f t="shared" si="2"/>
        <v>4.2048977584273928</v>
      </c>
    </row>
    <row r="79" spans="1:4">
      <c r="A79" s="23">
        <v>2005</v>
      </c>
      <c r="B79" s="25">
        <v>245.021457</v>
      </c>
      <c r="C79" s="23">
        <v>43285636</v>
      </c>
      <c r="D79" s="25">
        <f t="shared" si="2"/>
        <v>5.6605719504733623</v>
      </c>
    </row>
    <row r="80" spans="1:4">
      <c r="A80" s="24">
        <v>2006</v>
      </c>
      <c r="B80" s="26">
        <v>230.957716</v>
      </c>
      <c r="C80" s="24">
        <v>43835744</v>
      </c>
      <c r="D80" s="26">
        <f t="shared" si="2"/>
        <v>5.2687075643109882</v>
      </c>
    </row>
    <row r="81" spans="1:5">
      <c r="A81" s="23">
        <v>2007</v>
      </c>
      <c r="B81" s="25">
        <v>231.923089</v>
      </c>
      <c r="C81" s="23">
        <v>44374647</v>
      </c>
      <c r="D81" s="25">
        <f t="shared" si="2"/>
        <v>5.2264773847102379</v>
      </c>
    </row>
    <row r="82" spans="1:5">
      <c r="A82" s="24">
        <v>2008</v>
      </c>
      <c r="B82" s="26">
        <v>265.022673</v>
      </c>
      <c r="C82" s="24">
        <v>44901660</v>
      </c>
      <c r="D82" s="26">
        <f t="shared" si="2"/>
        <v>5.9022912070511424</v>
      </c>
    </row>
    <row r="83" spans="1:5">
      <c r="A83" s="23">
        <v>2009</v>
      </c>
      <c r="B83" s="25">
        <v>273.00163800000001</v>
      </c>
      <c r="C83" s="23">
        <v>45416276</v>
      </c>
      <c r="D83" s="25">
        <f t="shared" si="2"/>
        <v>6.0110969468302509</v>
      </c>
    </row>
    <row r="84" spans="1:5">
      <c r="A84" s="24">
        <v>2010</v>
      </c>
      <c r="B84" s="26">
        <v>393.85430200000002</v>
      </c>
      <c r="C84" s="24">
        <v>45918101</v>
      </c>
      <c r="D84" s="26">
        <f t="shared" si="2"/>
        <v>8.577321218052985</v>
      </c>
    </row>
    <row r="85" spans="1:5">
      <c r="A85" s="23">
        <v>2011</v>
      </c>
      <c r="B85" s="25">
        <v>372.93016</v>
      </c>
      <c r="C85" s="23">
        <v>46406446</v>
      </c>
      <c r="D85" s="25">
        <f t="shared" si="2"/>
        <v>8.0361715266883404</v>
      </c>
    </row>
    <row r="86" spans="1:5">
      <c r="A86" s="24">
        <v>2012</v>
      </c>
      <c r="B86" s="26">
        <v>233.97899799999999</v>
      </c>
      <c r="C86" s="24">
        <v>46881018</v>
      </c>
      <c r="D86" s="26">
        <f t="shared" si="2"/>
        <v>4.9909112041892945</v>
      </c>
    </row>
    <row r="87" spans="1:5">
      <c r="A87" s="23">
        <v>2013</v>
      </c>
      <c r="B87" s="25">
        <v>248.12926200000001</v>
      </c>
      <c r="C87" s="23">
        <v>47342363</v>
      </c>
      <c r="D87" s="25">
        <f t="shared" si="2"/>
        <v>5.2411676620366414</v>
      </c>
    </row>
    <row r="88" spans="1:5">
      <c r="A88" s="24">
        <v>2014</v>
      </c>
      <c r="B88" s="26">
        <v>259.342128</v>
      </c>
      <c r="C88" s="24">
        <v>47791393</v>
      </c>
      <c r="D88" s="26">
        <f t="shared" si="2"/>
        <v>5.4265446499958685</v>
      </c>
    </row>
    <row r="89" spans="1:5">
      <c r="A89" s="23">
        <v>2015</v>
      </c>
      <c r="B89" s="25">
        <v>294.994102</v>
      </c>
      <c r="C89" s="23">
        <v>48228704</v>
      </c>
      <c r="D89" s="25">
        <f t="shared" si="2"/>
        <v>6.116567055171128</v>
      </c>
    </row>
    <row r="90" spans="1:5">
      <c r="A90" t="s">
        <v>13</v>
      </c>
    </row>
    <row r="92" spans="1:5" ht="18.75">
      <c r="A92" s="54" t="s">
        <v>52</v>
      </c>
    </row>
    <row r="93" spans="1:5" ht="30">
      <c r="A93" s="22" t="s">
        <v>6</v>
      </c>
      <c r="B93" s="21" t="s">
        <v>8</v>
      </c>
      <c r="C93" s="22" t="s">
        <v>17</v>
      </c>
      <c r="D93" s="21" t="s">
        <v>20</v>
      </c>
    </row>
    <row r="94" spans="1:5">
      <c r="A94" s="23">
        <v>1991</v>
      </c>
      <c r="B94" s="27">
        <v>314205</v>
      </c>
      <c r="C94" s="23">
        <v>123921000</v>
      </c>
      <c r="D94" s="36">
        <f>B94/C94</f>
        <v>2.5355266661824874E-3</v>
      </c>
      <c r="E94" s="55"/>
    </row>
    <row r="95" spans="1:5">
      <c r="A95" s="24">
        <v>1992</v>
      </c>
      <c r="B95" s="28">
        <v>367726</v>
      </c>
      <c r="C95" s="24">
        <v>124229000</v>
      </c>
      <c r="D95" s="37">
        <f t="shared" ref="D95:D118" si="3">B95/C95</f>
        <v>2.9600656851459803E-3</v>
      </c>
      <c r="E95" s="55"/>
    </row>
    <row r="96" spans="1:5">
      <c r="A96" s="23">
        <v>1993</v>
      </c>
      <c r="B96" s="27">
        <v>182919</v>
      </c>
      <c r="C96" s="23">
        <v>124536000</v>
      </c>
      <c r="D96" s="36">
        <f t="shared" si="3"/>
        <v>1.4688042011948353E-3</v>
      </c>
      <c r="E96" s="55"/>
    </row>
    <row r="97" spans="1:5">
      <c r="A97" s="24">
        <v>1994</v>
      </c>
      <c r="B97" s="28">
        <v>132413</v>
      </c>
      <c r="C97" s="24">
        <v>124961000</v>
      </c>
      <c r="D97" s="37">
        <f t="shared" si="3"/>
        <v>1.0596346059970712E-3</v>
      </c>
      <c r="E97" s="55"/>
    </row>
    <row r="98" spans="1:5">
      <c r="A98" s="23">
        <v>1995</v>
      </c>
      <c r="B98" s="27">
        <v>166344</v>
      </c>
      <c r="C98" s="23">
        <v>125439000</v>
      </c>
      <c r="D98" s="36">
        <f t="shared" si="3"/>
        <v>1.3260947552196686E-3</v>
      </c>
      <c r="E98" s="55"/>
    </row>
    <row r="99" spans="1:5">
      <c r="A99" s="24">
        <v>1996</v>
      </c>
      <c r="B99" s="28">
        <v>139324</v>
      </c>
      <c r="C99" s="24">
        <v>125757000</v>
      </c>
      <c r="D99" s="37">
        <f t="shared" si="3"/>
        <v>1.1078826625953227E-3</v>
      </c>
      <c r="E99" s="55"/>
    </row>
    <row r="100" spans="1:5">
      <c r="A100" s="23">
        <v>1997</v>
      </c>
      <c r="B100" s="27">
        <v>216494</v>
      </c>
      <c r="C100" s="23">
        <v>126057000</v>
      </c>
      <c r="D100" s="36">
        <f t="shared" si="3"/>
        <v>1.7174294168511069E-3</v>
      </c>
      <c r="E100" s="55"/>
    </row>
    <row r="101" spans="1:5">
      <c r="A101" s="24">
        <v>1998</v>
      </c>
      <c r="B101" s="28">
        <v>210018</v>
      </c>
      <c r="C101" s="24">
        <v>126400000</v>
      </c>
      <c r="D101" s="37">
        <f t="shared" si="3"/>
        <v>1.6615348101265822E-3</v>
      </c>
      <c r="E101" s="55"/>
    </row>
    <row r="102" spans="1:5">
      <c r="A102" s="23">
        <v>1999</v>
      </c>
      <c r="B102" s="27">
        <v>137275</v>
      </c>
      <c r="C102" s="23">
        <v>126631000</v>
      </c>
      <c r="D102" s="36">
        <f t="shared" si="3"/>
        <v>1.0840552471353775E-3</v>
      </c>
      <c r="E102" s="55"/>
    </row>
    <row r="103" spans="1:5">
      <c r="A103" s="24">
        <v>2000</v>
      </c>
      <c r="B103" s="28">
        <v>154505</v>
      </c>
      <c r="C103" s="24">
        <v>126843000</v>
      </c>
      <c r="D103" s="37">
        <f t="shared" si="3"/>
        <v>1.2180806193483283E-3</v>
      </c>
      <c r="E103" s="55"/>
    </row>
    <row r="104" spans="1:5">
      <c r="A104" s="23">
        <v>2001</v>
      </c>
      <c r="B104" s="27">
        <v>437031</v>
      </c>
      <c r="C104" s="23">
        <v>127149000</v>
      </c>
      <c r="D104" s="36">
        <f t="shared" si="3"/>
        <v>3.4371564070499964E-3</v>
      </c>
      <c r="E104" s="55"/>
    </row>
    <row r="105" spans="1:5">
      <c r="A105" s="24">
        <v>2002</v>
      </c>
      <c r="B105" s="28">
        <v>257794</v>
      </c>
      <c r="C105" s="24">
        <v>127445000</v>
      </c>
      <c r="D105" s="37">
        <f t="shared" si="3"/>
        <v>2.0227862999725372E-3</v>
      </c>
      <c r="E105" s="55"/>
    </row>
    <row r="106" spans="1:5">
      <c r="A106" s="23">
        <v>2003</v>
      </c>
      <c r="B106" s="27">
        <v>45486</v>
      </c>
      <c r="C106" s="23">
        <v>127718000</v>
      </c>
      <c r="D106" s="36">
        <f t="shared" si="3"/>
        <v>3.5614400476048793E-4</v>
      </c>
      <c r="E106" s="55"/>
    </row>
    <row r="107" spans="1:5">
      <c r="A107" s="24">
        <v>2004</v>
      </c>
      <c r="B107" s="28">
        <v>208860</v>
      </c>
      <c r="C107" s="24">
        <v>127761000</v>
      </c>
      <c r="D107" s="37">
        <f t="shared" si="3"/>
        <v>1.634771174302017E-3</v>
      </c>
      <c r="E107" s="55"/>
    </row>
    <row r="108" spans="1:5">
      <c r="A108" s="23">
        <v>2005</v>
      </c>
      <c r="B108" s="27">
        <v>76770</v>
      </c>
      <c r="C108" s="23">
        <v>127773000</v>
      </c>
      <c r="D108" s="36">
        <f t="shared" si="3"/>
        <v>6.0083116151299571E-4</v>
      </c>
      <c r="E108" s="55"/>
    </row>
    <row r="109" spans="1:5">
      <c r="A109" s="24">
        <v>2006</v>
      </c>
      <c r="B109" s="28">
        <v>379931</v>
      </c>
      <c r="C109" s="24">
        <v>127854000</v>
      </c>
      <c r="D109" s="37">
        <f t="shared" si="3"/>
        <v>2.9716004192281821E-3</v>
      </c>
      <c r="E109" s="55"/>
    </row>
    <row r="110" spans="1:5">
      <c r="A110" s="23">
        <v>2007</v>
      </c>
      <c r="B110" s="27">
        <v>203043</v>
      </c>
      <c r="C110" s="23">
        <v>128001000</v>
      </c>
      <c r="D110" s="36">
        <f t="shared" si="3"/>
        <v>1.5862610448355871E-3</v>
      </c>
      <c r="E110" s="55"/>
    </row>
    <row r="111" spans="1:5">
      <c r="A111" s="24">
        <v>2008</v>
      </c>
      <c r="B111" s="28">
        <v>561680</v>
      </c>
      <c r="C111" s="24">
        <v>128063000</v>
      </c>
      <c r="D111" s="37">
        <f t="shared" si="3"/>
        <v>4.3859662822204699E-3</v>
      </c>
      <c r="E111" s="55"/>
    </row>
    <row r="112" spans="1:5">
      <c r="A112" s="23">
        <v>2009</v>
      </c>
      <c r="B112" s="27">
        <v>578600</v>
      </c>
      <c r="C112" s="23">
        <v>128047000</v>
      </c>
      <c r="D112" s="36">
        <f t="shared" si="3"/>
        <v>4.5186533069888398E-3</v>
      </c>
      <c r="E112" s="55"/>
    </row>
    <row r="113" spans="1:5">
      <c r="A113" s="24">
        <v>2010</v>
      </c>
      <c r="B113" s="28">
        <v>265114</v>
      </c>
      <c r="C113" s="24">
        <v>128070000</v>
      </c>
      <c r="D113" s="37">
        <f t="shared" si="3"/>
        <v>2.070071054891856E-3</v>
      </c>
      <c r="E113" s="55"/>
    </row>
    <row r="114" spans="1:5">
      <c r="A114" s="23">
        <v>2011</v>
      </c>
      <c r="B114" s="27">
        <v>542317</v>
      </c>
      <c r="C114" s="23">
        <v>127817277</v>
      </c>
      <c r="D114" s="36">
        <f t="shared" si="3"/>
        <v>4.2429084137037276E-3</v>
      </c>
      <c r="E114" s="55"/>
    </row>
    <row r="115" spans="1:5">
      <c r="A115" s="24">
        <v>2012</v>
      </c>
      <c r="B115" s="28">
        <v>634620</v>
      </c>
      <c r="C115" s="24">
        <v>127561489</v>
      </c>
      <c r="D115" s="37">
        <f t="shared" si="3"/>
        <v>4.9750124820195536E-3</v>
      </c>
      <c r="E115" s="55"/>
    </row>
    <row r="116" spans="1:5">
      <c r="A116" s="23">
        <v>2013</v>
      </c>
      <c r="B116" s="27">
        <v>769105</v>
      </c>
      <c r="C116" s="23">
        <v>127338621</v>
      </c>
      <c r="D116" s="36">
        <f t="shared" si="3"/>
        <v>6.0398408115319548E-3</v>
      </c>
      <c r="E116" s="55"/>
    </row>
    <row r="117" spans="1:5">
      <c r="A117" s="24">
        <v>2014</v>
      </c>
      <c r="B117" s="28">
        <v>709653</v>
      </c>
      <c r="C117" s="24">
        <v>127131800</v>
      </c>
      <c r="D117" s="37">
        <f t="shared" si="3"/>
        <v>5.5820258975331112E-3</v>
      </c>
      <c r="E117" s="55"/>
    </row>
    <row r="118" spans="1:5">
      <c r="A118" s="23">
        <v>2015</v>
      </c>
      <c r="B118" s="27">
        <v>920875</v>
      </c>
      <c r="C118" s="23">
        <v>126958472</v>
      </c>
      <c r="D118" s="36">
        <f t="shared" si="3"/>
        <v>7.2533560422812903E-3</v>
      </c>
      <c r="E118" s="55"/>
    </row>
    <row r="119" spans="1:5">
      <c r="A119" t="s">
        <v>13</v>
      </c>
    </row>
    <row r="121" spans="1:5" ht="18.75">
      <c r="A121" s="54" t="s">
        <v>53</v>
      </c>
    </row>
    <row r="122" spans="1:5" ht="60">
      <c r="A122" s="22" t="s">
        <v>6</v>
      </c>
      <c r="B122" s="21" t="s">
        <v>7</v>
      </c>
      <c r="C122" s="22" t="s">
        <v>8</v>
      </c>
      <c r="D122" s="21" t="s">
        <v>16</v>
      </c>
      <c r="E122" s="21" t="s">
        <v>22</v>
      </c>
    </row>
    <row r="123" spans="1:5">
      <c r="A123" s="23">
        <v>1991</v>
      </c>
      <c r="B123" s="25">
        <v>117.39608</v>
      </c>
      <c r="C123" s="27">
        <v>314205</v>
      </c>
      <c r="D123" s="23">
        <v>34916770</v>
      </c>
      <c r="E123" s="23">
        <f t="shared" ref="E123:E147" si="4">(B123+C123)/D123</f>
        <v>9.0020467551838266E-3</v>
      </c>
    </row>
    <row r="124" spans="1:5">
      <c r="A124" s="24">
        <v>1992</v>
      </c>
      <c r="B124" s="26">
        <v>106.158304</v>
      </c>
      <c r="C124" s="28">
        <v>367726</v>
      </c>
      <c r="D124" s="24">
        <v>35558683</v>
      </c>
      <c r="E124" s="24">
        <f t="shared" si="4"/>
        <v>1.0344369568018028E-2</v>
      </c>
    </row>
    <row r="125" spans="1:5">
      <c r="A125" s="23">
        <v>1993</v>
      </c>
      <c r="B125" s="25">
        <v>111.905664</v>
      </c>
      <c r="C125" s="27">
        <v>182919</v>
      </c>
      <c r="D125" s="23">
        <v>36195170</v>
      </c>
      <c r="E125" s="23">
        <f t="shared" si="4"/>
        <v>5.0567770689846185E-3</v>
      </c>
    </row>
    <row r="126" spans="1:5">
      <c r="A126" s="24">
        <v>1994</v>
      </c>
      <c r="B126" s="26">
        <v>230.752016</v>
      </c>
      <c r="C126" s="28">
        <v>132413</v>
      </c>
      <c r="D126" s="24">
        <v>36823539</v>
      </c>
      <c r="E126" s="24">
        <f t="shared" si="4"/>
        <v>3.6021456823039201E-3</v>
      </c>
    </row>
    <row r="127" spans="1:5">
      <c r="A127" s="23">
        <v>1995</v>
      </c>
      <c r="B127" s="25">
        <v>248.418048</v>
      </c>
      <c r="C127" s="27">
        <v>166344</v>
      </c>
      <c r="D127" s="23">
        <v>37441980</v>
      </c>
      <c r="E127" s="23">
        <f t="shared" si="4"/>
        <v>4.4493485132997774E-3</v>
      </c>
    </row>
    <row r="128" spans="1:5">
      <c r="A128" s="24">
        <v>1996</v>
      </c>
      <c r="B128" s="26">
        <v>235.948736</v>
      </c>
      <c r="C128" s="28">
        <v>139324</v>
      </c>
      <c r="D128" s="24">
        <v>38049040</v>
      </c>
      <c r="E128" s="24">
        <f t="shared" si="4"/>
        <v>3.6678967126634468E-3</v>
      </c>
    </row>
    <row r="129" spans="1:5">
      <c r="A129" s="23">
        <v>1997</v>
      </c>
      <c r="B129" s="25">
        <v>294.53584000000001</v>
      </c>
      <c r="C129" s="27">
        <v>216494</v>
      </c>
      <c r="D129" s="23">
        <v>38645409</v>
      </c>
      <c r="E129" s="23">
        <f t="shared" si="4"/>
        <v>5.6096840853722104E-3</v>
      </c>
    </row>
    <row r="130" spans="1:5">
      <c r="A130" s="24">
        <v>1998</v>
      </c>
      <c r="B130" s="26">
        <v>223.45272</v>
      </c>
      <c r="C130" s="28">
        <v>210018</v>
      </c>
      <c r="D130" s="24">
        <v>39234059</v>
      </c>
      <c r="E130" s="24">
        <f t="shared" si="4"/>
        <v>5.3586464943634815E-3</v>
      </c>
    </row>
    <row r="131" spans="1:5">
      <c r="A131" s="23">
        <v>1999</v>
      </c>
      <c r="B131" s="25">
        <v>196.59491199999999</v>
      </c>
      <c r="C131" s="27">
        <v>137275</v>
      </c>
      <c r="D131" s="23">
        <v>39819279</v>
      </c>
      <c r="E131" s="23">
        <f t="shared" si="4"/>
        <v>3.4523878474042686E-3</v>
      </c>
    </row>
    <row r="132" spans="1:5">
      <c r="A132" s="24">
        <v>2000</v>
      </c>
      <c r="B132" s="26">
        <v>189.49882500000001</v>
      </c>
      <c r="C132" s="28">
        <v>154505</v>
      </c>
      <c r="D132" s="24">
        <v>40403959</v>
      </c>
      <c r="E132" s="24">
        <f t="shared" si="4"/>
        <v>3.8286965597851435E-3</v>
      </c>
    </row>
    <row r="133" spans="1:5">
      <c r="A133" s="23">
        <v>2001</v>
      </c>
      <c r="B133" s="25">
        <v>127.898691</v>
      </c>
      <c r="C133" s="27">
        <v>437031</v>
      </c>
      <c r="D133" s="23">
        <v>40988909</v>
      </c>
      <c r="E133" s="23">
        <f t="shared" si="4"/>
        <v>1.0665297256167517E-2</v>
      </c>
    </row>
    <row r="134" spans="1:5">
      <c r="A134" s="24">
        <v>2002</v>
      </c>
      <c r="B134" s="26">
        <v>146.77928199999999</v>
      </c>
      <c r="C134" s="28">
        <v>257794</v>
      </c>
      <c r="D134" s="24">
        <v>41572493</v>
      </c>
      <c r="E134" s="24">
        <f t="shared" si="4"/>
        <v>6.2046021459911003E-3</v>
      </c>
    </row>
    <row r="135" spans="1:5">
      <c r="A135" s="23">
        <v>2003</v>
      </c>
      <c r="B135" s="25">
        <v>136.01502199999999</v>
      </c>
      <c r="C135" s="27">
        <v>45486</v>
      </c>
      <c r="D135" s="23">
        <v>42152147</v>
      </c>
      <c r="E135" s="23">
        <f t="shared" si="4"/>
        <v>1.0823177054777304E-3</v>
      </c>
    </row>
    <row r="136" spans="1:5">
      <c r="A136" s="24">
        <v>2004</v>
      </c>
      <c r="B136" s="26">
        <v>179.650712</v>
      </c>
      <c r="C136" s="28">
        <v>208860</v>
      </c>
      <c r="D136" s="24">
        <v>42724157</v>
      </c>
      <c r="E136" s="24">
        <f t="shared" si="4"/>
        <v>4.8927741444260682E-3</v>
      </c>
    </row>
    <row r="137" spans="1:5">
      <c r="A137" s="23">
        <v>2005</v>
      </c>
      <c r="B137" s="25">
        <v>245.021457</v>
      </c>
      <c r="C137" s="27">
        <v>76770</v>
      </c>
      <c r="D137" s="23">
        <v>43285636</v>
      </c>
      <c r="E137" s="24">
        <f t="shared" si="4"/>
        <v>1.7792281360264636E-3</v>
      </c>
    </row>
    <row r="138" spans="1:5">
      <c r="A138" s="24">
        <v>2006</v>
      </c>
      <c r="B138" s="26">
        <v>230.957716</v>
      </c>
      <c r="C138" s="28">
        <v>379931</v>
      </c>
      <c r="D138" s="24">
        <v>43835744</v>
      </c>
      <c r="E138" s="23">
        <f t="shared" si="4"/>
        <v>8.6724194236557257E-3</v>
      </c>
    </row>
    <row r="139" spans="1:5">
      <c r="A139" s="23">
        <v>2007</v>
      </c>
      <c r="B139" s="25">
        <v>231.923089</v>
      </c>
      <c r="C139" s="27">
        <v>203043</v>
      </c>
      <c r="D139" s="23">
        <v>44374647</v>
      </c>
      <c r="E139" s="24">
        <f t="shared" si="4"/>
        <v>4.5808797777929363E-3</v>
      </c>
    </row>
    <row r="140" spans="1:5">
      <c r="A140" s="24">
        <v>2008</v>
      </c>
      <c r="B140" s="26">
        <v>265.022673</v>
      </c>
      <c r="C140" s="28">
        <v>561680</v>
      </c>
      <c r="D140" s="24">
        <v>44901660</v>
      </c>
      <c r="E140" s="23">
        <f t="shared" si="4"/>
        <v>1.2515016653571383E-2</v>
      </c>
    </row>
    <row r="141" spans="1:5">
      <c r="A141" s="23">
        <v>2009</v>
      </c>
      <c r="B141" s="25">
        <v>273.00163800000001</v>
      </c>
      <c r="C141" s="27">
        <v>578600</v>
      </c>
      <c r="D141" s="23">
        <v>45416276</v>
      </c>
      <c r="E141" s="24">
        <f t="shared" si="4"/>
        <v>1.2745937197448773E-2</v>
      </c>
    </row>
    <row r="142" spans="1:5">
      <c r="A142" s="24">
        <v>2010</v>
      </c>
      <c r="B142" s="26">
        <v>393.85430200000002</v>
      </c>
      <c r="C142" s="28">
        <v>265114</v>
      </c>
      <c r="D142" s="24">
        <v>45918101</v>
      </c>
      <c r="E142" s="23">
        <f t="shared" si="4"/>
        <v>5.7822045886000385E-3</v>
      </c>
    </row>
    <row r="143" spans="1:5">
      <c r="A143" s="23">
        <v>2011</v>
      </c>
      <c r="B143" s="25">
        <v>372.93016</v>
      </c>
      <c r="C143" s="27">
        <v>542317</v>
      </c>
      <c r="D143" s="23">
        <v>46406446</v>
      </c>
      <c r="E143" s="24">
        <f t="shared" si="4"/>
        <v>1.1694279069765437E-2</v>
      </c>
    </row>
    <row r="144" spans="1:5">
      <c r="A144" s="24">
        <v>2012</v>
      </c>
      <c r="B144" s="26">
        <v>233.97899799999999</v>
      </c>
      <c r="C144" s="28">
        <v>634620</v>
      </c>
      <c r="D144" s="24">
        <v>46881018</v>
      </c>
      <c r="E144" s="24">
        <f t="shared" si="4"/>
        <v>1.3541812999837163E-2</v>
      </c>
    </row>
    <row r="145" spans="1:5">
      <c r="A145" s="23">
        <v>2013</v>
      </c>
      <c r="B145" s="25">
        <v>248.12926200000001</v>
      </c>
      <c r="C145" s="27">
        <v>769105</v>
      </c>
      <c r="D145" s="23">
        <v>47342363</v>
      </c>
      <c r="E145" s="23">
        <f t="shared" si="4"/>
        <v>1.625083921691868E-2</v>
      </c>
    </row>
    <row r="146" spans="1:5">
      <c r="A146" s="24">
        <v>2014</v>
      </c>
      <c r="B146" s="26">
        <v>259.342128</v>
      </c>
      <c r="C146" s="28">
        <v>709653</v>
      </c>
      <c r="D146" s="24">
        <v>47791393</v>
      </c>
      <c r="E146" s="24">
        <f t="shared" si="4"/>
        <v>1.4854397362470685E-2</v>
      </c>
    </row>
    <row r="147" spans="1:5">
      <c r="A147" s="23">
        <v>2015</v>
      </c>
      <c r="B147" s="25">
        <v>294.994102</v>
      </c>
      <c r="C147" s="27">
        <v>920875</v>
      </c>
      <c r="D147" s="23">
        <v>48228704</v>
      </c>
      <c r="E147" s="23">
        <f t="shared" si="4"/>
        <v>1.910003623779731E-2</v>
      </c>
    </row>
    <row r="148" spans="1:5">
      <c r="A148" t="s">
        <v>13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H116"/>
  <sheetViews>
    <sheetView topLeftCell="A88" workbookViewId="0">
      <selection activeCell="E90" sqref="E90"/>
    </sheetView>
  </sheetViews>
  <sheetFormatPr baseColWidth="10" defaultRowHeight="15"/>
  <cols>
    <col min="2" max="2" width="13.7109375" bestFit="1" customWidth="1"/>
    <col min="3" max="3" width="16.85546875" customWidth="1"/>
    <col min="4" max="4" width="14.5703125" customWidth="1"/>
    <col min="5" max="5" width="15.140625" bestFit="1" customWidth="1"/>
    <col min="6" max="6" width="15.85546875" customWidth="1"/>
  </cols>
  <sheetData>
    <row r="2" spans="1:4" ht="18.75">
      <c r="A2" s="54" t="s">
        <v>47</v>
      </c>
    </row>
    <row r="3" spans="1:4" ht="45">
      <c r="A3" s="22" t="s">
        <v>6</v>
      </c>
      <c r="B3" s="21" t="s">
        <v>7</v>
      </c>
      <c r="C3" s="21" t="s">
        <v>34</v>
      </c>
      <c r="D3" s="21" t="s">
        <v>23</v>
      </c>
    </row>
    <row r="4" spans="1:4">
      <c r="A4" s="23">
        <v>1991</v>
      </c>
      <c r="B4" s="25">
        <v>117.39608</v>
      </c>
      <c r="C4" s="25">
        <v>41.239551378248166</v>
      </c>
      <c r="D4" s="32">
        <f>(B4*1000000)/(C4*1000000000)</f>
        <v>2.8466866412596489E-3</v>
      </c>
    </row>
    <row r="5" spans="1:4">
      <c r="A5" s="24">
        <v>1992</v>
      </c>
      <c r="B5" s="26">
        <v>106.158304</v>
      </c>
      <c r="C5" s="26">
        <v>49.279585355094838</v>
      </c>
      <c r="D5" s="33">
        <f t="shared" ref="D5:D28" si="0">(B5*1000000)/(C5*1000000000)</f>
        <v>2.1542044892434282E-3</v>
      </c>
    </row>
    <row r="6" spans="1:4">
      <c r="A6" s="23">
        <v>1993</v>
      </c>
      <c r="B6" s="25">
        <v>111.905664</v>
      </c>
      <c r="C6" s="25">
        <v>55.802540100979527</v>
      </c>
      <c r="D6" s="32">
        <f t="shared" si="0"/>
        <v>2.0053865612120344E-3</v>
      </c>
    </row>
    <row r="7" spans="1:4">
      <c r="A7" s="24">
        <v>1994</v>
      </c>
      <c r="B7" s="26">
        <v>230.752016</v>
      </c>
      <c r="C7" s="26">
        <v>81.703496603993358</v>
      </c>
      <c r="D7" s="33">
        <f t="shared" si="0"/>
        <v>2.8242612077966035E-3</v>
      </c>
    </row>
    <row r="8" spans="1:4">
      <c r="A8" s="23">
        <v>1995</v>
      </c>
      <c r="B8" s="25">
        <v>248.418048</v>
      </c>
      <c r="C8" s="25">
        <v>92.507277798198501</v>
      </c>
      <c r="D8" s="32">
        <f t="shared" si="0"/>
        <v>2.685389235449297E-3</v>
      </c>
    </row>
    <row r="9" spans="1:4">
      <c r="A9" s="24">
        <v>1996</v>
      </c>
      <c r="B9" s="26">
        <v>235.948736</v>
      </c>
      <c r="C9" s="26">
        <v>97.160111573336977</v>
      </c>
      <c r="D9" s="33">
        <f t="shared" si="0"/>
        <v>2.4284527073839828E-3</v>
      </c>
    </row>
    <row r="10" spans="1:4">
      <c r="A10" s="23">
        <v>1997</v>
      </c>
      <c r="B10" s="25">
        <v>294.53584000000001</v>
      </c>
      <c r="C10" s="25">
        <v>106.6595079635281</v>
      </c>
      <c r="D10" s="32">
        <f t="shared" si="0"/>
        <v>2.7614588293498939E-3</v>
      </c>
    </row>
    <row r="11" spans="1:4">
      <c r="A11" s="24">
        <v>1998</v>
      </c>
      <c r="B11" s="26">
        <v>223.45272</v>
      </c>
      <c r="C11" s="26">
        <v>98.443743190849105</v>
      </c>
      <c r="D11" s="33">
        <f t="shared" si="0"/>
        <v>2.2698519251426754E-3</v>
      </c>
    </row>
    <row r="12" spans="1:4">
      <c r="A12" s="23">
        <v>1999</v>
      </c>
      <c r="B12" s="25">
        <v>196.59491199999999</v>
      </c>
      <c r="C12" s="25">
        <v>86.186156584381663</v>
      </c>
      <c r="D12" s="32">
        <f t="shared" si="0"/>
        <v>2.281049762411916E-3</v>
      </c>
    </row>
    <row r="13" spans="1:4">
      <c r="A13" s="24">
        <v>2000</v>
      </c>
      <c r="B13" s="26">
        <v>189.49882500000001</v>
      </c>
      <c r="C13" s="26">
        <v>99.886577575544408</v>
      </c>
      <c r="D13" s="33">
        <f t="shared" si="0"/>
        <v>1.8971400322198614E-3</v>
      </c>
    </row>
    <row r="14" spans="1:4">
      <c r="A14" s="23">
        <v>2001</v>
      </c>
      <c r="B14" s="25">
        <v>127.898691</v>
      </c>
      <c r="C14" s="25">
        <v>98.203544965267795</v>
      </c>
      <c r="D14" s="32">
        <f t="shared" si="0"/>
        <v>1.3023836465907077E-3</v>
      </c>
    </row>
    <row r="15" spans="1:4">
      <c r="A15" s="24">
        <v>2002</v>
      </c>
      <c r="B15" s="26">
        <v>146.77928199999999</v>
      </c>
      <c r="C15" s="26">
        <v>97.933392356425259</v>
      </c>
      <c r="D15" s="33">
        <f t="shared" si="0"/>
        <v>1.4987664418465337E-3</v>
      </c>
    </row>
    <row r="16" spans="1:4">
      <c r="A16" s="23">
        <v>2003</v>
      </c>
      <c r="B16" s="25">
        <v>136.01502199999999</v>
      </c>
      <c r="C16" s="25">
        <v>94.684582573316717</v>
      </c>
      <c r="D16" s="32">
        <f t="shared" si="0"/>
        <v>1.4365065389043677E-3</v>
      </c>
    </row>
    <row r="17" spans="1:4">
      <c r="A17" s="24">
        <v>2004</v>
      </c>
      <c r="B17" s="26">
        <v>179.650712</v>
      </c>
      <c r="C17" s="26">
        <v>117.07486551527938</v>
      </c>
      <c r="D17" s="33">
        <f t="shared" si="0"/>
        <v>1.5344942845700205E-3</v>
      </c>
    </row>
    <row r="18" spans="1:4">
      <c r="A18" s="23">
        <v>2005</v>
      </c>
      <c r="B18" s="25">
        <v>245.021457</v>
      </c>
      <c r="C18" s="25">
        <v>146.56626631057017</v>
      </c>
      <c r="D18" s="32">
        <f t="shared" si="0"/>
        <v>1.6717452328409992E-3</v>
      </c>
    </row>
    <row r="19" spans="1:4">
      <c r="A19" s="24">
        <v>2006</v>
      </c>
      <c r="B19" s="26">
        <v>230.957716</v>
      </c>
      <c r="C19" s="26">
        <v>162.59014609641432</v>
      </c>
      <c r="D19" s="33">
        <f t="shared" si="0"/>
        <v>1.4204902421518487E-3</v>
      </c>
    </row>
    <row r="20" spans="1:4">
      <c r="A20" s="23">
        <v>2007</v>
      </c>
      <c r="B20" s="25">
        <v>231.923089</v>
      </c>
      <c r="C20" s="25">
        <v>207.41649464237895</v>
      </c>
      <c r="D20" s="32">
        <f t="shared" si="0"/>
        <v>1.1181516175937432E-3</v>
      </c>
    </row>
    <row r="21" spans="1:4">
      <c r="A21" s="24">
        <v>2008</v>
      </c>
      <c r="B21" s="26">
        <v>265.022673</v>
      </c>
      <c r="C21" s="26">
        <v>243.98243787084013</v>
      </c>
      <c r="D21" s="33">
        <f t="shared" si="0"/>
        <v>1.0862366788067681E-3</v>
      </c>
    </row>
    <row r="22" spans="1:4">
      <c r="A22" s="23">
        <v>2009</v>
      </c>
      <c r="B22" s="25">
        <v>273.00163800000001</v>
      </c>
      <c r="C22" s="25">
        <v>233.8216705442575</v>
      </c>
      <c r="D22" s="32">
        <f t="shared" si="0"/>
        <v>1.1675634570762618E-3</v>
      </c>
    </row>
    <row r="23" spans="1:4">
      <c r="A23" s="24">
        <v>2010</v>
      </c>
      <c r="B23" s="26">
        <v>393.85430200000002</v>
      </c>
      <c r="C23" s="26">
        <v>287.01818463752926</v>
      </c>
      <c r="D23" s="33">
        <f t="shared" si="0"/>
        <v>1.3722276952500151E-3</v>
      </c>
    </row>
    <row r="24" spans="1:4">
      <c r="A24" s="23">
        <v>2011</v>
      </c>
      <c r="B24" s="25">
        <v>372.93016</v>
      </c>
      <c r="C24" s="25">
        <v>335.41515670218615</v>
      </c>
      <c r="D24" s="32">
        <f t="shared" si="0"/>
        <v>1.1118464760706186E-3</v>
      </c>
    </row>
    <row r="25" spans="1:4">
      <c r="A25" s="24">
        <v>2012</v>
      </c>
      <c r="B25" s="26">
        <v>233.97899799999999</v>
      </c>
      <c r="C25" s="26">
        <v>369.65970037551983</v>
      </c>
      <c r="D25" s="33">
        <f t="shared" si="0"/>
        <v>6.3295781975236079E-4</v>
      </c>
    </row>
    <row r="26" spans="1:4">
      <c r="A26" s="23">
        <v>2013</v>
      </c>
      <c r="B26" s="25">
        <v>248.12926200000001</v>
      </c>
      <c r="C26" s="25">
        <v>380.19188186037212</v>
      </c>
      <c r="D26" s="32">
        <f t="shared" si="0"/>
        <v>6.5264218895427924E-4</v>
      </c>
    </row>
    <row r="27" spans="1:4">
      <c r="A27" s="24">
        <v>2014</v>
      </c>
      <c r="B27" s="26">
        <v>259.342128</v>
      </c>
      <c r="C27" s="26">
        <v>378.41602053371474</v>
      </c>
      <c r="D27" s="33">
        <f t="shared" si="0"/>
        <v>6.8533601625593457E-4</v>
      </c>
    </row>
    <row r="28" spans="1:4">
      <c r="A28" s="23">
        <v>2015</v>
      </c>
      <c r="B28" s="25">
        <v>294.994102</v>
      </c>
      <c r="C28" s="25">
        <v>292.08015563330991</v>
      </c>
      <c r="D28" s="32">
        <f t="shared" si="0"/>
        <v>1.0099765297658509E-3</v>
      </c>
    </row>
    <row r="29" spans="1:4">
      <c r="A29" t="s">
        <v>13</v>
      </c>
    </row>
    <row r="31" spans="1:4" ht="18.75">
      <c r="A31" s="54" t="s">
        <v>48</v>
      </c>
    </row>
    <row r="32" spans="1:4" ht="45">
      <c r="A32" s="22" t="s">
        <v>6</v>
      </c>
      <c r="B32" s="21" t="s">
        <v>8</v>
      </c>
      <c r="C32" s="21" t="s">
        <v>34</v>
      </c>
      <c r="D32" s="21" t="s">
        <v>24</v>
      </c>
    </row>
    <row r="33" spans="1:8">
      <c r="A33" s="23">
        <v>1991</v>
      </c>
      <c r="B33" s="27">
        <v>314205</v>
      </c>
      <c r="C33" s="25">
        <v>41.239551378248166</v>
      </c>
      <c r="D33" s="52">
        <f>(B33)/(C33*1000000000)</f>
        <v>7.6190208064612371E-6</v>
      </c>
      <c r="E33" s="48"/>
    </row>
    <row r="34" spans="1:8">
      <c r="A34" s="24">
        <v>1992</v>
      </c>
      <c r="B34" s="28">
        <v>367726</v>
      </c>
      <c r="C34" s="26">
        <v>49.279585355094838</v>
      </c>
      <c r="D34" s="53">
        <f t="shared" ref="D34:D57" si="1">(B34)/(C34*1000000000)</f>
        <v>7.4620351886134958E-6</v>
      </c>
      <c r="E34" s="29"/>
    </row>
    <row r="35" spans="1:8">
      <c r="A35" s="23">
        <v>1993</v>
      </c>
      <c r="B35" s="27">
        <v>182919</v>
      </c>
      <c r="C35" s="25">
        <v>55.802540100979527</v>
      </c>
      <c r="D35" s="52">
        <f t="shared" si="1"/>
        <v>3.2779690614260966E-6</v>
      </c>
      <c r="E35" s="29"/>
    </row>
    <row r="36" spans="1:8">
      <c r="A36" s="24">
        <v>1994</v>
      </c>
      <c r="B36" s="28">
        <v>132413</v>
      </c>
      <c r="C36" s="26">
        <v>81.703496603993358</v>
      </c>
      <c r="D36" s="53">
        <f t="shared" si="1"/>
        <v>1.6206527933778559E-6</v>
      </c>
      <c r="E36" s="29"/>
    </row>
    <row r="37" spans="1:8">
      <c r="A37" s="23">
        <v>1995</v>
      </c>
      <c r="B37" s="27">
        <v>166344</v>
      </c>
      <c r="C37" s="25">
        <v>92.507277798198501</v>
      </c>
      <c r="D37" s="52">
        <f t="shared" si="1"/>
        <v>1.7981720353167652E-6</v>
      </c>
      <c r="E37" s="29"/>
      <c r="G37" s="13"/>
      <c r="H37" s="39" t="s">
        <v>25</v>
      </c>
    </row>
    <row r="38" spans="1:8">
      <c r="A38" s="24">
        <v>1996</v>
      </c>
      <c r="B38" s="28">
        <v>139324</v>
      </c>
      <c r="C38" s="26">
        <v>97.160111573336977</v>
      </c>
      <c r="D38" s="53">
        <f t="shared" si="1"/>
        <v>1.4339629477971265E-6</v>
      </c>
      <c r="E38" s="29"/>
    </row>
    <row r="39" spans="1:8">
      <c r="A39" s="23">
        <v>1997</v>
      </c>
      <c r="B39" s="27">
        <v>216494</v>
      </c>
      <c r="C39" s="25">
        <v>106.6595079635281</v>
      </c>
      <c r="D39" s="52">
        <f t="shared" si="1"/>
        <v>2.0297674734635888E-6</v>
      </c>
      <c r="E39" s="29"/>
    </row>
    <row r="40" spans="1:8">
      <c r="A40" s="24">
        <v>1998</v>
      </c>
      <c r="B40" s="28">
        <v>210018</v>
      </c>
      <c r="C40" s="26">
        <v>98.443743190849105</v>
      </c>
      <c r="D40" s="53">
        <f t="shared" si="1"/>
        <v>2.1333808852924879E-6</v>
      </c>
      <c r="E40" s="29"/>
    </row>
    <row r="41" spans="1:8">
      <c r="A41" s="23">
        <v>1999</v>
      </c>
      <c r="B41" s="27">
        <v>137275</v>
      </c>
      <c r="C41" s="25">
        <v>86.186156584381663</v>
      </c>
      <c r="D41" s="52">
        <f t="shared" si="1"/>
        <v>1.5927731951429943E-6</v>
      </c>
      <c r="E41" s="29"/>
    </row>
    <row r="42" spans="1:8">
      <c r="A42" s="24">
        <v>2000</v>
      </c>
      <c r="B42" s="28">
        <v>154505</v>
      </c>
      <c r="C42" s="26">
        <v>99.886577575544408</v>
      </c>
      <c r="D42" s="53">
        <f t="shared" si="1"/>
        <v>1.5468044230782417E-6</v>
      </c>
      <c r="E42" s="29"/>
    </row>
    <row r="43" spans="1:8">
      <c r="A43" s="23">
        <v>2001</v>
      </c>
      <c r="B43" s="27">
        <v>437031</v>
      </c>
      <c r="C43" s="25">
        <v>98.203544965267795</v>
      </c>
      <c r="D43" s="52">
        <f t="shared" si="1"/>
        <v>4.4502568634825482E-6</v>
      </c>
      <c r="E43" s="29"/>
    </row>
    <row r="44" spans="1:8">
      <c r="A44" s="24">
        <v>2002</v>
      </c>
      <c r="B44" s="28">
        <v>257794</v>
      </c>
      <c r="C44" s="26">
        <v>97.933392356425259</v>
      </c>
      <c r="D44" s="53">
        <f t="shared" si="1"/>
        <v>2.6323401425916859E-6</v>
      </c>
      <c r="E44" s="29"/>
    </row>
    <row r="45" spans="1:8">
      <c r="A45" s="23">
        <v>2003</v>
      </c>
      <c r="B45" s="27">
        <v>45486</v>
      </c>
      <c r="C45" s="25">
        <v>94.684582573316717</v>
      </c>
      <c r="D45" s="52">
        <f t="shared" si="1"/>
        <v>4.8039499952147981E-7</v>
      </c>
      <c r="E45" s="29"/>
    </row>
    <row r="46" spans="1:8">
      <c r="A46" s="24">
        <v>2004</v>
      </c>
      <c r="B46" s="28">
        <v>208860</v>
      </c>
      <c r="C46" s="26">
        <v>117.07486551527938</v>
      </c>
      <c r="D46" s="53">
        <f t="shared" si="1"/>
        <v>1.7839866745159044E-6</v>
      </c>
      <c r="E46" s="29"/>
    </row>
    <row r="47" spans="1:8">
      <c r="A47" s="23">
        <v>2005</v>
      </c>
      <c r="B47" s="27">
        <v>76770</v>
      </c>
      <c r="C47" s="25">
        <v>146.56626631057017</v>
      </c>
      <c r="D47" s="52">
        <f t="shared" si="1"/>
        <v>5.2379037777578604E-7</v>
      </c>
      <c r="E47" s="29"/>
    </row>
    <row r="48" spans="1:8">
      <c r="A48" s="24">
        <v>2006</v>
      </c>
      <c r="B48" s="28">
        <v>379931</v>
      </c>
      <c r="C48" s="26">
        <v>162.59014609641432</v>
      </c>
      <c r="D48" s="53">
        <f t="shared" si="1"/>
        <v>2.3367406274098849E-6</v>
      </c>
      <c r="E48" s="29"/>
    </row>
    <row r="49" spans="1:6">
      <c r="A49" s="23">
        <v>2007</v>
      </c>
      <c r="B49" s="27">
        <v>203043</v>
      </c>
      <c r="C49" s="25">
        <v>207.41649464237895</v>
      </c>
      <c r="D49" s="52">
        <f t="shared" si="1"/>
        <v>9.7891443180582353E-7</v>
      </c>
      <c r="E49" s="29"/>
    </row>
    <row r="50" spans="1:6">
      <c r="A50" s="24">
        <v>2008</v>
      </c>
      <c r="B50" s="28">
        <v>561680</v>
      </c>
      <c r="C50" s="26">
        <v>243.98243787084013</v>
      </c>
      <c r="D50" s="53">
        <f t="shared" si="1"/>
        <v>2.3021329112931611E-6</v>
      </c>
      <c r="E50" s="29"/>
    </row>
    <row r="51" spans="1:6">
      <c r="A51" s="23">
        <v>2009</v>
      </c>
      <c r="B51" s="27">
        <v>578600</v>
      </c>
      <c r="C51" s="25">
        <v>233.8216705442575</v>
      </c>
      <c r="D51" s="52">
        <f t="shared" si="1"/>
        <v>2.4745353955140922E-6</v>
      </c>
      <c r="E51" s="29"/>
    </row>
    <row r="52" spans="1:6">
      <c r="A52" s="24">
        <v>2010</v>
      </c>
      <c r="B52" s="28">
        <v>265114</v>
      </c>
      <c r="C52" s="26">
        <v>287.01818463752926</v>
      </c>
      <c r="D52" s="53">
        <f t="shared" si="1"/>
        <v>9.2368363466171429E-7</v>
      </c>
      <c r="E52" s="29"/>
    </row>
    <row r="53" spans="1:6">
      <c r="A53" s="23">
        <v>2011</v>
      </c>
      <c r="B53" s="27">
        <v>542317</v>
      </c>
      <c r="C53" s="25">
        <v>335.41515670218615</v>
      </c>
      <c r="D53" s="52">
        <f t="shared" si="1"/>
        <v>1.6168529929657328E-6</v>
      </c>
      <c r="E53" s="29"/>
    </row>
    <row r="54" spans="1:6">
      <c r="A54" s="24">
        <v>2012</v>
      </c>
      <c r="B54" s="28">
        <v>634620</v>
      </c>
      <c r="C54" s="26">
        <v>369.65970037551983</v>
      </c>
      <c r="D54" s="53">
        <f t="shared" si="1"/>
        <v>1.7167681501535589E-6</v>
      </c>
      <c r="E54" s="29"/>
    </row>
    <row r="55" spans="1:6">
      <c r="A55" s="23">
        <v>2013</v>
      </c>
      <c r="B55" s="27">
        <v>769105</v>
      </c>
      <c r="C55" s="25">
        <v>380.19188186037212</v>
      </c>
      <c r="D55" s="52">
        <f t="shared" si="1"/>
        <v>2.0229390386680025E-6</v>
      </c>
      <c r="E55" s="29"/>
    </row>
    <row r="56" spans="1:6">
      <c r="A56" s="24">
        <v>2014</v>
      </c>
      <c r="B56" s="28">
        <v>709653</v>
      </c>
      <c r="C56" s="26">
        <v>378.41602053371474</v>
      </c>
      <c r="D56" s="53">
        <f t="shared" si="1"/>
        <v>1.8753249373509914E-6</v>
      </c>
      <c r="E56" s="29"/>
    </row>
    <row r="57" spans="1:6">
      <c r="A57" s="23">
        <v>2015</v>
      </c>
      <c r="B57" s="27">
        <v>920875</v>
      </c>
      <c r="C57" s="25">
        <v>292.08015563330991</v>
      </c>
      <c r="D57" s="52">
        <f t="shared" si="1"/>
        <v>3.1528160412106403E-6</v>
      </c>
      <c r="E57" s="29"/>
    </row>
    <row r="58" spans="1:6">
      <c r="A58" t="s">
        <v>13</v>
      </c>
    </row>
    <row r="60" spans="1:6" ht="18.75">
      <c r="A60" s="54" t="s">
        <v>49</v>
      </c>
    </row>
    <row r="61" spans="1:6" ht="60">
      <c r="A61" s="22" t="s">
        <v>6</v>
      </c>
      <c r="B61" s="21" t="s">
        <v>7</v>
      </c>
      <c r="C61" s="21" t="s">
        <v>8</v>
      </c>
      <c r="D61" s="21" t="s">
        <v>34</v>
      </c>
      <c r="E61" s="21" t="s">
        <v>26</v>
      </c>
    </row>
    <row r="62" spans="1:6">
      <c r="A62" s="23">
        <v>1991</v>
      </c>
      <c r="B62" s="25">
        <v>117.39608</v>
      </c>
      <c r="C62" s="27">
        <v>314205</v>
      </c>
      <c r="D62" s="25">
        <v>41.239551378248201</v>
      </c>
      <c r="E62" s="32">
        <f>((B62*1000000)+C62)/(D62*1000000000)</f>
        <v>2.8543056620661078E-3</v>
      </c>
      <c r="F62" s="49"/>
    </row>
    <row r="63" spans="1:6">
      <c r="A63" s="24">
        <v>1992</v>
      </c>
      <c r="B63" s="26">
        <v>106.158304</v>
      </c>
      <c r="C63" s="28">
        <v>367726</v>
      </c>
      <c r="D63" s="26">
        <v>49.279585355094838</v>
      </c>
      <c r="E63" s="33">
        <f t="shared" ref="E63:E86" si="2">((B63*1000000)+C63)/(D63*1000000000)</f>
        <v>2.1616665244320417E-3</v>
      </c>
      <c r="F63" s="40"/>
    </row>
    <row r="64" spans="1:6">
      <c r="A64" s="23">
        <v>1993</v>
      </c>
      <c r="B64" s="25">
        <v>111.905664</v>
      </c>
      <c r="C64" s="27">
        <v>182919</v>
      </c>
      <c r="D64" s="25">
        <v>55.802540100979527</v>
      </c>
      <c r="E64" s="32">
        <f t="shared" si="2"/>
        <v>2.0086645302734608E-3</v>
      </c>
      <c r="F64" s="40"/>
    </row>
    <row r="65" spans="1:6">
      <c r="A65" s="24">
        <v>1994</v>
      </c>
      <c r="B65" s="26">
        <v>230.752016</v>
      </c>
      <c r="C65" s="28">
        <v>132413</v>
      </c>
      <c r="D65" s="26">
        <v>81.703496603993358</v>
      </c>
      <c r="E65" s="33">
        <f t="shared" si="2"/>
        <v>2.8258818605899814E-3</v>
      </c>
      <c r="F65" s="40"/>
    </row>
    <row r="66" spans="1:6">
      <c r="A66" s="23">
        <v>1995</v>
      </c>
      <c r="B66" s="25">
        <v>248.418048</v>
      </c>
      <c r="C66" s="27">
        <v>166344</v>
      </c>
      <c r="D66" s="25">
        <v>92.507277798198501</v>
      </c>
      <c r="E66" s="32">
        <f t="shared" si="2"/>
        <v>2.6871874074846139E-3</v>
      </c>
      <c r="F66" s="40"/>
    </row>
    <row r="67" spans="1:6">
      <c r="A67" s="24">
        <v>1996</v>
      </c>
      <c r="B67" s="26">
        <v>235.948736</v>
      </c>
      <c r="C67" s="28">
        <v>139324</v>
      </c>
      <c r="D67" s="26">
        <v>97.160111573336977</v>
      </c>
      <c r="E67" s="33">
        <f t="shared" si="2"/>
        <v>2.4298866703317797E-3</v>
      </c>
      <c r="F67" s="40"/>
    </row>
    <row r="68" spans="1:6">
      <c r="A68" s="23">
        <v>1997</v>
      </c>
      <c r="B68" s="25">
        <v>294.53584000000001</v>
      </c>
      <c r="C68" s="27">
        <v>216494</v>
      </c>
      <c r="D68" s="25">
        <v>106.6595079635281</v>
      </c>
      <c r="E68" s="32">
        <f t="shared" si="2"/>
        <v>2.7634885968233574E-3</v>
      </c>
      <c r="F68" s="40"/>
    </row>
    <row r="69" spans="1:6">
      <c r="A69" s="24">
        <v>1998</v>
      </c>
      <c r="B69" s="26">
        <v>223.45272</v>
      </c>
      <c r="C69" s="28">
        <v>210018</v>
      </c>
      <c r="D69" s="26">
        <v>98.443743190849105</v>
      </c>
      <c r="E69" s="33">
        <f t="shared" si="2"/>
        <v>2.271985306027968E-3</v>
      </c>
      <c r="F69" s="40"/>
    </row>
    <row r="70" spans="1:6">
      <c r="A70" s="23">
        <v>1999</v>
      </c>
      <c r="B70" s="25">
        <v>196.59491199999999</v>
      </c>
      <c r="C70" s="27">
        <v>137275</v>
      </c>
      <c r="D70" s="25">
        <v>86.186156584381663</v>
      </c>
      <c r="E70" s="32">
        <f t="shared" si="2"/>
        <v>2.2826425356070592E-3</v>
      </c>
      <c r="F70" s="40"/>
    </row>
    <row r="71" spans="1:6">
      <c r="A71" s="24">
        <v>2000</v>
      </c>
      <c r="B71" s="26">
        <v>189.49882500000001</v>
      </c>
      <c r="C71" s="28">
        <v>154505</v>
      </c>
      <c r="D71" s="26">
        <v>99.886577575544408</v>
      </c>
      <c r="E71" s="33">
        <f t="shared" si="2"/>
        <v>1.8986868366429397E-3</v>
      </c>
      <c r="F71" s="40"/>
    </row>
    <row r="72" spans="1:6">
      <c r="A72" s="23">
        <v>2001</v>
      </c>
      <c r="B72" s="25">
        <v>127.898691</v>
      </c>
      <c r="C72" s="27">
        <v>437031</v>
      </c>
      <c r="D72" s="25">
        <v>98.203544965267795</v>
      </c>
      <c r="E72" s="32">
        <f t="shared" si="2"/>
        <v>1.3068339034541902E-3</v>
      </c>
      <c r="F72" s="40"/>
    </row>
    <row r="73" spans="1:6">
      <c r="A73" s="24">
        <v>2002</v>
      </c>
      <c r="B73" s="26">
        <v>146.77928199999999</v>
      </c>
      <c r="C73" s="28">
        <v>257794</v>
      </c>
      <c r="D73" s="26">
        <v>97.933392356425259</v>
      </c>
      <c r="E73" s="33">
        <f t="shared" si="2"/>
        <v>1.5013987819891253E-3</v>
      </c>
      <c r="F73" s="40"/>
    </row>
    <row r="74" spans="1:6">
      <c r="A74" s="23">
        <v>2003</v>
      </c>
      <c r="B74" s="25">
        <v>136.01502199999999</v>
      </c>
      <c r="C74" s="27">
        <v>45486</v>
      </c>
      <c r="D74" s="25">
        <v>94.684582573316717</v>
      </c>
      <c r="E74" s="32">
        <f t="shared" si="2"/>
        <v>1.4369869339038892E-3</v>
      </c>
      <c r="F74" s="40"/>
    </row>
    <row r="75" spans="1:6">
      <c r="A75" s="24">
        <v>2004</v>
      </c>
      <c r="B75" s="26">
        <v>179.650712</v>
      </c>
      <c r="C75" s="28">
        <v>208860</v>
      </c>
      <c r="D75" s="26">
        <v>117.07486551527938</v>
      </c>
      <c r="E75" s="33">
        <f t="shared" si="2"/>
        <v>1.5362782712445362E-3</v>
      </c>
      <c r="F75" s="40"/>
    </row>
    <row r="76" spans="1:6">
      <c r="A76" s="23">
        <v>2005</v>
      </c>
      <c r="B76" s="25">
        <v>245.021457</v>
      </c>
      <c r="C76" s="27">
        <v>76770</v>
      </c>
      <c r="D76" s="25">
        <v>146.56626631057017</v>
      </c>
      <c r="E76" s="32">
        <f t="shared" si="2"/>
        <v>1.6722690232187749E-3</v>
      </c>
      <c r="F76" s="40"/>
    </row>
    <row r="77" spans="1:6">
      <c r="A77" s="24">
        <v>2006</v>
      </c>
      <c r="B77" s="26">
        <v>230.957716</v>
      </c>
      <c r="C77" s="28">
        <v>379931</v>
      </c>
      <c r="D77" s="26">
        <v>162.59014609641432</v>
      </c>
      <c r="E77" s="33">
        <f t="shared" si="2"/>
        <v>1.4228269827792584E-3</v>
      </c>
      <c r="F77" s="40"/>
    </row>
    <row r="78" spans="1:6">
      <c r="A78" s="23">
        <v>2007</v>
      </c>
      <c r="B78" s="25">
        <v>231.923089</v>
      </c>
      <c r="C78" s="27">
        <v>203043</v>
      </c>
      <c r="D78" s="25">
        <v>207.41649464237895</v>
      </c>
      <c r="E78" s="32">
        <f t="shared" si="2"/>
        <v>1.1191305320255491E-3</v>
      </c>
      <c r="F78" s="40"/>
    </row>
    <row r="79" spans="1:6">
      <c r="A79" s="24">
        <v>2008</v>
      </c>
      <c r="B79" s="26">
        <v>265.022673</v>
      </c>
      <c r="C79" s="28">
        <v>561680</v>
      </c>
      <c r="D79" s="26">
        <v>243.98243787084013</v>
      </c>
      <c r="E79" s="33">
        <f t="shared" si="2"/>
        <v>1.0885388117180613E-3</v>
      </c>
      <c r="F79" s="40"/>
    </row>
    <row r="80" spans="1:6">
      <c r="A80" s="23">
        <v>2009</v>
      </c>
      <c r="B80" s="25">
        <v>273.00163800000001</v>
      </c>
      <c r="C80" s="27">
        <v>578600</v>
      </c>
      <c r="D80" s="25">
        <v>233.8216705442575</v>
      </c>
      <c r="E80" s="32">
        <f t="shared" si="2"/>
        <v>1.1700379924717758E-3</v>
      </c>
      <c r="F80" s="40"/>
    </row>
    <row r="81" spans="1:6">
      <c r="A81" s="24">
        <v>2010</v>
      </c>
      <c r="B81" s="26">
        <v>393.85430200000002</v>
      </c>
      <c r="C81" s="28">
        <v>265114</v>
      </c>
      <c r="D81" s="26">
        <v>287.01818463752926</v>
      </c>
      <c r="E81" s="33">
        <f t="shared" si="2"/>
        <v>1.3731513788846766E-3</v>
      </c>
      <c r="F81" s="40"/>
    </row>
    <row r="82" spans="1:6">
      <c r="A82" s="23">
        <v>2011</v>
      </c>
      <c r="B82" s="25">
        <v>372.93016</v>
      </c>
      <c r="C82" s="27">
        <v>542317</v>
      </c>
      <c r="D82" s="25">
        <v>335.41515670218615</v>
      </c>
      <c r="E82" s="32">
        <f t="shared" si="2"/>
        <v>1.1134633290635844E-3</v>
      </c>
      <c r="F82" s="40"/>
    </row>
    <row r="83" spans="1:6">
      <c r="A83" s="24">
        <v>2012</v>
      </c>
      <c r="B83" s="26">
        <v>233.97899799999999</v>
      </c>
      <c r="C83" s="28">
        <v>634620</v>
      </c>
      <c r="D83" s="26">
        <v>369.65970037551983</v>
      </c>
      <c r="E83" s="33">
        <f t="shared" si="2"/>
        <v>6.3467458790251443E-4</v>
      </c>
      <c r="F83" s="40"/>
    </row>
    <row r="84" spans="1:6">
      <c r="A84" s="23">
        <v>2013</v>
      </c>
      <c r="B84" s="25">
        <v>248.12926200000001</v>
      </c>
      <c r="C84" s="27">
        <v>769105</v>
      </c>
      <c r="D84" s="25">
        <v>380.19188186037212</v>
      </c>
      <c r="E84" s="32">
        <f t="shared" si="2"/>
        <v>6.5466512799294721E-4</v>
      </c>
      <c r="F84" s="40"/>
    </row>
    <row r="85" spans="1:6">
      <c r="A85" s="24">
        <v>2014</v>
      </c>
      <c r="B85" s="26">
        <v>259.342128</v>
      </c>
      <c r="C85" s="28">
        <v>709653</v>
      </c>
      <c r="D85" s="26">
        <v>378.41602053371474</v>
      </c>
      <c r="E85" s="33">
        <f t="shared" si="2"/>
        <v>6.8721134119328561E-4</v>
      </c>
      <c r="F85" s="40"/>
    </row>
    <row r="86" spans="1:6">
      <c r="A86" s="23">
        <v>2015</v>
      </c>
      <c r="B86" s="25">
        <v>294.994102</v>
      </c>
      <c r="C86" s="27">
        <v>920875</v>
      </c>
      <c r="D86" s="25">
        <v>292.08015563330991</v>
      </c>
      <c r="E86" s="32">
        <f t="shared" si="2"/>
        <v>1.0131293458070616E-3</v>
      </c>
      <c r="F86" s="40"/>
    </row>
    <row r="87" spans="1:6">
      <c r="A87" t="s">
        <v>13</v>
      </c>
    </row>
    <row r="89" spans="1:6" ht="18.75">
      <c r="A89" s="54" t="s">
        <v>50</v>
      </c>
    </row>
    <row r="90" spans="1:6" ht="75">
      <c r="A90" s="22" t="s">
        <v>6</v>
      </c>
      <c r="B90" s="21" t="s">
        <v>33</v>
      </c>
      <c r="C90" s="21" t="s">
        <v>34</v>
      </c>
      <c r="D90" s="21" t="s">
        <v>27</v>
      </c>
    </row>
    <row r="91" spans="1:6">
      <c r="A91" s="23">
        <v>1991</v>
      </c>
      <c r="B91" s="25">
        <v>117.710285</v>
      </c>
      <c r="C91" s="25">
        <v>41.239551378248201</v>
      </c>
      <c r="D91" s="32">
        <f>(B91*1000000/2)/(C91*1000000000)</f>
        <v>1.4271528310330539E-3</v>
      </c>
      <c r="E91" s="29"/>
    </row>
    <row r="92" spans="1:6">
      <c r="A92" s="24">
        <v>1992</v>
      </c>
      <c r="B92" s="26">
        <v>106.52603000000001</v>
      </c>
      <c r="C92" s="26">
        <v>49.279585355094838</v>
      </c>
      <c r="D92" s="33">
        <f t="shared" ref="D92:D115" si="3">(B92*1000000/2)/(C92*1000000000)</f>
        <v>1.0808332622160208E-3</v>
      </c>
      <c r="E92" s="29"/>
    </row>
    <row r="93" spans="1:6">
      <c r="A93" s="23">
        <v>1993</v>
      </c>
      <c r="B93" s="25">
        <v>112.088583</v>
      </c>
      <c r="C93" s="25">
        <v>55.802540100979527</v>
      </c>
      <c r="D93" s="32">
        <f t="shared" si="3"/>
        <v>1.0043322651367304E-3</v>
      </c>
      <c r="E93" s="29"/>
    </row>
    <row r="94" spans="1:6">
      <c r="A94" s="24">
        <v>1994</v>
      </c>
      <c r="B94" s="26">
        <v>230.88442900000001</v>
      </c>
      <c r="C94" s="26">
        <v>81.703496603993358</v>
      </c>
      <c r="D94" s="33">
        <f t="shared" si="3"/>
        <v>1.4129409302949907E-3</v>
      </c>
      <c r="E94" s="29"/>
    </row>
    <row r="95" spans="1:6">
      <c r="A95" s="23">
        <v>1995</v>
      </c>
      <c r="B95" s="25">
        <v>248.58439200000001</v>
      </c>
      <c r="C95" s="25">
        <v>92.507277798198501</v>
      </c>
      <c r="D95" s="32">
        <f t="shared" si="3"/>
        <v>1.343593703742307E-3</v>
      </c>
      <c r="E95" s="29"/>
    </row>
    <row r="96" spans="1:6">
      <c r="A96" s="24">
        <v>1996</v>
      </c>
      <c r="B96" s="26">
        <v>236.08806000000001</v>
      </c>
      <c r="C96" s="26">
        <v>97.160111573336977</v>
      </c>
      <c r="D96" s="33">
        <f t="shared" si="3"/>
        <v>1.2149433351658898E-3</v>
      </c>
      <c r="E96" s="29"/>
    </row>
    <row r="97" spans="1:5">
      <c r="A97" s="23">
        <v>1997</v>
      </c>
      <c r="B97" s="25">
        <v>294.75233400000002</v>
      </c>
      <c r="C97" s="25">
        <v>106.6595079635281</v>
      </c>
      <c r="D97" s="32">
        <f t="shared" si="3"/>
        <v>1.3817442984116787E-3</v>
      </c>
      <c r="E97" s="29"/>
    </row>
    <row r="98" spans="1:5">
      <c r="A98" s="24">
        <v>1998</v>
      </c>
      <c r="B98" s="26">
        <v>223.66273799999999</v>
      </c>
      <c r="C98" s="26">
        <v>98.443743190849105</v>
      </c>
      <c r="D98" s="33">
        <f t="shared" si="3"/>
        <v>1.135992653013984E-3</v>
      </c>
      <c r="E98" s="29"/>
    </row>
    <row r="99" spans="1:5">
      <c r="A99" s="23">
        <v>1999</v>
      </c>
      <c r="B99" s="25">
        <v>196.73218700000001</v>
      </c>
      <c r="C99" s="25">
        <v>86.186156584381663</v>
      </c>
      <c r="D99" s="32">
        <f t="shared" si="3"/>
        <v>1.1413212678035296E-3</v>
      </c>
      <c r="E99" s="29"/>
    </row>
    <row r="100" spans="1:5">
      <c r="A100" s="24">
        <v>2000</v>
      </c>
      <c r="B100" s="26">
        <v>189.65333000000001</v>
      </c>
      <c r="C100" s="26">
        <v>99.886577575544408</v>
      </c>
      <c r="D100" s="33">
        <f t="shared" si="3"/>
        <v>9.4934341832146987E-4</v>
      </c>
      <c r="E100" s="29"/>
    </row>
    <row r="101" spans="1:5">
      <c r="A101" s="23">
        <v>2001</v>
      </c>
      <c r="B101" s="25">
        <v>128.335722</v>
      </c>
      <c r="C101" s="25">
        <v>98.203544965267795</v>
      </c>
      <c r="D101" s="32">
        <f t="shared" si="3"/>
        <v>6.5341695172709512E-4</v>
      </c>
      <c r="E101" s="29"/>
    </row>
    <row r="102" spans="1:5">
      <c r="A102" s="24">
        <v>2002</v>
      </c>
      <c r="B102" s="26">
        <v>147.03707600000001</v>
      </c>
      <c r="C102" s="26">
        <v>97.933392356425259</v>
      </c>
      <c r="D102" s="33">
        <f t="shared" si="3"/>
        <v>7.5069939099456264E-4</v>
      </c>
      <c r="E102" s="29"/>
    </row>
    <row r="103" spans="1:5">
      <c r="A103" s="23">
        <v>2003</v>
      </c>
      <c r="B103" s="25">
        <v>136.060508</v>
      </c>
      <c r="C103" s="25">
        <v>94.684582573316717</v>
      </c>
      <c r="D103" s="32">
        <f t="shared" si="3"/>
        <v>7.1849346695194462E-4</v>
      </c>
      <c r="E103" s="29"/>
    </row>
    <row r="104" spans="1:5">
      <c r="A104" s="24">
        <v>2004</v>
      </c>
      <c r="B104" s="26">
        <v>179.85957199999999</v>
      </c>
      <c r="C104" s="26">
        <v>117.07486551527938</v>
      </c>
      <c r="D104" s="33">
        <f t="shared" si="3"/>
        <v>7.6813913562226812E-4</v>
      </c>
      <c r="E104" s="29"/>
    </row>
    <row r="105" spans="1:5">
      <c r="A105" s="23">
        <v>2005</v>
      </c>
      <c r="B105" s="25">
        <v>245.09822700000001</v>
      </c>
      <c r="C105" s="25">
        <v>146.56626631057017</v>
      </c>
      <c r="D105" s="32">
        <f t="shared" si="3"/>
        <v>8.3613451160938744E-4</v>
      </c>
      <c r="E105" s="29"/>
    </row>
    <row r="106" spans="1:5">
      <c r="A106" s="24">
        <v>2006</v>
      </c>
      <c r="B106" s="26">
        <v>231.337647</v>
      </c>
      <c r="C106" s="26">
        <v>162.59014609641432</v>
      </c>
      <c r="D106" s="33">
        <f t="shared" si="3"/>
        <v>7.1141349138962922E-4</v>
      </c>
      <c r="E106" s="29"/>
    </row>
    <row r="107" spans="1:5">
      <c r="A107" s="23">
        <v>2007</v>
      </c>
      <c r="B107" s="25">
        <v>232.12613200000001</v>
      </c>
      <c r="C107" s="25">
        <v>207.41649464237895</v>
      </c>
      <c r="D107" s="32">
        <f t="shared" si="3"/>
        <v>5.5956526601277457E-4</v>
      </c>
      <c r="E107" s="29"/>
    </row>
    <row r="108" spans="1:5">
      <c r="A108" s="24">
        <v>2008</v>
      </c>
      <c r="B108" s="26">
        <v>265.58435300000002</v>
      </c>
      <c r="C108" s="26">
        <v>243.98243787084013</v>
      </c>
      <c r="D108" s="33">
        <f t="shared" si="3"/>
        <v>5.4426940585903063E-4</v>
      </c>
      <c r="E108" s="29"/>
    </row>
    <row r="109" spans="1:5">
      <c r="A109" s="23">
        <v>2009</v>
      </c>
      <c r="B109" s="25">
        <v>273.58023800000001</v>
      </c>
      <c r="C109" s="25">
        <v>233.8216705442575</v>
      </c>
      <c r="D109" s="32">
        <f t="shared" si="3"/>
        <v>5.8501899623588792E-4</v>
      </c>
      <c r="E109" s="29"/>
    </row>
    <row r="110" spans="1:5">
      <c r="A110" s="24">
        <v>2010</v>
      </c>
      <c r="B110" s="26">
        <v>394.119416</v>
      </c>
      <c r="C110" s="26">
        <v>287.01818463752926</v>
      </c>
      <c r="D110" s="33">
        <f t="shared" si="3"/>
        <v>6.8657568944233832E-4</v>
      </c>
      <c r="E110" s="29"/>
    </row>
    <row r="111" spans="1:5">
      <c r="A111" s="23">
        <v>2011</v>
      </c>
      <c r="B111" s="25">
        <v>373.47247700000003</v>
      </c>
      <c r="C111" s="25">
        <v>335.41515670218615</v>
      </c>
      <c r="D111" s="32">
        <f t="shared" si="3"/>
        <v>5.567316645317922E-4</v>
      </c>
      <c r="E111" s="29"/>
    </row>
    <row r="112" spans="1:5">
      <c r="A112" s="24">
        <v>2012</v>
      </c>
      <c r="B112" s="26">
        <v>234.613618</v>
      </c>
      <c r="C112" s="26">
        <v>369.65970037551983</v>
      </c>
      <c r="D112" s="33">
        <f t="shared" si="3"/>
        <v>3.1733729395125722E-4</v>
      </c>
      <c r="E112" s="29"/>
    </row>
    <row r="113" spans="1:5">
      <c r="A113" s="23">
        <v>2013</v>
      </c>
      <c r="B113" s="25">
        <v>248.89836700000001</v>
      </c>
      <c r="C113" s="25">
        <v>380.19188186037212</v>
      </c>
      <c r="D113" s="32">
        <f t="shared" si="3"/>
        <v>3.273325639964736E-4</v>
      </c>
      <c r="E113" s="29"/>
    </row>
    <row r="114" spans="1:5">
      <c r="A114" s="24">
        <v>2014</v>
      </c>
      <c r="B114" s="26">
        <v>260.05178100000001</v>
      </c>
      <c r="C114" s="26">
        <v>378.41602053371474</v>
      </c>
      <c r="D114" s="33">
        <f t="shared" si="3"/>
        <v>3.4360567059664281E-4</v>
      </c>
      <c r="E114" s="29"/>
    </row>
    <row r="115" spans="1:5">
      <c r="A115" s="23">
        <v>2015</v>
      </c>
      <c r="B115" s="25">
        <v>295.91497700000002</v>
      </c>
      <c r="C115" s="25">
        <v>292.08015563330991</v>
      </c>
      <c r="D115" s="32">
        <f t="shared" si="3"/>
        <v>5.0656467290353079E-4</v>
      </c>
      <c r="E115" s="29"/>
    </row>
    <row r="116" spans="1:5">
      <c r="A116" t="s">
        <v>13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F87"/>
  <sheetViews>
    <sheetView topLeftCell="A31" workbookViewId="0">
      <selection activeCell="E2" sqref="E2"/>
    </sheetView>
  </sheetViews>
  <sheetFormatPr baseColWidth="10" defaultRowHeight="15"/>
  <cols>
    <col min="2" max="2" width="14" customWidth="1"/>
    <col min="3" max="3" width="13.42578125" customWidth="1"/>
    <col min="4" max="4" width="14.140625" customWidth="1"/>
    <col min="5" max="5" width="13.42578125" customWidth="1"/>
    <col min="6" max="6" width="17.42578125" customWidth="1"/>
  </cols>
  <sheetData>
    <row r="2" spans="1:4" ht="18.75">
      <c r="A2" s="54" t="s">
        <v>44</v>
      </c>
    </row>
    <row r="3" spans="1:4" ht="75">
      <c r="A3" s="22" t="s">
        <v>6</v>
      </c>
      <c r="B3" s="21" t="s">
        <v>7</v>
      </c>
      <c r="C3" s="21" t="s">
        <v>28</v>
      </c>
      <c r="D3" s="21" t="s">
        <v>29</v>
      </c>
    </row>
    <row r="4" spans="1:4">
      <c r="A4" s="23">
        <v>1991</v>
      </c>
      <c r="B4" s="25">
        <v>117.39608</v>
      </c>
      <c r="C4" s="25">
        <v>2.3041105919999998</v>
      </c>
      <c r="D4" s="50">
        <f>(B4*1000000)/(C4*1000000000)</f>
        <v>5.0950714087945999E-2</v>
      </c>
    </row>
    <row r="5" spans="1:4">
      <c r="A5" s="24">
        <v>1992</v>
      </c>
      <c r="B5" s="26">
        <v>106.158304</v>
      </c>
      <c r="C5" s="26">
        <v>2.2141557760000001</v>
      </c>
      <c r="D5" s="51">
        <f t="shared" ref="D5:D28" si="0">(B5*1000000)/(C5*1000000000)</f>
        <v>4.7945273386220864E-2</v>
      </c>
    </row>
    <row r="6" spans="1:4">
      <c r="A6" s="23">
        <v>1993</v>
      </c>
      <c r="B6" s="25">
        <v>111.905664</v>
      </c>
      <c r="C6" s="25">
        <v>2.0874220800000001</v>
      </c>
      <c r="D6" s="50">
        <f t="shared" si="0"/>
        <v>5.3609504791671071E-2</v>
      </c>
    </row>
    <row r="7" spans="1:4">
      <c r="A7" s="24">
        <v>1994</v>
      </c>
      <c r="B7" s="26">
        <v>230.752016</v>
      </c>
      <c r="C7" s="26">
        <v>3.1912209919999999</v>
      </c>
      <c r="D7" s="51">
        <f t="shared" si="0"/>
        <v>7.2308378698456494E-2</v>
      </c>
    </row>
    <row r="8" spans="1:4">
      <c r="A8" s="23">
        <v>1995</v>
      </c>
      <c r="B8" s="25">
        <v>248.418048</v>
      </c>
      <c r="C8" s="25">
        <v>3.0989209600000001</v>
      </c>
      <c r="D8" s="50">
        <f t="shared" si="0"/>
        <v>8.0162757039146937E-2</v>
      </c>
    </row>
    <row r="9" spans="1:4">
      <c r="A9" s="24">
        <v>1996</v>
      </c>
      <c r="B9" s="26">
        <v>235.948736</v>
      </c>
      <c r="C9" s="26">
        <v>2.7858496000000001</v>
      </c>
      <c r="D9" s="51">
        <f t="shared" si="0"/>
        <v>8.4695432230081621E-2</v>
      </c>
    </row>
    <row r="10" spans="1:4">
      <c r="A10" s="23">
        <v>1997</v>
      </c>
      <c r="B10" s="25">
        <v>294.53584000000001</v>
      </c>
      <c r="C10" s="25">
        <v>3.6077079040000002</v>
      </c>
      <c r="D10" s="50">
        <f t="shared" si="0"/>
        <v>8.1640711453784043E-2</v>
      </c>
    </row>
    <row r="11" spans="1:4">
      <c r="A11" s="24">
        <v>1998</v>
      </c>
      <c r="B11" s="26">
        <v>223.45272</v>
      </c>
      <c r="C11" s="26">
        <v>3.3359564800000001</v>
      </c>
      <c r="D11" s="51">
        <f t="shared" si="0"/>
        <v>6.6983104048167916E-2</v>
      </c>
    </row>
    <row r="12" spans="1:4">
      <c r="A12" s="23">
        <v>1999</v>
      </c>
      <c r="B12" s="25">
        <v>196.59491199999999</v>
      </c>
      <c r="C12" s="25">
        <v>2.6959298559999998</v>
      </c>
      <c r="D12" s="50">
        <f t="shared" si="0"/>
        <v>7.2922858716988809E-2</v>
      </c>
    </row>
    <row r="13" spans="1:4">
      <c r="A13" s="24">
        <v>2000</v>
      </c>
      <c r="B13" s="26">
        <v>189.49882500000001</v>
      </c>
      <c r="C13" s="26">
        <v>2.4052150010000002</v>
      </c>
      <c r="D13" s="51">
        <f t="shared" si="0"/>
        <v>7.8786646899014587E-2</v>
      </c>
    </row>
    <row r="14" spans="1:4">
      <c r="A14" s="23">
        <v>2001</v>
      </c>
      <c r="B14" s="25">
        <v>127.898691</v>
      </c>
      <c r="C14" s="25">
        <v>2.1386797720000001</v>
      </c>
      <c r="D14" s="50">
        <f t="shared" si="0"/>
        <v>5.9802637437578937E-2</v>
      </c>
    </row>
    <row r="15" spans="1:4">
      <c r="A15" s="24">
        <v>2002</v>
      </c>
      <c r="B15" s="26">
        <v>146.77928199999999</v>
      </c>
      <c r="C15" s="26">
        <v>2.0786522010000001</v>
      </c>
      <c r="D15" s="51">
        <f t="shared" si="0"/>
        <v>7.0612718149475548E-2</v>
      </c>
    </row>
    <row r="16" spans="1:4">
      <c r="A16" s="23">
        <v>2003</v>
      </c>
      <c r="B16" s="25">
        <v>136.01502199999999</v>
      </c>
      <c r="C16" s="25">
        <v>2.1156497719999998</v>
      </c>
      <c r="D16" s="50">
        <f t="shared" si="0"/>
        <v>6.4289951862599698E-2</v>
      </c>
    </row>
    <row r="17" spans="1:4">
      <c r="A17" s="24">
        <v>2004</v>
      </c>
      <c r="B17" s="26">
        <v>179.650712</v>
      </c>
      <c r="C17" s="26">
        <v>2.562060045</v>
      </c>
      <c r="D17" s="51">
        <f t="shared" si="0"/>
        <v>7.0119633749645402E-2</v>
      </c>
    </row>
    <row r="18" spans="1:4">
      <c r="A18" s="23">
        <v>2005</v>
      </c>
      <c r="B18" s="25">
        <v>245.021457</v>
      </c>
      <c r="C18" s="25">
        <v>3.4144513600000002</v>
      </c>
      <c r="D18" s="50">
        <f t="shared" si="0"/>
        <v>7.1760125175717837E-2</v>
      </c>
    </row>
    <row r="19" spans="1:4">
      <c r="A19" s="24">
        <v>2006</v>
      </c>
      <c r="B19" s="26">
        <v>230.957716</v>
      </c>
      <c r="C19" s="26">
        <v>3.6361471359999999</v>
      </c>
      <c r="D19" s="51">
        <f t="shared" si="0"/>
        <v>6.3517153558881725E-2</v>
      </c>
    </row>
    <row r="20" spans="1:4">
      <c r="A20" s="23">
        <v>2007</v>
      </c>
      <c r="B20" s="25">
        <v>231.923089</v>
      </c>
      <c r="C20" s="25">
        <v>4.2077195139999999</v>
      </c>
      <c r="D20" s="50">
        <f t="shared" si="0"/>
        <v>5.5118476464113476E-2</v>
      </c>
    </row>
    <row r="21" spans="1:4">
      <c r="A21" s="24">
        <v>2008</v>
      </c>
      <c r="B21" s="26">
        <v>265.022673</v>
      </c>
      <c r="C21" s="26">
        <v>4.9207595910000004</v>
      </c>
      <c r="D21" s="51">
        <f t="shared" si="0"/>
        <v>5.3858081887341688E-2</v>
      </c>
    </row>
    <row r="22" spans="1:4">
      <c r="A22" s="23">
        <v>2009</v>
      </c>
      <c r="B22" s="25">
        <v>273.00163800000001</v>
      </c>
      <c r="C22" s="25">
        <v>4.5983953150000003</v>
      </c>
      <c r="D22" s="50">
        <f t="shared" si="0"/>
        <v>5.9368892689470737E-2</v>
      </c>
    </row>
    <row r="23" spans="1:4">
      <c r="A23" s="24">
        <v>2010</v>
      </c>
      <c r="B23" s="26">
        <v>393.85430200000002</v>
      </c>
      <c r="C23" s="26">
        <v>4.2525635460000002</v>
      </c>
      <c r="D23" s="51">
        <f t="shared" si="0"/>
        <v>9.2615735835496912E-2</v>
      </c>
    </row>
    <row r="24" spans="1:4">
      <c r="A24" s="23">
        <v>2011</v>
      </c>
      <c r="B24" s="25">
        <v>372.93016</v>
      </c>
      <c r="C24" s="25">
        <v>5.3619404990000001</v>
      </c>
      <c r="D24" s="50">
        <f t="shared" si="0"/>
        <v>6.9551342479378747E-2</v>
      </c>
    </row>
    <row r="25" spans="1:4">
      <c r="A25" s="24">
        <v>2012</v>
      </c>
      <c r="B25" s="26">
        <v>233.97899799999999</v>
      </c>
      <c r="C25" s="26">
        <v>4.891277069</v>
      </c>
      <c r="D25" s="51">
        <f t="shared" si="0"/>
        <v>4.7835973039212019E-2</v>
      </c>
    </row>
    <row r="26" spans="1:4">
      <c r="A26" s="23">
        <v>2013</v>
      </c>
      <c r="B26" s="25">
        <v>248.12926200000001</v>
      </c>
      <c r="C26" s="25">
        <v>4.8279888409999998</v>
      </c>
      <c r="D26" s="50">
        <f t="shared" si="0"/>
        <v>5.139391787587605E-2</v>
      </c>
    </row>
    <row r="27" spans="1:4">
      <c r="A27" s="24">
        <v>2014</v>
      </c>
      <c r="B27" s="26">
        <v>259.342128</v>
      </c>
      <c r="C27" s="26">
        <v>5.3975663410000001</v>
      </c>
      <c r="D27" s="51">
        <f t="shared" si="0"/>
        <v>4.8047974145316766E-2</v>
      </c>
    </row>
    <row r="28" spans="1:4">
      <c r="A28" s="23">
        <v>2015</v>
      </c>
      <c r="B28" s="25">
        <v>294.994102</v>
      </c>
      <c r="C28" s="25">
        <v>5.0658065719999996</v>
      </c>
      <c r="D28" s="50">
        <f t="shared" si="0"/>
        <v>5.8232405404206974E-2</v>
      </c>
    </row>
    <row r="29" spans="1:4">
      <c r="A29" t="s">
        <v>14</v>
      </c>
    </row>
    <row r="31" spans="1:4" ht="18.75">
      <c r="A31" s="54" t="s">
        <v>45</v>
      </c>
    </row>
    <row r="32" spans="1:4" ht="75">
      <c r="A32" s="22" t="s">
        <v>6</v>
      </c>
      <c r="B32" s="21" t="s">
        <v>8</v>
      </c>
      <c r="C32" s="21" t="s">
        <v>30</v>
      </c>
      <c r="D32" s="21" t="s">
        <v>31</v>
      </c>
    </row>
    <row r="33" spans="1:6">
      <c r="A33" s="23">
        <v>1991</v>
      </c>
      <c r="B33" s="27">
        <v>314205</v>
      </c>
      <c r="C33" s="25">
        <v>0.24195491199999999</v>
      </c>
      <c r="D33" s="32">
        <f>(B33)/(C33*1000000000)</f>
        <v>1.298609717830403E-3</v>
      </c>
      <c r="F33" s="46"/>
    </row>
    <row r="34" spans="1:6">
      <c r="A34" s="24">
        <v>1992</v>
      </c>
      <c r="B34" s="28">
        <v>367726</v>
      </c>
      <c r="C34" s="26">
        <v>0.50485952000000001</v>
      </c>
      <c r="D34" s="33">
        <f t="shared" ref="D34:D57" si="1">(B34)/(C34*1000000000)</f>
        <v>7.2837291450897075E-4</v>
      </c>
    </row>
    <row r="35" spans="1:6">
      <c r="A35" s="23">
        <v>1993</v>
      </c>
      <c r="B35" s="27">
        <v>182919</v>
      </c>
      <c r="C35" s="25">
        <v>0.568496</v>
      </c>
      <c r="D35" s="32">
        <f t="shared" si="1"/>
        <v>3.2175951985590048E-4</v>
      </c>
    </row>
    <row r="36" spans="1:6">
      <c r="A36" s="24">
        <v>1994</v>
      </c>
      <c r="B36" s="28">
        <v>132413</v>
      </c>
      <c r="C36" s="26">
        <v>0.86330668799999999</v>
      </c>
      <c r="D36" s="33">
        <f t="shared" si="1"/>
        <v>1.5337886505519576E-4</v>
      </c>
    </row>
    <row r="37" spans="1:6">
      <c r="A37" s="23">
        <v>1995</v>
      </c>
      <c r="B37" s="27">
        <v>166344</v>
      </c>
      <c r="C37" s="25">
        <v>1.059003328</v>
      </c>
      <c r="D37" s="32">
        <f t="shared" si="1"/>
        <v>1.5707599362709462E-4</v>
      </c>
    </row>
    <row r="38" spans="1:6">
      <c r="A38" s="24">
        <v>1996</v>
      </c>
      <c r="B38" s="28">
        <v>139324</v>
      </c>
      <c r="C38" s="26">
        <v>1.3882215680000001</v>
      </c>
      <c r="D38" s="33">
        <f t="shared" si="1"/>
        <v>1.0036150079466278E-4</v>
      </c>
    </row>
    <row r="39" spans="1:6">
      <c r="A39" s="23">
        <v>1997</v>
      </c>
      <c r="B39" s="27">
        <v>216494</v>
      </c>
      <c r="C39" s="25">
        <v>1.3851545599999999</v>
      </c>
      <c r="D39" s="32">
        <f t="shared" si="1"/>
        <v>1.5629591545365161E-4</v>
      </c>
    </row>
    <row r="40" spans="1:6">
      <c r="A40" s="24">
        <v>1998</v>
      </c>
      <c r="B40" s="28">
        <v>210018</v>
      </c>
      <c r="C40" s="26">
        <v>1.402805632</v>
      </c>
      <c r="D40" s="33">
        <f t="shared" si="1"/>
        <v>1.4971282921111056E-4</v>
      </c>
    </row>
    <row r="41" spans="1:6">
      <c r="A41" s="23">
        <v>1999</v>
      </c>
      <c r="B41" s="27">
        <v>137275</v>
      </c>
      <c r="C41" s="25">
        <v>1.0751031040000001</v>
      </c>
      <c r="D41" s="32">
        <f t="shared" si="1"/>
        <v>1.2768542802012037E-4</v>
      </c>
    </row>
    <row r="42" spans="1:6">
      <c r="A42" s="24">
        <v>2000</v>
      </c>
      <c r="B42" s="28">
        <v>154505</v>
      </c>
      <c r="C42" s="26">
        <v>1.115048295</v>
      </c>
      <c r="D42" s="33">
        <f t="shared" si="1"/>
        <v>1.3856350500047175E-4</v>
      </c>
    </row>
    <row r="43" spans="1:6">
      <c r="A43" s="23">
        <v>2001</v>
      </c>
      <c r="B43" s="27">
        <v>437031</v>
      </c>
      <c r="C43" s="25">
        <v>1.201348785</v>
      </c>
      <c r="D43" s="32">
        <f t="shared" si="1"/>
        <v>3.6378361176766827E-4</v>
      </c>
    </row>
    <row r="44" spans="1:6">
      <c r="A44" s="24">
        <v>2002</v>
      </c>
      <c r="B44" s="28">
        <v>257794</v>
      </c>
      <c r="C44" s="26">
        <v>1.2060327879999999</v>
      </c>
      <c r="D44" s="33">
        <f t="shared" si="1"/>
        <v>2.137537242478353E-4</v>
      </c>
    </row>
    <row r="45" spans="1:6">
      <c r="A45" s="23">
        <v>2003</v>
      </c>
      <c r="B45" s="27">
        <v>45486</v>
      </c>
      <c r="C45" s="25">
        <v>1.1976088709999999</v>
      </c>
      <c r="D45" s="32">
        <f t="shared" si="1"/>
        <v>3.7980680588996739E-5</v>
      </c>
    </row>
    <row r="46" spans="1:6">
      <c r="A46" s="24">
        <v>2004</v>
      </c>
      <c r="B46" s="28">
        <v>208860</v>
      </c>
      <c r="C46" s="26">
        <v>1.3742858259999999</v>
      </c>
      <c r="D46" s="33">
        <f t="shared" si="1"/>
        <v>1.5197711862306582E-4</v>
      </c>
    </row>
    <row r="47" spans="1:6">
      <c r="A47" s="23">
        <v>2005</v>
      </c>
      <c r="B47" s="27">
        <v>76770</v>
      </c>
      <c r="C47" s="25">
        <v>1.48515877</v>
      </c>
      <c r="D47" s="32">
        <f t="shared" si="1"/>
        <v>5.1691443063693451E-5</v>
      </c>
    </row>
    <row r="48" spans="1:6">
      <c r="A48" s="24">
        <v>2006</v>
      </c>
      <c r="B48" s="28">
        <v>379931</v>
      </c>
      <c r="C48" s="26">
        <v>1.8902499589999999</v>
      </c>
      <c r="D48" s="33">
        <f t="shared" si="1"/>
        <v>2.0099511082703322E-4</v>
      </c>
    </row>
    <row r="49" spans="1:6">
      <c r="A49" s="23">
        <v>2007</v>
      </c>
      <c r="B49" s="27">
        <v>203043</v>
      </c>
      <c r="C49" s="25">
        <v>2.5133250149999999</v>
      </c>
      <c r="D49" s="32">
        <f t="shared" si="1"/>
        <v>8.0786606900500689E-5</v>
      </c>
    </row>
    <row r="50" spans="1:6">
      <c r="A50" s="24">
        <v>2008</v>
      </c>
      <c r="B50" s="28">
        <v>561680</v>
      </c>
      <c r="C50" s="26">
        <v>3.344757414</v>
      </c>
      <c r="D50" s="33">
        <f t="shared" si="1"/>
        <v>1.6792847147867925E-4</v>
      </c>
    </row>
    <row r="51" spans="1:6">
      <c r="A51" s="23">
        <v>2009</v>
      </c>
      <c r="B51" s="27">
        <v>578600</v>
      </c>
      <c r="C51" s="25">
        <v>2.808656225</v>
      </c>
      <c r="D51" s="32">
        <f t="shared" si="1"/>
        <v>2.0600598779225819E-4</v>
      </c>
    </row>
    <row r="52" spans="1:6">
      <c r="A52" s="24">
        <v>2010</v>
      </c>
      <c r="B52" s="28">
        <v>265114</v>
      </c>
      <c r="C52" s="26">
        <v>3.1834623149999999</v>
      </c>
      <c r="D52" s="33">
        <f t="shared" si="1"/>
        <v>8.3278510554631773E-5</v>
      </c>
    </row>
    <row r="53" spans="1:6">
      <c r="A53" s="23">
        <v>2011</v>
      </c>
      <c r="B53" s="27">
        <v>542317</v>
      </c>
      <c r="C53" s="25">
        <v>4.1212305049999998</v>
      </c>
      <c r="D53" s="32">
        <f t="shared" si="1"/>
        <v>1.3159103800237449E-4</v>
      </c>
    </row>
    <row r="54" spans="1:6">
      <c r="A54" s="24">
        <v>2012</v>
      </c>
      <c r="B54" s="28">
        <v>634620</v>
      </c>
      <c r="C54" s="26">
        <v>4.8252746220000002</v>
      </c>
      <c r="D54" s="33">
        <f t="shared" si="1"/>
        <v>1.3151997548627812E-4</v>
      </c>
    </row>
    <row r="55" spans="1:6">
      <c r="A55" s="23">
        <v>2013</v>
      </c>
      <c r="B55" s="27">
        <v>769105</v>
      </c>
      <c r="C55" s="25">
        <v>4.8476044150000002</v>
      </c>
      <c r="D55" s="32">
        <f t="shared" si="1"/>
        <v>1.5865671662897022E-4</v>
      </c>
    </row>
    <row r="56" spans="1:6">
      <c r="A56" s="24">
        <v>2014</v>
      </c>
      <c r="B56" s="28">
        <v>709653</v>
      </c>
      <c r="C56" s="26">
        <v>4.8884519329999998</v>
      </c>
      <c r="D56" s="33">
        <f t="shared" si="1"/>
        <v>1.451692702979064E-4</v>
      </c>
    </row>
    <row r="57" spans="1:6">
      <c r="A57" s="23">
        <v>2015</v>
      </c>
      <c r="B57" s="27">
        <v>920875</v>
      </c>
      <c r="C57" s="25">
        <v>4.4607435100000004</v>
      </c>
      <c r="D57" s="32">
        <f t="shared" si="1"/>
        <v>2.0643980043586949E-4</v>
      </c>
    </row>
    <row r="58" spans="1:6">
      <c r="A58" t="s">
        <v>14</v>
      </c>
    </row>
    <row r="60" spans="1:6" ht="18.75">
      <c r="A60" s="54" t="s">
        <v>46</v>
      </c>
      <c r="B60" s="54"/>
      <c r="C60" s="54"/>
    </row>
    <row r="61" spans="1:6" ht="75">
      <c r="A61" s="22" t="s">
        <v>6</v>
      </c>
      <c r="B61" s="21" t="s">
        <v>7</v>
      </c>
      <c r="C61" s="21" t="s">
        <v>8</v>
      </c>
      <c r="D61" s="21" t="s">
        <v>28</v>
      </c>
      <c r="E61" s="21" t="s">
        <v>30</v>
      </c>
      <c r="F61" s="21" t="s">
        <v>32</v>
      </c>
    </row>
    <row r="62" spans="1:6">
      <c r="A62" s="23">
        <v>1991</v>
      </c>
      <c r="B62" s="25">
        <v>117.39608</v>
      </c>
      <c r="C62" s="27">
        <v>314205</v>
      </c>
      <c r="D62" s="25">
        <v>2.3041105919999998</v>
      </c>
      <c r="E62" s="25">
        <v>0.24195491199999999</v>
      </c>
      <c r="F62" s="50">
        <f>((B62*1000000)+(C62))/((D62*1000000000)+(E62*1000000000))</f>
        <v>4.6232229616665822E-2</v>
      </c>
    </row>
    <row r="63" spans="1:6">
      <c r="A63" s="24">
        <v>1992</v>
      </c>
      <c r="B63" s="26">
        <v>106.158304</v>
      </c>
      <c r="C63" s="28">
        <v>367726</v>
      </c>
      <c r="D63" s="26">
        <v>2.2141557760000001</v>
      </c>
      <c r="E63" s="26">
        <v>0.50485952000000001</v>
      </c>
      <c r="F63" s="51">
        <f t="shared" ref="F63:F86" si="2">((B63*1000000)+(C63))/((D63*1000000000)+(E63*1000000000))</f>
        <v>3.9178165035228987E-2</v>
      </c>
    </row>
    <row r="64" spans="1:6">
      <c r="A64" s="23">
        <v>1993</v>
      </c>
      <c r="B64" s="25">
        <v>111.905664</v>
      </c>
      <c r="C64" s="27">
        <v>182919</v>
      </c>
      <c r="D64" s="25">
        <v>2.0874220800000001</v>
      </c>
      <c r="E64" s="25">
        <v>0.568496</v>
      </c>
      <c r="F64" s="50">
        <f t="shared" si="2"/>
        <v>4.2203328424949012E-2</v>
      </c>
    </row>
    <row r="65" spans="1:6">
      <c r="A65" s="24">
        <v>1994</v>
      </c>
      <c r="B65" s="26">
        <v>230.752016</v>
      </c>
      <c r="C65" s="28">
        <v>132413</v>
      </c>
      <c r="D65" s="26">
        <v>3.1912209919999999</v>
      </c>
      <c r="E65" s="26">
        <v>0.86330668799999999</v>
      </c>
      <c r="F65" s="51">
        <f t="shared" si="2"/>
        <v>5.6944839750113628E-2</v>
      </c>
    </row>
    <row r="66" spans="1:6">
      <c r="A66" s="23">
        <v>1995</v>
      </c>
      <c r="B66" s="25">
        <v>248.418048</v>
      </c>
      <c r="C66" s="27">
        <v>166344</v>
      </c>
      <c r="D66" s="25">
        <v>3.0989209600000001</v>
      </c>
      <c r="E66" s="25">
        <v>1.059003328</v>
      </c>
      <c r="F66" s="50">
        <f t="shared" si="2"/>
        <v>5.9785694683625754E-2</v>
      </c>
    </row>
    <row r="67" spans="1:6">
      <c r="A67" s="24">
        <v>1996</v>
      </c>
      <c r="B67" s="26">
        <v>235.948736</v>
      </c>
      <c r="C67" s="28">
        <v>139324</v>
      </c>
      <c r="D67" s="26">
        <v>2.7858496000000001</v>
      </c>
      <c r="E67" s="26">
        <v>1.3882215680000001</v>
      </c>
      <c r="F67" s="51">
        <f t="shared" si="2"/>
        <v>5.6560621632410081E-2</v>
      </c>
    </row>
    <row r="68" spans="1:6">
      <c r="A68" s="23">
        <v>1997</v>
      </c>
      <c r="B68" s="25">
        <v>294.53584000000001</v>
      </c>
      <c r="C68" s="27">
        <v>216494</v>
      </c>
      <c r="D68" s="25">
        <v>3.6077079040000002</v>
      </c>
      <c r="E68" s="25">
        <v>1.3851545599999999</v>
      </c>
      <c r="F68" s="50">
        <f t="shared" si="2"/>
        <v>5.9034739315422892E-2</v>
      </c>
    </row>
    <row r="69" spans="1:6">
      <c r="A69" s="24">
        <v>1998</v>
      </c>
      <c r="B69" s="26">
        <v>223.45272</v>
      </c>
      <c r="C69" s="28">
        <v>210018</v>
      </c>
      <c r="D69" s="26">
        <v>3.3359564800000001</v>
      </c>
      <c r="E69" s="26">
        <v>1.402805632</v>
      </c>
      <c r="F69" s="51">
        <f t="shared" si="2"/>
        <v>4.7198557917397313E-2</v>
      </c>
    </row>
    <row r="70" spans="1:6">
      <c r="A70" s="23">
        <v>1999</v>
      </c>
      <c r="B70" s="25">
        <v>196.59491199999999</v>
      </c>
      <c r="C70" s="27">
        <v>137275</v>
      </c>
      <c r="D70" s="25">
        <v>2.6959298559999998</v>
      </c>
      <c r="E70" s="25">
        <v>1.0751031040000001</v>
      </c>
      <c r="F70" s="50">
        <f t="shared" si="2"/>
        <v>5.2169309864637192E-2</v>
      </c>
    </row>
    <row r="71" spans="1:6">
      <c r="A71" s="24">
        <v>2000</v>
      </c>
      <c r="B71" s="26">
        <v>189.49882500000001</v>
      </c>
      <c r="C71" s="28">
        <v>154505</v>
      </c>
      <c r="D71" s="26">
        <v>2.4052150010000002</v>
      </c>
      <c r="E71" s="26">
        <v>1.115048295</v>
      </c>
      <c r="F71" s="51">
        <f t="shared" si="2"/>
        <v>5.3874757099987104E-2</v>
      </c>
    </row>
    <row r="72" spans="1:6">
      <c r="A72" s="23">
        <v>2001</v>
      </c>
      <c r="B72" s="25">
        <v>127.898691</v>
      </c>
      <c r="C72" s="27">
        <v>437031</v>
      </c>
      <c r="D72" s="25">
        <v>2.1386797720000001</v>
      </c>
      <c r="E72" s="25">
        <v>1.201348785</v>
      </c>
      <c r="F72" s="50">
        <f t="shared" si="2"/>
        <v>3.8423540341005535E-2</v>
      </c>
    </row>
    <row r="73" spans="1:6">
      <c r="A73" s="24">
        <v>2002</v>
      </c>
      <c r="B73" s="26">
        <v>146.77928199999999</v>
      </c>
      <c r="C73" s="28">
        <v>257794</v>
      </c>
      <c r="D73" s="26">
        <v>2.0786522010000001</v>
      </c>
      <c r="E73" s="26">
        <v>1.2060327879999999</v>
      </c>
      <c r="F73" s="51">
        <f t="shared" si="2"/>
        <v>4.4764437531272808E-2</v>
      </c>
    </row>
    <row r="74" spans="1:6">
      <c r="A74" s="23">
        <v>2003</v>
      </c>
      <c r="B74" s="25">
        <v>136.01502199999999</v>
      </c>
      <c r="C74" s="27">
        <v>45486</v>
      </c>
      <c r="D74" s="25">
        <v>2.1156497719999998</v>
      </c>
      <c r="E74" s="25">
        <v>1.1976088709999999</v>
      </c>
      <c r="F74" s="50">
        <f t="shared" si="2"/>
        <v>4.1065465350089182E-2</v>
      </c>
    </row>
    <row r="75" spans="1:6">
      <c r="A75" s="24">
        <v>2004</v>
      </c>
      <c r="B75" s="26">
        <v>179.650712</v>
      </c>
      <c r="C75" s="28">
        <v>208860</v>
      </c>
      <c r="D75" s="26">
        <v>2.562060045</v>
      </c>
      <c r="E75" s="26">
        <v>1.3742858259999999</v>
      </c>
      <c r="F75" s="51">
        <f t="shared" si="2"/>
        <v>4.5692014343827969E-2</v>
      </c>
    </row>
    <row r="76" spans="1:6">
      <c r="A76" s="23">
        <v>2005</v>
      </c>
      <c r="B76" s="25">
        <v>245.021457</v>
      </c>
      <c r="C76" s="27">
        <v>76770</v>
      </c>
      <c r="D76" s="25">
        <v>3.4144513600000002</v>
      </c>
      <c r="E76" s="25">
        <v>1.48515877</v>
      </c>
      <c r="F76" s="50">
        <f t="shared" si="2"/>
        <v>5.0024026503512842E-2</v>
      </c>
    </row>
    <row r="77" spans="1:6">
      <c r="A77" s="24">
        <v>2006</v>
      </c>
      <c r="B77" s="26">
        <v>230.957716</v>
      </c>
      <c r="C77" s="28">
        <v>379931</v>
      </c>
      <c r="D77" s="26">
        <v>3.6361471359999999</v>
      </c>
      <c r="E77" s="26">
        <v>1.8902499589999999</v>
      </c>
      <c r="F77" s="51">
        <f t="shared" si="2"/>
        <v>4.1860482159217692E-2</v>
      </c>
    </row>
    <row r="78" spans="1:6">
      <c r="A78" s="23">
        <v>2007</v>
      </c>
      <c r="B78" s="25">
        <v>231.923089</v>
      </c>
      <c r="C78" s="27">
        <v>203043</v>
      </c>
      <c r="D78" s="25">
        <v>4.2077195139999999</v>
      </c>
      <c r="E78" s="25">
        <v>2.5133250149999999</v>
      </c>
      <c r="F78" s="50">
        <f t="shared" si="2"/>
        <v>3.4537210845489996E-2</v>
      </c>
    </row>
    <row r="79" spans="1:6">
      <c r="A79" s="24">
        <v>2008</v>
      </c>
      <c r="B79" s="26">
        <v>265.022673</v>
      </c>
      <c r="C79" s="28">
        <v>561680</v>
      </c>
      <c r="D79" s="26">
        <v>4.9207595910000004</v>
      </c>
      <c r="E79" s="26">
        <v>3.344757414</v>
      </c>
      <c r="F79" s="51">
        <f t="shared" si="2"/>
        <v>3.2131608082028258E-2</v>
      </c>
    </row>
    <row r="80" spans="1:6">
      <c r="A80" s="23">
        <v>2009</v>
      </c>
      <c r="B80" s="25">
        <v>273.00163800000001</v>
      </c>
      <c r="C80" s="27">
        <v>578600</v>
      </c>
      <c r="D80" s="25">
        <v>4.5983953150000003</v>
      </c>
      <c r="E80" s="25">
        <v>2.808656225</v>
      </c>
      <c r="F80" s="50">
        <f t="shared" si="2"/>
        <v>3.6935106570083351E-2</v>
      </c>
    </row>
    <row r="81" spans="1:6">
      <c r="A81" s="24">
        <v>2010</v>
      </c>
      <c r="B81" s="26">
        <v>393.85430200000002</v>
      </c>
      <c r="C81" s="28">
        <v>265114</v>
      </c>
      <c r="D81" s="26">
        <v>4.2525635460000002</v>
      </c>
      <c r="E81" s="26">
        <v>3.1834623149999999</v>
      </c>
      <c r="F81" s="51">
        <f t="shared" si="2"/>
        <v>5.3001350905334081E-2</v>
      </c>
    </row>
    <row r="82" spans="1:6">
      <c r="A82" s="23">
        <v>2011</v>
      </c>
      <c r="B82" s="25">
        <v>372.93016</v>
      </c>
      <c r="C82" s="27">
        <v>542317</v>
      </c>
      <c r="D82" s="25">
        <v>5.3619404990000001</v>
      </c>
      <c r="E82" s="25">
        <v>4.1212305049999998</v>
      </c>
      <c r="F82" s="50">
        <f t="shared" si="2"/>
        <v>3.9382657640832312E-2</v>
      </c>
    </row>
    <row r="83" spans="1:6">
      <c r="A83" s="24">
        <v>2012</v>
      </c>
      <c r="B83" s="26">
        <v>233.97899799999999</v>
      </c>
      <c r="C83" s="28">
        <v>634620</v>
      </c>
      <c r="D83" s="26">
        <v>4.891277069</v>
      </c>
      <c r="E83" s="26">
        <v>4.8252746220000002</v>
      </c>
      <c r="F83" s="51">
        <f t="shared" si="2"/>
        <v>2.4145769554986461E-2</v>
      </c>
    </row>
    <row r="84" spans="1:6">
      <c r="A84" s="23">
        <v>2013</v>
      </c>
      <c r="B84" s="25">
        <v>248.12926200000001</v>
      </c>
      <c r="C84" s="27">
        <v>769105</v>
      </c>
      <c r="D84" s="25">
        <v>4.8279888409999998</v>
      </c>
      <c r="E84" s="25">
        <v>4.8476044150000002</v>
      </c>
      <c r="F84" s="50">
        <f t="shared" si="2"/>
        <v>2.5724352028301097E-2</v>
      </c>
    </row>
    <row r="85" spans="1:6">
      <c r="A85" s="24">
        <v>2014</v>
      </c>
      <c r="B85" s="26">
        <v>259.342128</v>
      </c>
      <c r="C85" s="28">
        <v>709653</v>
      </c>
      <c r="D85" s="26">
        <v>5.3975663410000001</v>
      </c>
      <c r="E85" s="26">
        <v>4.8884519329999998</v>
      </c>
      <c r="F85" s="51">
        <f t="shared" si="2"/>
        <v>2.5282064844988045E-2</v>
      </c>
    </row>
    <row r="86" spans="1:6">
      <c r="A86" s="23">
        <v>2015</v>
      </c>
      <c r="B86" s="25">
        <v>294.994102</v>
      </c>
      <c r="C86" s="27">
        <v>920875</v>
      </c>
      <c r="D86" s="25">
        <v>5.0658065719999996</v>
      </c>
      <c r="E86" s="25">
        <v>4.4607435100000004</v>
      </c>
      <c r="F86" s="50">
        <f t="shared" si="2"/>
        <v>3.1062134188442302E-2</v>
      </c>
    </row>
    <row r="87" spans="1:6">
      <c r="A87" t="s">
        <v>14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5:J95"/>
  <sheetViews>
    <sheetView topLeftCell="A52" zoomScale="106" zoomScaleNormal="106" workbookViewId="0">
      <selection activeCell="F69" sqref="F69"/>
    </sheetView>
  </sheetViews>
  <sheetFormatPr baseColWidth="10" defaultRowHeight="15"/>
  <cols>
    <col min="2" max="2" width="14.42578125" customWidth="1"/>
    <col min="3" max="3" width="14.85546875" customWidth="1"/>
    <col min="4" max="4" width="16.7109375" customWidth="1"/>
    <col min="5" max="5" width="33" customWidth="1"/>
    <col min="6" max="6" width="13.85546875" customWidth="1"/>
    <col min="8" max="8" width="17.42578125" customWidth="1"/>
    <col min="9" max="9" width="7" customWidth="1"/>
    <col min="10" max="10" width="7.42578125" customWidth="1"/>
  </cols>
  <sheetData>
    <row r="5" spans="1:9" ht="75">
      <c r="A5" s="22" t="s">
        <v>6</v>
      </c>
      <c r="B5" s="21" t="s">
        <v>7</v>
      </c>
      <c r="C5" s="21" t="s">
        <v>8</v>
      </c>
      <c r="D5" s="21" t="s">
        <v>28</v>
      </c>
      <c r="E5" s="21" t="s">
        <v>30</v>
      </c>
      <c r="F5" s="47" t="s">
        <v>40</v>
      </c>
    </row>
    <row r="6" spans="1:9">
      <c r="A6" s="23">
        <v>1991</v>
      </c>
      <c r="B6" s="25">
        <v>117.39608</v>
      </c>
      <c r="C6" s="27">
        <v>314205</v>
      </c>
      <c r="D6" s="25">
        <v>2.3041105919999998</v>
      </c>
      <c r="E6" s="25">
        <v>0.24195491199999999</v>
      </c>
      <c r="F6" s="44">
        <f>((B6*1000000)-(C6))/((D6*1000000000)+(E6*1000000000))</f>
        <v>4.5985413500186208E-2</v>
      </c>
      <c r="I6" s="29"/>
    </row>
    <row r="7" spans="1:9">
      <c r="A7" s="24">
        <v>1992</v>
      </c>
      <c r="B7" s="26">
        <v>106.158304</v>
      </c>
      <c r="C7" s="28">
        <v>367726</v>
      </c>
      <c r="D7" s="26">
        <v>2.2141557760000001</v>
      </c>
      <c r="E7" s="26">
        <v>0.50485952000000001</v>
      </c>
      <c r="F7" s="45">
        <f t="shared" ref="F7:F30" si="0">((B7*1000000)-(C7))/((D7*1000000000)+(E7*1000000000))</f>
        <v>3.8907680348702241E-2</v>
      </c>
    </row>
    <row r="8" spans="1:9">
      <c r="A8" s="23">
        <v>1993</v>
      </c>
      <c r="B8" s="25">
        <v>111.905664</v>
      </c>
      <c r="C8" s="27">
        <v>182919</v>
      </c>
      <c r="D8" s="25">
        <v>2.0874220800000001</v>
      </c>
      <c r="E8" s="25">
        <v>0.568496</v>
      </c>
      <c r="F8" s="44">
        <f t="shared" si="0"/>
        <v>4.2065583965601831E-2</v>
      </c>
    </row>
    <row r="9" spans="1:9">
      <c r="A9" s="24">
        <v>1994</v>
      </c>
      <c r="B9" s="26">
        <v>230.752016</v>
      </c>
      <c r="C9" s="28">
        <v>132413</v>
      </c>
      <c r="D9" s="26">
        <v>3.1912209919999999</v>
      </c>
      <c r="E9" s="26">
        <v>0.86330668799999999</v>
      </c>
      <c r="F9" s="45">
        <f t="shared" si="0"/>
        <v>5.6879523634180737E-2</v>
      </c>
    </row>
    <row r="10" spans="1:9">
      <c r="A10" s="23">
        <v>1995</v>
      </c>
      <c r="B10" s="25">
        <v>248.418048</v>
      </c>
      <c r="C10" s="27">
        <v>166344</v>
      </c>
      <c r="D10" s="25">
        <v>3.0989209600000001</v>
      </c>
      <c r="E10" s="25">
        <v>1.059003328</v>
      </c>
      <c r="F10" s="44">
        <f t="shared" si="0"/>
        <v>5.9705681682677141E-2</v>
      </c>
    </row>
    <row r="11" spans="1:9">
      <c r="A11" s="24">
        <v>1996</v>
      </c>
      <c r="B11" s="26">
        <v>235.948736</v>
      </c>
      <c r="C11" s="28">
        <v>139324</v>
      </c>
      <c r="D11" s="26">
        <v>2.7858496000000001</v>
      </c>
      <c r="E11" s="26">
        <v>1.3882215680000001</v>
      </c>
      <c r="F11" s="45">
        <f t="shared" si="0"/>
        <v>5.6493864744761341E-2</v>
      </c>
    </row>
    <row r="12" spans="1:9">
      <c r="A12" s="23">
        <v>1997</v>
      </c>
      <c r="B12" s="25">
        <v>294.53584000000001</v>
      </c>
      <c r="C12" s="27">
        <v>216494</v>
      </c>
      <c r="D12" s="25">
        <v>3.6077079040000002</v>
      </c>
      <c r="E12" s="25">
        <v>1.3851545599999999</v>
      </c>
      <c r="F12" s="44">
        <f t="shared" si="0"/>
        <v>5.8948017920006542E-2</v>
      </c>
    </row>
    <row r="13" spans="1:9">
      <c r="A13" s="24">
        <v>1998</v>
      </c>
      <c r="B13" s="26">
        <v>223.45272</v>
      </c>
      <c r="C13" s="28">
        <v>210018</v>
      </c>
      <c r="D13" s="26">
        <v>3.3359564800000001</v>
      </c>
      <c r="E13" s="26">
        <v>1.402805632</v>
      </c>
      <c r="F13" s="45">
        <f t="shared" si="0"/>
        <v>4.7109919578929897E-2</v>
      </c>
    </row>
    <row r="14" spans="1:9">
      <c r="A14" s="23">
        <v>1999</v>
      </c>
      <c r="B14" s="25">
        <v>196.59491199999999</v>
      </c>
      <c r="C14" s="27">
        <v>137275</v>
      </c>
      <c r="D14" s="25">
        <v>2.6959298559999998</v>
      </c>
      <c r="E14" s="25">
        <v>1.0751031040000001</v>
      </c>
      <c r="F14" s="44">
        <f t="shared" si="0"/>
        <v>5.2096504879129986E-2</v>
      </c>
    </row>
    <row r="15" spans="1:9">
      <c r="A15" s="24">
        <v>2000</v>
      </c>
      <c r="B15" s="26">
        <v>189.49882500000001</v>
      </c>
      <c r="C15" s="28">
        <v>154505</v>
      </c>
      <c r="D15" s="26">
        <v>2.4052150010000002</v>
      </c>
      <c r="E15" s="26">
        <v>1.115048295</v>
      </c>
      <c r="F15" s="45">
        <f t="shared" si="0"/>
        <v>5.3786976734140284E-2</v>
      </c>
    </row>
    <row r="16" spans="1:9">
      <c r="A16" s="23">
        <v>2001</v>
      </c>
      <c r="B16" s="25">
        <v>127.898691</v>
      </c>
      <c r="C16" s="27">
        <v>437031</v>
      </c>
      <c r="D16" s="25">
        <v>2.1386797720000001</v>
      </c>
      <c r="E16" s="25">
        <v>1.201348785</v>
      </c>
      <c r="F16" s="44">
        <f t="shared" si="0"/>
        <v>3.8161847368899604E-2</v>
      </c>
    </row>
    <row r="17" spans="1:6">
      <c r="A17" s="24">
        <v>2002</v>
      </c>
      <c r="B17" s="26">
        <v>146.77928199999999</v>
      </c>
      <c r="C17" s="28">
        <v>257794</v>
      </c>
      <c r="D17" s="26">
        <v>2.0786522010000001</v>
      </c>
      <c r="E17" s="26">
        <v>1.2060327879999999</v>
      </c>
      <c r="F17" s="45">
        <f t="shared" si="0"/>
        <v>4.460747027209068E-2</v>
      </c>
    </row>
    <row r="18" spans="1:6">
      <c r="A18" s="23">
        <v>2003</v>
      </c>
      <c r="B18" s="25">
        <v>136.01502199999999</v>
      </c>
      <c r="C18" s="27">
        <v>45486</v>
      </c>
      <c r="D18" s="25">
        <v>2.1156497719999998</v>
      </c>
      <c r="E18" s="25">
        <v>1.1976088709999999</v>
      </c>
      <c r="F18" s="44">
        <f t="shared" si="0"/>
        <v>4.1038008393116568E-2</v>
      </c>
    </row>
    <row r="19" spans="1:6">
      <c r="A19" s="24">
        <v>2004</v>
      </c>
      <c r="B19" s="26">
        <v>179.650712</v>
      </c>
      <c r="C19" s="28">
        <v>208860</v>
      </c>
      <c r="D19" s="26">
        <v>2.562060045</v>
      </c>
      <c r="E19" s="26">
        <v>1.3742858259999999</v>
      </c>
      <c r="F19" s="45">
        <f t="shared" si="0"/>
        <v>4.5585895620095525E-2</v>
      </c>
    </row>
    <row r="20" spans="1:6">
      <c r="A20" s="23">
        <v>2005</v>
      </c>
      <c r="B20" s="25">
        <v>245.021457</v>
      </c>
      <c r="C20" s="27">
        <v>76770</v>
      </c>
      <c r="D20" s="25">
        <v>3.4144513600000002</v>
      </c>
      <c r="E20" s="25">
        <v>1.48515877</v>
      </c>
      <c r="F20" s="44">
        <f t="shared" si="0"/>
        <v>4.9992689316282396E-2</v>
      </c>
    </row>
    <row r="21" spans="1:6">
      <c r="A21" s="24">
        <v>2006</v>
      </c>
      <c r="B21" s="26">
        <v>230.957716</v>
      </c>
      <c r="C21" s="28">
        <v>379931</v>
      </c>
      <c r="D21" s="26">
        <v>3.6361471359999999</v>
      </c>
      <c r="E21" s="26">
        <v>1.8902499589999999</v>
      </c>
      <c r="F21" s="45">
        <f t="shared" si="0"/>
        <v>4.1722985344034527E-2</v>
      </c>
    </row>
    <row r="22" spans="1:6">
      <c r="A22" s="23">
        <v>2007</v>
      </c>
      <c r="B22" s="25">
        <v>231.923089</v>
      </c>
      <c r="C22" s="27">
        <v>203043</v>
      </c>
      <c r="D22" s="25">
        <v>4.2077195139999999</v>
      </c>
      <c r="E22" s="25">
        <v>2.5133250149999999</v>
      </c>
      <c r="F22" s="44">
        <f t="shared" si="0"/>
        <v>3.4476790772650451E-2</v>
      </c>
    </row>
    <row r="23" spans="1:6">
      <c r="A23" s="24">
        <v>2008</v>
      </c>
      <c r="B23" s="26">
        <v>265.022673</v>
      </c>
      <c r="C23" s="28">
        <v>561680</v>
      </c>
      <c r="D23" s="26">
        <v>4.9207595910000004</v>
      </c>
      <c r="E23" s="26">
        <v>3.344757414</v>
      </c>
      <c r="F23" s="45">
        <f t="shared" si="0"/>
        <v>3.1995698858283336E-2</v>
      </c>
    </row>
    <row r="24" spans="1:6">
      <c r="A24" s="23">
        <v>2009</v>
      </c>
      <c r="B24" s="25">
        <v>273.00163800000001</v>
      </c>
      <c r="C24" s="27">
        <v>578600</v>
      </c>
      <c r="D24" s="25">
        <v>4.5983953150000003</v>
      </c>
      <c r="E24" s="25">
        <v>2.808656225</v>
      </c>
      <c r="F24" s="44">
        <f t="shared" si="0"/>
        <v>3.6778877064489818E-2</v>
      </c>
    </row>
    <row r="25" spans="1:6">
      <c r="A25" s="24">
        <v>2010</v>
      </c>
      <c r="B25" s="26">
        <v>393.85430200000002</v>
      </c>
      <c r="C25" s="28">
        <v>265114</v>
      </c>
      <c r="D25" s="26">
        <v>4.2525635460000002</v>
      </c>
      <c r="E25" s="26">
        <v>3.1834623149999999</v>
      </c>
      <c r="F25" s="45">
        <f t="shared" si="0"/>
        <v>5.2930045612707158E-2</v>
      </c>
    </row>
    <row r="26" spans="1:6">
      <c r="A26" s="23">
        <v>2011</v>
      </c>
      <c r="B26" s="25">
        <v>372.93016</v>
      </c>
      <c r="C26" s="27">
        <v>542317</v>
      </c>
      <c r="D26" s="25">
        <v>5.3619404990000001</v>
      </c>
      <c r="E26" s="25">
        <v>4.1212305049999998</v>
      </c>
      <c r="F26" s="44">
        <f t="shared" si="0"/>
        <v>3.9268283029265938E-2</v>
      </c>
    </row>
    <row r="27" spans="1:6">
      <c r="A27" s="24">
        <v>2012</v>
      </c>
      <c r="B27" s="26">
        <v>233.97899799999999</v>
      </c>
      <c r="C27" s="28">
        <v>634620</v>
      </c>
      <c r="D27" s="26">
        <v>4.891277069</v>
      </c>
      <c r="E27" s="26">
        <v>4.8252746220000002</v>
      </c>
      <c r="F27" s="45">
        <f t="shared" si="0"/>
        <v>2.4015142966422574E-2</v>
      </c>
    </row>
    <row r="28" spans="1:6">
      <c r="A28" s="23">
        <v>2013</v>
      </c>
      <c r="B28" s="25">
        <v>248.12926200000001</v>
      </c>
      <c r="C28" s="27">
        <v>769105</v>
      </c>
      <c r="D28" s="25">
        <v>4.8279888409999998</v>
      </c>
      <c r="E28" s="25">
        <v>4.8476044150000002</v>
      </c>
      <c r="F28" s="44">
        <f t="shared" si="0"/>
        <v>2.5565373662912894E-2</v>
      </c>
    </row>
    <row r="29" spans="1:6">
      <c r="A29" s="24">
        <v>2014</v>
      </c>
      <c r="B29" s="26">
        <v>259.342128</v>
      </c>
      <c r="C29" s="28">
        <v>709653</v>
      </c>
      <c r="D29" s="26">
        <v>5.3975663410000001</v>
      </c>
      <c r="E29" s="26">
        <v>4.8884519329999998</v>
      </c>
      <c r="F29" s="45">
        <f t="shared" si="0"/>
        <v>2.5144080839691496E-2</v>
      </c>
    </row>
    <row r="30" spans="1:6">
      <c r="A30" s="23">
        <v>2015</v>
      </c>
      <c r="B30" s="25">
        <v>294.994102</v>
      </c>
      <c r="C30" s="27">
        <v>920875</v>
      </c>
      <c r="D30" s="25">
        <v>5.0658065719999996</v>
      </c>
      <c r="E30" s="25">
        <v>4.4607435100000004</v>
      </c>
      <c r="F30" s="44">
        <f t="shared" si="0"/>
        <v>3.0868806070272859E-2</v>
      </c>
    </row>
    <row r="31" spans="1:6">
      <c r="A31" t="s">
        <v>14</v>
      </c>
    </row>
    <row r="38" spans="1:10" ht="75">
      <c r="A38" s="22" t="s">
        <v>6</v>
      </c>
      <c r="B38" s="21" t="s">
        <v>7</v>
      </c>
      <c r="C38" s="21" t="s">
        <v>38</v>
      </c>
      <c r="D38" s="21" t="s">
        <v>28</v>
      </c>
      <c r="E38" s="47" t="s">
        <v>37</v>
      </c>
      <c r="F38" s="47" t="s">
        <v>35</v>
      </c>
      <c r="G38" s="47" t="s">
        <v>39</v>
      </c>
      <c r="H38" s="47" t="s">
        <v>43</v>
      </c>
      <c r="I38" s="47" t="s">
        <v>41</v>
      </c>
      <c r="J38" s="47" t="s">
        <v>42</v>
      </c>
    </row>
    <row r="39" spans="1:10">
      <c r="A39" s="23">
        <v>1991</v>
      </c>
      <c r="B39" s="25">
        <v>117.39608</v>
      </c>
      <c r="C39" s="25">
        <v>231.72366400000001</v>
      </c>
      <c r="D39" s="25">
        <v>2.3041105919999998</v>
      </c>
      <c r="E39" s="25">
        <v>7.2686346239999997</v>
      </c>
      <c r="F39" s="44">
        <f>((B39*1000000)/(C39*1000000))/((D39*1000000000)/(E39*1000000000))</f>
        <v>1.5982058894820899</v>
      </c>
      <c r="G39" s="44">
        <v>0.23023806231204122</v>
      </c>
      <c r="H39" s="23" t="str">
        <f>IF(G39&gt;0.33,"VENTAJA", "NO HAY VENTAJA")</f>
        <v>NO HAY VENTAJA</v>
      </c>
      <c r="I39" s="23">
        <v>0.33</v>
      </c>
      <c r="J39" s="23">
        <v>-0.33</v>
      </c>
    </row>
    <row r="40" spans="1:10">
      <c r="A40" s="24">
        <v>1992</v>
      </c>
      <c r="B40" s="26">
        <v>106.158304</v>
      </c>
      <c r="C40" s="26">
        <v>197.43047999999999</v>
      </c>
      <c r="D40" s="26">
        <v>2.2141557760000001</v>
      </c>
      <c r="E40" s="26">
        <v>6.9160427520000001</v>
      </c>
      <c r="F40" s="45">
        <f t="shared" ref="F40:F63" si="1">((B40*1000000)/(C40*1000000))/((D40*1000000000)/(E40*1000000000))</f>
        <v>1.6795358067074107</v>
      </c>
      <c r="G40" s="45">
        <v>0.2536020623446783</v>
      </c>
      <c r="H40" s="24" t="str">
        <f t="shared" ref="H40:H63" si="2">IF(G40&gt;0.33,"VENTAJA", "NO HAY VENTAJA")</f>
        <v>NO HAY VENTAJA</v>
      </c>
      <c r="I40" s="24">
        <v>0.33</v>
      </c>
      <c r="J40" s="24">
        <v>-0.33</v>
      </c>
    </row>
    <row r="41" spans="1:10">
      <c r="A41" s="23">
        <v>1993</v>
      </c>
      <c r="B41" s="25">
        <v>111.905664</v>
      </c>
      <c r="C41" s="25">
        <v>238.505312</v>
      </c>
      <c r="D41" s="25">
        <v>2.0874220800000001</v>
      </c>
      <c r="E41" s="25">
        <v>7.1234385920000003</v>
      </c>
      <c r="F41" s="44">
        <f t="shared" si="1"/>
        <v>1.6011551781748099</v>
      </c>
      <c r="G41" s="44">
        <v>0.23111084767984935</v>
      </c>
      <c r="H41" s="23" t="str">
        <f t="shared" si="2"/>
        <v>NO HAY VENTAJA</v>
      </c>
      <c r="I41" s="23">
        <v>0.33</v>
      </c>
      <c r="J41" s="23">
        <v>-0.33</v>
      </c>
    </row>
    <row r="42" spans="1:10">
      <c r="A42" s="24">
        <v>1994</v>
      </c>
      <c r="B42" s="26">
        <v>230.752016</v>
      </c>
      <c r="C42" s="26">
        <v>353.048384</v>
      </c>
      <c r="D42" s="26">
        <v>3.1912209919999999</v>
      </c>
      <c r="E42" s="26">
        <v>8.5375165440000007</v>
      </c>
      <c r="F42" s="45">
        <f t="shared" si="1"/>
        <v>1.7485818017733501</v>
      </c>
      <c r="G42" s="45">
        <v>0.27235201851746765</v>
      </c>
      <c r="H42" s="24" t="str">
        <f t="shared" si="2"/>
        <v>NO HAY VENTAJA</v>
      </c>
      <c r="I42" s="24">
        <v>0.33</v>
      </c>
      <c r="J42" s="24">
        <v>-0.33</v>
      </c>
    </row>
    <row r="43" spans="1:10">
      <c r="A43" s="23">
        <v>1995</v>
      </c>
      <c r="B43" s="25">
        <v>248.418048</v>
      </c>
      <c r="C43" s="25">
        <v>363.738112</v>
      </c>
      <c r="D43" s="25">
        <v>3.0989209600000001</v>
      </c>
      <c r="E43" s="25">
        <v>10.201048064</v>
      </c>
      <c r="F43" s="44">
        <f t="shared" si="1"/>
        <v>2.2481673229202124</v>
      </c>
      <c r="G43" s="44">
        <v>0.38426817304413607</v>
      </c>
      <c r="H43" s="23" t="str">
        <f t="shared" si="2"/>
        <v>VENTAJA</v>
      </c>
      <c r="I43" s="23">
        <v>0.33</v>
      </c>
      <c r="J43" s="23">
        <v>-0.33</v>
      </c>
    </row>
    <row r="44" spans="1:10">
      <c r="A44" s="24">
        <v>1996</v>
      </c>
      <c r="B44" s="26">
        <v>235.948736</v>
      </c>
      <c r="C44" s="26">
        <v>348.96441600000003</v>
      </c>
      <c r="D44" s="26">
        <v>2.7858496000000001</v>
      </c>
      <c r="E44" s="26">
        <v>10.647555071999999</v>
      </c>
      <c r="F44" s="45">
        <f t="shared" si="1"/>
        <v>2.5842155751967502</v>
      </c>
      <c r="G44" s="45">
        <v>0.44199784916949003</v>
      </c>
      <c r="H44" s="24" t="str">
        <f t="shared" si="2"/>
        <v>VENTAJA</v>
      </c>
      <c r="I44" s="24">
        <v>0.33</v>
      </c>
      <c r="J44" s="24">
        <v>-0.33</v>
      </c>
    </row>
    <row r="45" spans="1:10">
      <c r="A45" s="23">
        <v>1997</v>
      </c>
      <c r="B45" s="25">
        <v>294.53584000000001</v>
      </c>
      <c r="C45" s="25">
        <v>362.45555200000001</v>
      </c>
      <c r="D45" s="25">
        <v>3.6077079040000002</v>
      </c>
      <c r="E45" s="25">
        <v>11.549019136</v>
      </c>
      <c r="F45" s="44">
        <f t="shared" si="1"/>
        <v>2.6013400364644053</v>
      </c>
      <c r="G45" s="44">
        <v>0.4446511632476981</v>
      </c>
      <c r="H45" s="23" t="str">
        <f t="shared" si="2"/>
        <v>VENTAJA</v>
      </c>
      <c r="I45" s="23">
        <v>0.33</v>
      </c>
      <c r="J45" s="23">
        <v>-0.33</v>
      </c>
    </row>
    <row r="46" spans="1:10">
      <c r="A46" s="24">
        <v>1998</v>
      </c>
      <c r="B46" s="26">
        <v>223.45272</v>
      </c>
      <c r="C46" s="26">
        <v>268.30427200000003</v>
      </c>
      <c r="D46" s="26">
        <v>3.3359564800000001</v>
      </c>
      <c r="E46" s="26">
        <v>10.8212224</v>
      </c>
      <c r="F46" s="45">
        <f t="shared" si="1"/>
        <v>2.7015561867295399</v>
      </c>
      <c r="G46" s="45">
        <v>0.45968671037057174</v>
      </c>
      <c r="H46" s="24" t="str">
        <f t="shared" si="2"/>
        <v>VENTAJA</v>
      </c>
      <c r="I46" s="24">
        <v>0.33</v>
      </c>
      <c r="J46" s="24">
        <v>-0.33</v>
      </c>
    </row>
    <row r="47" spans="1:10">
      <c r="A47" s="23">
        <v>1999</v>
      </c>
      <c r="B47" s="25">
        <v>196.59491199999999</v>
      </c>
      <c r="C47" s="25">
        <v>245.27276800000001</v>
      </c>
      <c r="D47" s="25">
        <v>2.6959298559999998</v>
      </c>
      <c r="E47" s="25">
        <v>11.617030143999999</v>
      </c>
      <c r="F47" s="44">
        <f t="shared" si="1"/>
        <v>3.4538976944310109</v>
      </c>
      <c r="G47" s="44">
        <v>0.55095511005995357</v>
      </c>
      <c r="H47" s="23" t="str">
        <f t="shared" si="2"/>
        <v>VENTAJA</v>
      </c>
      <c r="I47" s="23">
        <v>0.33</v>
      </c>
      <c r="J47" s="23">
        <v>-0.33</v>
      </c>
    </row>
    <row r="48" spans="1:10">
      <c r="A48" s="24">
        <v>2000</v>
      </c>
      <c r="B48" s="26">
        <v>189.49882500000001</v>
      </c>
      <c r="C48" s="26">
        <v>230.43402599999999</v>
      </c>
      <c r="D48" s="26">
        <v>2.4052150010000002</v>
      </c>
      <c r="E48" s="26">
        <v>13.158400846999999</v>
      </c>
      <c r="F48" s="45">
        <f t="shared" si="1"/>
        <v>4.498928822639602</v>
      </c>
      <c r="G48" s="45">
        <v>0.63629280092409746</v>
      </c>
      <c r="H48" s="24" t="str">
        <f t="shared" si="2"/>
        <v>VENTAJA</v>
      </c>
      <c r="I48" s="24">
        <v>0.33</v>
      </c>
      <c r="J48" s="24">
        <v>-0.33</v>
      </c>
    </row>
    <row r="49" spans="1:10">
      <c r="A49" s="23">
        <v>2001</v>
      </c>
      <c r="B49" s="25">
        <v>127.898691</v>
      </c>
      <c r="C49" s="25">
        <v>164.73068699999999</v>
      </c>
      <c r="D49" s="25">
        <v>2.1386797720000001</v>
      </c>
      <c r="E49" s="25">
        <v>12.301486486</v>
      </c>
      <c r="F49" s="44">
        <f t="shared" si="1"/>
        <v>4.4658427015819768</v>
      </c>
      <c r="G49" s="44">
        <v>0.63409118974076206</v>
      </c>
      <c r="H49" s="23" t="str">
        <f t="shared" si="2"/>
        <v>VENTAJA</v>
      </c>
      <c r="I49" s="23">
        <v>0.33</v>
      </c>
      <c r="J49" s="23">
        <v>-0.33</v>
      </c>
    </row>
    <row r="50" spans="1:10">
      <c r="A50" s="24">
        <v>2002</v>
      </c>
      <c r="B50" s="26">
        <v>146.77928199999999</v>
      </c>
      <c r="C50" s="26">
        <v>193.49060499999999</v>
      </c>
      <c r="D50" s="26">
        <v>2.0786522010000001</v>
      </c>
      <c r="E50" s="26">
        <v>11.897488381000001</v>
      </c>
      <c r="F50" s="45">
        <f t="shared" si="1"/>
        <v>4.3418851976519122</v>
      </c>
      <c r="G50" s="45">
        <v>0.62560034032945466</v>
      </c>
      <c r="H50" s="24" t="str">
        <f t="shared" si="2"/>
        <v>VENTAJA</v>
      </c>
      <c r="I50" s="24">
        <v>0.33</v>
      </c>
      <c r="J50" s="24">
        <v>-0.33</v>
      </c>
    </row>
    <row r="51" spans="1:10">
      <c r="A51" s="23">
        <v>2003</v>
      </c>
      <c r="B51" s="25">
        <v>136.01502199999999</v>
      </c>
      <c r="C51" s="25">
        <v>201.53248400000001</v>
      </c>
      <c r="D51" s="25">
        <v>2.1156497719999998</v>
      </c>
      <c r="E51" s="25">
        <v>13.092218068999999</v>
      </c>
      <c r="F51" s="44">
        <f t="shared" si="1"/>
        <v>4.1764883393719687</v>
      </c>
      <c r="G51" s="44">
        <v>0.61363768854878797</v>
      </c>
      <c r="H51" s="23" t="str">
        <f t="shared" si="2"/>
        <v>VENTAJA</v>
      </c>
      <c r="I51" s="23">
        <v>0.33</v>
      </c>
      <c r="J51" s="23">
        <v>-0.33</v>
      </c>
    </row>
    <row r="52" spans="1:10">
      <c r="A52" s="24">
        <v>2004</v>
      </c>
      <c r="B52" s="26">
        <v>179.650712</v>
      </c>
      <c r="C52" s="26">
        <v>262.07760000000002</v>
      </c>
      <c r="D52" s="26">
        <v>2.562060045</v>
      </c>
      <c r="E52" s="26">
        <v>16.729677706</v>
      </c>
      <c r="F52" s="45">
        <f t="shared" si="1"/>
        <v>4.4760745424039579</v>
      </c>
      <c r="G52" s="45">
        <v>0.63477487669077381</v>
      </c>
      <c r="H52" s="24" t="str">
        <f t="shared" si="2"/>
        <v>VENTAJA</v>
      </c>
      <c r="I52" s="24">
        <v>0.33</v>
      </c>
      <c r="J52" s="24">
        <v>-0.33</v>
      </c>
    </row>
    <row r="53" spans="1:10">
      <c r="A53" s="23">
        <v>2005</v>
      </c>
      <c r="B53" s="25">
        <v>245.021457</v>
      </c>
      <c r="C53" s="25">
        <v>330.18058400000001</v>
      </c>
      <c r="D53" s="25">
        <v>3.4144513600000002</v>
      </c>
      <c r="E53" s="25">
        <v>21.190438735000001</v>
      </c>
      <c r="F53" s="44">
        <f t="shared" si="1"/>
        <v>4.6054450498881545</v>
      </c>
      <c r="G53" s="44">
        <v>0.64320406636759275</v>
      </c>
      <c r="H53" s="23" t="str">
        <f t="shared" si="2"/>
        <v>VENTAJA</v>
      </c>
      <c r="I53" s="23">
        <v>0.33</v>
      </c>
      <c r="J53" s="23">
        <v>-0.33</v>
      </c>
    </row>
    <row r="54" spans="1:10">
      <c r="A54" s="24">
        <v>2006</v>
      </c>
      <c r="B54" s="26">
        <v>230.957716</v>
      </c>
      <c r="C54" s="26">
        <v>323.75024300000001</v>
      </c>
      <c r="D54" s="26">
        <v>3.6361471359999999</v>
      </c>
      <c r="E54" s="26">
        <v>24.390975102999999</v>
      </c>
      <c r="F54" s="45">
        <f t="shared" si="1"/>
        <v>4.7853101103868889</v>
      </c>
      <c r="G54" s="45">
        <v>0.65429683770810843</v>
      </c>
      <c r="H54" s="24" t="str">
        <f t="shared" si="2"/>
        <v>VENTAJA</v>
      </c>
      <c r="I54" s="24">
        <v>0.33</v>
      </c>
      <c r="J54" s="24">
        <v>-0.33</v>
      </c>
    </row>
    <row r="55" spans="1:10">
      <c r="A55" s="23">
        <v>2007</v>
      </c>
      <c r="B55" s="25">
        <v>231.923089</v>
      </c>
      <c r="C55" s="25">
        <v>395.28751399999999</v>
      </c>
      <c r="D55" s="25">
        <v>4.2077195139999999</v>
      </c>
      <c r="E55" s="25">
        <v>29.991332</v>
      </c>
      <c r="F55" s="44">
        <f t="shared" si="1"/>
        <v>4.1819598859614198</v>
      </c>
      <c r="G55" s="44">
        <v>0.61404564218680058</v>
      </c>
      <c r="H55" s="23" t="str">
        <f t="shared" si="2"/>
        <v>VENTAJA</v>
      </c>
      <c r="I55" s="23">
        <v>0.33</v>
      </c>
      <c r="J55" s="23">
        <v>-0.33</v>
      </c>
    </row>
    <row r="56" spans="1:10">
      <c r="A56" s="24">
        <v>2008</v>
      </c>
      <c r="B56" s="26">
        <v>265.022673</v>
      </c>
      <c r="C56" s="26">
        <v>371.56209999999999</v>
      </c>
      <c r="D56" s="26">
        <v>4.9207595910000004</v>
      </c>
      <c r="E56" s="26">
        <v>37.625882064999999</v>
      </c>
      <c r="F56" s="45">
        <f t="shared" si="1"/>
        <v>5.4538873511055925</v>
      </c>
      <c r="G56" s="45">
        <v>0.69010924870614809</v>
      </c>
      <c r="H56" s="24" t="str">
        <f t="shared" si="2"/>
        <v>VENTAJA</v>
      </c>
      <c r="I56" s="24">
        <v>0.33</v>
      </c>
      <c r="J56" s="24">
        <v>-0.33</v>
      </c>
    </row>
    <row r="57" spans="1:10">
      <c r="A57" s="23">
        <v>2009</v>
      </c>
      <c r="B57" s="25">
        <v>273.00163800000001</v>
      </c>
      <c r="C57" s="25">
        <v>336.29559</v>
      </c>
      <c r="D57" s="25">
        <v>4.5983953150000003</v>
      </c>
      <c r="E57" s="25">
        <v>32.852985836999999</v>
      </c>
      <c r="F57" s="44">
        <f t="shared" si="1"/>
        <v>5.7997947302417936</v>
      </c>
      <c r="G57" s="44">
        <v>0.70587347422340763</v>
      </c>
      <c r="H57" s="23" t="str">
        <f t="shared" si="2"/>
        <v>VENTAJA</v>
      </c>
      <c r="I57" s="23">
        <v>0.33</v>
      </c>
      <c r="J57" s="23">
        <v>-0.33</v>
      </c>
    </row>
    <row r="58" spans="1:10">
      <c r="A58" s="24">
        <v>2010</v>
      </c>
      <c r="B58" s="26">
        <v>393.85430200000002</v>
      </c>
      <c r="C58" s="26">
        <v>511.05816700000003</v>
      </c>
      <c r="D58" s="26">
        <v>4.2525635460000002</v>
      </c>
      <c r="E58" s="26">
        <v>39.819528642000002</v>
      </c>
      <c r="F58" s="45">
        <f t="shared" si="1"/>
        <v>7.2162332664600095</v>
      </c>
      <c r="G58" s="45">
        <v>0.75657945251331626</v>
      </c>
      <c r="H58" s="24" t="str">
        <f t="shared" si="2"/>
        <v>VENTAJA</v>
      </c>
      <c r="I58" s="24">
        <v>0.33</v>
      </c>
      <c r="J58" s="24">
        <v>-0.33</v>
      </c>
    </row>
    <row r="59" spans="1:10">
      <c r="A59" s="23">
        <v>2011</v>
      </c>
      <c r="B59" s="25">
        <v>372.93016</v>
      </c>
      <c r="C59" s="25">
        <v>527.96261100000004</v>
      </c>
      <c r="D59" s="25">
        <v>5.3619404990000001</v>
      </c>
      <c r="E59" s="25">
        <v>56.953516086</v>
      </c>
      <c r="F59" s="44">
        <f t="shared" si="1"/>
        <v>7.5027917132226483</v>
      </c>
      <c r="G59" s="44">
        <v>0.76478313623867666</v>
      </c>
      <c r="H59" s="23" t="str">
        <f t="shared" si="2"/>
        <v>VENTAJA</v>
      </c>
      <c r="I59" s="23">
        <v>0.33</v>
      </c>
      <c r="J59" s="23">
        <v>-0.33</v>
      </c>
    </row>
    <row r="60" spans="1:10">
      <c r="A60" s="24">
        <v>2012</v>
      </c>
      <c r="B60" s="26">
        <v>233.97899799999999</v>
      </c>
      <c r="C60" s="26">
        <v>360.24002999999999</v>
      </c>
      <c r="D60" s="26">
        <v>4.891277069</v>
      </c>
      <c r="E60" s="26">
        <v>60.273618167999999</v>
      </c>
      <c r="F60" s="45">
        <f t="shared" si="1"/>
        <v>8.003683470879702</v>
      </c>
      <c r="G60" s="45">
        <v>0.77786869046779239</v>
      </c>
      <c r="H60" s="24" t="str">
        <f t="shared" si="2"/>
        <v>VENTAJA</v>
      </c>
      <c r="I60" s="24">
        <v>0.33</v>
      </c>
      <c r="J60" s="24">
        <v>-0.33</v>
      </c>
    </row>
    <row r="61" spans="1:10">
      <c r="A61" s="23">
        <v>2013</v>
      </c>
      <c r="B61" s="25">
        <v>248.12926200000001</v>
      </c>
      <c r="C61" s="25">
        <v>387.85482100000002</v>
      </c>
      <c r="D61" s="25">
        <v>4.8279888409999998</v>
      </c>
      <c r="E61" s="25">
        <v>58.821869986999999</v>
      </c>
      <c r="F61" s="44">
        <f t="shared" si="1"/>
        <v>7.7943761215161906</v>
      </c>
      <c r="G61" s="44">
        <v>0.77258193504973827</v>
      </c>
      <c r="H61" s="23" t="str">
        <f t="shared" si="2"/>
        <v>VENTAJA</v>
      </c>
      <c r="I61" s="23">
        <v>0.33</v>
      </c>
      <c r="J61" s="23">
        <v>-0.33</v>
      </c>
    </row>
    <row r="62" spans="1:10">
      <c r="A62" s="24">
        <v>2014</v>
      </c>
      <c r="B62" s="26">
        <v>259.342128</v>
      </c>
      <c r="C62" s="26">
        <v>420.90412900000001</v>
      </c>
      <c r="D62" s="26">
        <v>5.3975663410000001</v>
      </c>
      <c r="E62" s="26">
        <v>54.794812014999998</v>
      </c>
      <c r="F62" s="45">
        <f t="shared" si="1"/>
        <v>6.2550579326681124</v>
      </c>
      <c r="G62" s="45">
        <v>0.72433025090063174</v>
      </c>
      <c r="H62" s="24" t="str">
        <f t="shared" si="2"/>
        <v>VENTAJA</v>
      </c>
      <c r="I62" s="24">
        <v>0.33</v>
      </c>
      <c r="J62" s="24">
        <v>-0.33</v>
      </c>
    </row>
    <row r="63" spans="1:10">
      <c r="A63" s="23">
        <v>2015</v>
      </c>
      <c r="B63" s="25">
        <v>294.994102</v>
      </c>
      <c r="C63" s="25">
        <v>519.89930400000003</v>
      </c>
      <c r="D63" s="25">
        <v>5.0658065719999996</v>
      </c>
      <c r="E63" s="25">
        <v>35.690766592999999</v>
      </c>
      <c r="F63" s="44">
        <f t="shared" si="1"/>
        <v>3.9976187185480492</v>
      </c>
      <c r="G63" s="44">
        <v>0.59980940671259197</v>
      </c>
      <c r="H63" s="23" t="str">
        <f t="shared" si="2"/>
        <v>VENTAJA</v>
      </c>
      <c r="I63" s="23">
        <v>0.33</v>
      </c>
      <c r="J63" s="23">
        <v>-0.33</v>
      </c>
    </row>
    <row r="64" spans="1:10">
      <c r="A64" t="s">
        <v>14</v>
      </c>
    </row>
    <row r="69" spans="1:6" ht="69" customHeight="1">
      <c r="A69" s="22" t="s">
        <v>6</v>
      </c>
      <c r="B69" s="21" t="s">
        <v>7</v>
      </c>
      <c r="C69" s="21" t="s">
        <v>8</v>
      </c>
      <c r="D69" s="21" t="s">
        <v>36</v>
      </c>
      <c r="E69" s="21" t="s">
        <v>43</v>
      </c>
      <c r="F69" s="41"/>
    </row>
    <row r="70" spans="1:6">
      <c r="A70" s="23">
        <v>1991</v>
      </c>
      <c r="B70" s="25">
        <v>117.39608</v>
      </c>
      <c r="C70" s="27">
        <v>314205</v>
      </c>
      <c r="D70" s="42">
        <f>(1-((B70*1000000)-(C70))/((B70*1000000)+(C70)))</f>
        <v>5.3386159076923567E-3</v>
      </c>
      <c r="E70" s="23" t="str">
        <f>IF(D70&gt;0.1,"POTENCIAL DE COMERCIO INTRA-INDUSTRIAL", "RELACIONES INTER-INDUSTRIALES")</f>
        <v>RELACIONES INTER-INDUSTRIALES</v>
      </c>
      <c r="F70" s="41"/>
    </row>
    <row r="71" spans="1:6">
      <c r="A71" s="24">
        <v>1992</v>
      </c>
      <c r="B71" s="26">
        <v>106.158304</v>
      </c>
      <c r="C71" s="28">
        <v>367726</v>
      </c>
      <c r="D71" s="43">
        <f t="shared" ref="D71:D94" si="3">(1-((B71*1000000)-(C71))/((B71*1000000)+(C71)))</f>
        <v>6.9039651623176157E-3</v>
      </c>
      <c r="E71" s="24" t="str">
        <f t="shared" ref="E71:E94" si="4">IF(D71&gt;0.1,"POTENCIAL DE COMERCIO INTRA-INDUSTRIAL", "RELACIONES INTER-INDUSTRIALES")</f>
        <v>RELACIONES INTER-INDUSTRIALES</v>
      </c>
      <c r="F71" s="41"/>
    </row>
    <row r="72" spans="1:6">
      <c r="A72" s="23">
        <v>1993</v>
      </c>
      <c r="B72" s="25">
        <v>111.905664</v>
      </c>
      <c r="C72" s="27">
        <v>182919</v>
      </c>
      <c r="D72" s="42">
        <f t="shared" si="3"/>
        <v>3.26382928759128E-3</v>
      </c>
      <c r="E72" s="23" t="str">
        <f t="shared" si="4"/>
        <v>RELACIONES INTER-INDUSTRIALES</v>
      </c>
      <c r="F72" s="41"/>
    </row>
    <row r="73" spans="1:6">
      <c r="A73" s="24">
        <v>1994</v>
      </c>
      <c r="B73" s="26">
        <v>230.752016</v>
      </c>
      <c r="C73" s="28">
        <v>132413</v>
      </c>
      <c r="D73" s="43">
        <f t="shared" si="3"/>
        <v>1.147006756354263E-3</v>
      </c>
      <c r="E73" s="24" t="str">
        <f t="shared" si="4"/>
        <v>RELACIONES INTER-INDUSTRIALES</v>
      </c>
      <c r="F73" s="41"/>
    </row>
    <row r="74" spans="1:6">
      <c r="A74" s="23">
        <v>1995</v>
      </c>
      <c r="B74" s="25">
        <v>248.418048</v>
      </c>
      <c r="C74" s="27">
        <v>166344</v>
      </c>
      <c r="D74" s="42">
        <f t="shared" si="3"/>
        <v>1.3383302037723865E-3</v>
      </c>
      <c r="E74" s="23" t="str">
        <f t="shared" si="4"/>
        <v>RELACIONES INTER-INDUSTRIALES</v>
      </c>
      <c r="F74" s="41"/>
    </row>
    <row r="75" spans="1:6">
      <c r="A75" s="24">
        <v>1996</v>
      </c>
      <c r="B75" s="26">
        <v>235.948736</v>
      </c>
      <c r="C75" s="28">
        <v>139324</v>
      </c>
      <c r="D75" s="43">
        <f t="shared" si="3"/>
        <v>1.1802714631142797E-3</v>
      </c>
      <c r="E75" s="24" t="str">
        <f t="shared" si="4"/>
        <v>RELACIONES INTER-INDUSTRIALES</v>
      </c>
      <c r="F75" s="41"/>
    </row>
    <row r="76" spans="1:6">
      <c r="A76" s="23">
        <v>1997</v>
      </c>
      <c r="B76" s="25">
        <v>294.53584000000001</v>
      </c>
      <c r="C76" s="27">
        <v>216494</v>
      </c>
      <c r="D76" s="42">
        <f t="shared" si="3"/>
        <v>1.4689892158750162E-3</v>
      </c>
      <c r="E76" s="23" t="str">
        <f t="shared" si="4"/>
        <v>RELACIONES INTER-INDUSTRIALES</v>
      </c>
      <c r="F76" s="41"/>
    </row>
    <row r="77" spans="1:6">
      <c r="A77" s="24">
        <v>1998</v>
      </c>
      <c r="B77" s="26">
        <v>223.45272</v>
      </c>
      <c r="C77" s="28">
        <v>210018</v>
      </c>
      <c r="D77" s="43">
        <f t="shared" si="3"/>
        <v>1.8779882771532419E-3</v>
      </c>
      <c r="E77" s="24" t="str">
        <f t="shared" si="4"/>
        <v>RELACIONES INTER-INDUSTRIALES</v>
      </c>
      <c r="F77" s="41"/>
    </row>
    <row r="78" spans="1:6">
      <c r="A78" s="23">
        <v>1999</v>
      </c>
      <c r="B78" s="25">
        <v>196.59491199999999</v>
      </c>
      <c r="C78" s="27">
        <v>137275</v>
      </c>
      <c r="D78" s="42">
        <f t="shared" si="3"/>
        <v>1.395552015085344E-3</v>
      </c>
      <c r="E78" s="23" t="str">
        <f t="shared" si="4"/>
        <v>RELACIONES INTER-INDUSTRIALES</v>
      </c>
      <c r="F78" s="41"/>
    </row>
    <row r="79" spans="1:6">
      <c r="A79" s="24">
        <v>2000</v>
      </c>
      <c r="B79" s="26">
        <v>189.49882500000001</v>
      </c>
      <c r="C79" s="28">
        <v>154505</v>
      </c>
      <c r="D79" s="43">
        <f t="shared" si="3"/>
        <v>1.6293412828554121E-3</v>
      </c>
      <c r="E79" s="24" t="str">
        <f t="shared" si="4"/>
        <v>RELACIONES INTER-INDUSTRIALES</v>
      </c>
      <c r="F79" s="41"/>
    </row>
    <row r="80" spans="1:6">
      <c r="A80" s="23">
        <v>2001</v>
      </c>
      <c r="B80" s="25">
        <v>127.898691</v>
      </c>
      <c r="C80" s="27">
        <v>437031</v>
      </c>
      <c r="D80" s="42">
        <f t="shared" si="3"/>
        <v>6.8107459589465957E-3</v>
      </c>
      <c r="E80" s="23" t="str">
        <f t="shared" si="4"/>
        <v>RELACIONES INTER-INDUSTRIALES</v>
      </c>
      <c r="F80" s="41"/>
    </row>
    <row r="81" spans="1:6">
      <c r="A81" s="24">
        <v>2002</v>
      </c>
      <c r="B81" s="26">
        <v>146.77928199999999</v>
      </c>
      <c r="C81" s="28">
        <v>257794</v>
      </c>
      <c r="D81" s="43">
        <f t="shared" si="3"/>
        <v>3.5065169549481912E-3</v>
      </c>
      <c r="E81" s="24" t="str">
        <f t="shared" si="4"/>
        <v>RELACIONES INTER-INDUSTRIALES</v>
      </c>
      <c r="F81" s="41"/>
    </row>
    <row r="82" spans="1:6">
      <c r="A82" s="23">
        <v>2003</v>
      </c>
      <c r="B82" s="25">
        <v>136.01502199999999</v>
      </c>
      <c r="C82" s="27">
        <v>45486</v>
      </c>
      <c r="D82" s="42">
        <f t="shared" si="3"/>
        <v>6.6861429034204001E-4</v>
      </c>
      <c r="E82" s="23" t="str">
        <f t="shared" si="4"/>
        <v>RELACIONES INTER-INDUSTRIALES</v>
      </c>
      <c r="F82" s="41"/>
    </row>
    <row r="83" spans="1:6">
      <c r="A83" s="24">
        <v>2004</v>
      </c>
      <c r="B83" s="26">
        <v>179.650712</v>
      </c>
      <c r="C83" s="28">
        <v>208860</v>
      </c>
      <c r="D83" s="43">
        <f t="shared" si="3"/>
        <v>2.3224785612188104E-3</v>
      </c>
      <c r="E83" s="24" t="str">
        <f t="shared" si="4"/>
        <v>RELACIONES INTER-INDUSTRIALES</v>
      </c>
      <c r="F83" s="41"/>
    </row>
    <row r="84" spans="1:6">
      <c r="A84" s="23">
        <v>2005</v>
      </c>
      <c r="B84" s="25">
        <v>245.021457</v>
      </c>
      <c r="C84" s="27">
        <v>76770</v>
      </c>
      <c r="D84" s="42">
        <f t="shared" si="3"/>
        <v>6.2644272004463986E-4</v>
      </c>
      <c r="E84" s="23" t="str">
        <f t="shared" si="4"/>
        <v>RELACIONES INTER-INDUSTRIALES</v>
      </c>
      <c r="F84" s="41"/>
    </row>
    <row r="85" spans="1:6">
      <c r="A85" s="24">
        <v>2006</v>
      </c>
      <c r="B85" s="26">
        <v>230.957716</v>
      </c>
      <c r="C85" s="28">
        <v>379931</v>
      </c>
      <c r="D85" s="43">
        <f t="shared" si="3"/>
        <v>3.2846448031867981E-3</v>
      </c>
      <c r="E85" s="24" t="str">
        <f t="shared" si="4"/>
        <v>RELACIONES INTER-INDUSTRIALES</v>
      </c>
      <c r="F85" s="41"/>
    </row>
    <row r="86" spans="1:6">
      <c r="A86" s="23">
        <v>2007</v>
      </c>
      <c r="B86" s="25">
        <v>231.923089</v>
      </c>
      <c r="C86" s="27">
        <v>203043</v>
      </c>
      <c r="D86" s="42">
        <f t="shared" si="3"/>
        <v>1.7494195784901745E-3</v>
      </c>
      <c r="E86" s="23" t="str">
        <f t="shared" si="4"/>
        <v>RELACIONES INTER-INDUSTRIALES</v>
      </c>
      <c r="F86" s="41"/>
    </row>
    <row r="87" spans="1:6">
      <c r="A87" s="24">
        <v>2008</v>
      </c>
      <c r="B87" s="26">
        <v>265.022673</v>
      </c>
      <c r="C87" s="28">
        <v>561680</v>
      </c>
      <c r="D87" s="43">
        <f t="shared" si="3"/>
        <v>4.2297672559045152E-3</v>
      </c>
      <c r="E87" s="24" t="str">
        <f t="shared" si="4"/>
        <v>RELACIONES INTER-INDUSTRIALES</v>
      </c>
      <c r="F87" s="41"/>
    </row>
    <row r="88" spans="1:6">
      <c r="A88" s="23">
        <v>2009</v>
      </c>
      <c r="B88" s="25">
        <v>273.00163800000001</v>
      </c>
      <c r="C88" s="27">
        <v>578600</v>
      </c>
      <c r="D88" s="42">
        <f t="shared" si="3"/>
        <v>4.2298376829396078E-3</v>
      </c>
      <c r="E88" s="23" t="str">
        <f t="shared" si="4"/>
        <v>RELACIONES INTER-INDUSTRIALES</v>
      </c>
      <c r="F88" s="41"/>
    </row>
    <row r="89" spans="1:6">
      <c r="A89" s="24">
        <v>2010</v>
      </c>
      <c r="B89" s="26">
        <v>393.85430200000002</v>
      </c>
      <c r="C89" s="28">
        <v>265114</v>
      </c>
      <c r="D89" s="43">
        <f t="shared" si="3"/>
        <v>1.3453485884592498E-3</v>
      </c>
      <c r="E89" s="24" t="str">
        <f t="shared" si="4"/>
        <v>RELACIONES INTER-INDUSTRIALES</v>
      </c>
      <c r="F89" s="41"/>
    </row>
    <row r="90" spans="1:6">
      <c r="A90" s="23">
        <v>2011</v>
      </c>
      <c r="B90" s="25">
        <v>372.93016</v>
      </c>
      <c r="C90" s="27">
        <v>542317</v>
      </c>
      <c r="D90" s="42">
        <f t="shared" si="3"/>
        <v>2.9041872341237784E-3</v>
      </c>
      <c r="E90" s="23" t="str">
        <f t="shared" si="4"/>
        <v>RELACIONES INTER-INDUSTRIALES</v>
      </c>
      <c r="F90" s="41"/>
    </row>
    <row r="91" spans="1:6">
      <c r="A91" s="24">
        <v>2012</v>
      </c>
      <c r="B91" s="26">
        <v>233.97899799999999</v>
      </c>
      <c r="C91" s="28">
        <v>634620</v>
      </c>
      <c r="D91" s="43">
        <f t="shared" si="3"/>
        <v>5.4099161456178102E-3</v>
      </c>
      <c r="E91" s="24" t="str">
        <f t="shared" si="4"/>
        <v>RELACIONES INTER-INDUSTRIALES</v>
      </c>
      <c r="F91" s="41"/>
    </row>
    <row r="92" spans="1:6">
      <c r="A92" s="23">
        <v>2013</v>
      </c>
      <c r="B92" s="25">
        <v>248.12926200000001</v>
      </c>
      <c r="C92" s="27">
        <v>769105</v>
      </c>
      <c r="D92" s="42">
        <f t="shared" si="3"/>
        <v>6.1800726880623102E-3</v>
      </c>
      <c r="E92" s="23" t="str">
        <f t="shared" si="4"/>
        <v>RELACIONES INTER-INDUSTRIALES</v>
      </c>
      <c r="F92" s="41"/>
    </row>
    <row r="93" spans="1:6">
      <c r="A93" s="24">
        <v>2014</v>
      </c>
      <c r="B93" s="26">
        <v>259.342128</v>
      </c>
      <c r="C93" s="28">
        <v>709653</v>
      </c>
      <c r="D93" s="43">
        <f t="shared" si="3"/>
        <v>5.4577822714468871E-3</v>
      </c>
      <c r="E93" s="24" t="str">
        <f t="shared" si="4"/>
        <v>RELACIONES INTER-INDUSTRIALES</v>
      </c>
      <c r="F93" s="41"/>
    </row>
    <row r="94" spans="1:6">
      <c r="A94" s="23">
        <v>2015</v>
      </c>
      <c r="B94" s="25">
        <v>294.994102</v>
      </c>
      <c r="C94" s="27">
        <v>920875</v>
      </c>
      <c r="D94" s="42">
        <f t="shared" si="3"/>
        <v>6.2239161352080075E-3</v>
      </c>
      <c r="E94" s="23" t="str">
        <f t="shared" si="4"/>
        <v>RELACIONES INTER-INDUSTRIALES</v>
      </c>
      <c r="F94" s="41"/>
    </row>
    <row r="95" spans="1:6">
      <c r="A95" t="s">
        <v>14</v>
      </c>
    </row>
  </sheetData>
  <conditionalFormatting sqref="F6:F30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K196"/>
  <sheetViews>
    <sheetView topLeftCell="I221" workbookViewId="0">
      <selection activeCell="B33" sqref="B33"/>
    </sheetView>
  </sheetViews>
  <sheetFormatPr baseColWidth="10" defaultRowHeight="15"/>
  <cols>
    <col min="1" max="1" width="13.42578125" customWidth="1"/>
    <col min="2" max="5" width="14" bestFit="1" customWidth="1"/>
    <col min="6" max="6" width="15.42578125" bestFit="1" customWidth="1"/>
    <col min="7" max="8" width="15.28515625" bestFit="1" customWidth="1"/>
    <col min="9" max="9" width="15.5703125" bestFit="1" customWidth="1"/>
    <col min="10" max="10" width="13.85546875" bestFit="1" customWidth="1"/>
    <col min="11" max="11" width="14" bestFit="1" customWidth="1"/>
  </cols>
  <sheetData>
    <row r="2" spans="1:11" ht="90">
      <c r="A2" s="21" t="s">
        <v>84</v>
      </c>
      <c r="B2" s="60" t="s">
        <v>74</v>
      </c>
      <c r="C2" s="60" t="s">
        <v>75</v>
      </c>
      <c r="D2" s="60" t="s">
        <v>76</v>
      </c>
      <c r="E2" s="60" t="s">
        <v>77</v>
      </c>
      <c r="F2" s="60" t="s">
        <v>78</v>
      </c>
      <c r="G2" s="60" t="s">
        <v>79</v>
      </c>
      <c r="H2" s="60" t="s">
        <v>80</v>
      </c>
      <c r="I2" s="60" t="s">
        <v>81</v>
      </c>
      <c r="J2" s="60" t="s">
        <v>82</v>
      </c>
      <c r="K2" s="60" t="s">
        <v>83</v>
      </c>
    </row>
    <row r="3" spans="1:11">
      <c r="A3" s="23">
        <v>1991</v>
      </c>
      <c r="B3" s="65">
        <v>0</v>
      </c>
      <c r="C3" s="65">
        <v>0</v>
      </c>
      <c r="D3" s="65">
        <v>20860</v>
      </c>
      <c r="E3" s="65">
        <v>13156350</v>
      </c>
      <c r="F3" s="65">
        <v>0</v>
      </c>
      <c r="G3" s="65">
        <v>62300</v>
      </c>
      <c r="H3" s="65">
        <v>0</v>
      </c>
      <c r="I3" s="65">
        <v>104156568</v>
      </c>
      <c r="J3" s="65">
        <v>0</v>
      </c>
      <c r="K3" s="65">
        <v>0</v>
      </c>
    </row>
    <row r="4" spans="1:11">
      <c r="A4" s="24">
        <v>1992</v>
      </c>
      <c r="B4" s="66">
        <v>0</v>
      </c>
      <c r="C4" s="66">
        <v>0</v>
      </c>
      <c r="D4" s="66">
        <v>0</v>
      </c>
      <c r="E4" s="66">
        <v>12706761</v>
      </c>
      <c r="F4" s="66">
        <v>10176</v>
      </c>
      <c r="G4" s="66">
        <v>11695</v>
      </c>
      <c r="H4" s="66">
        <v>0</v>
      </c>
      <c r="I4" s="66">
        <v>93429672</v>
      </c>
      <c r="J4" s="66">
        <v>0</v>
      </c>
      <c r="K4" s="66">
        <v>0</v>
      </c>
    </row>
    <row r="5" spans="1:11">
      <c r="A5" s="23">
        <v>1993</v>
      </c>
      <c r="B5" s="65">
        <v>3600</v>
      </c>
      <c r="C5" s="65">
        <v>794257</v>
      </c>
      <c r="D5" s="65">
        <v>0</v>
      </c>
      <c r="E5" s="65">
        <v>8802628</v>
      </c>
      <c r="F5" s="65">
        <v>0</v>
      </c>
      <c r="G5" s="65">
        <v>395169</v>
      </c>
      <c r="H5" s="65">
        <v>0</v>
      </c>
      <c r="I5" s="65">
        <v>101910016</v>
      </c>
      <c r="J5" s="65">
        <v>0</v>
      </c>
      <c r="K5" s="65">
        <v>0</v>
      </c>
    </row>
    <row r="6" spans="1:11">
      <c r="A6" s="24">
        <v>1994</v>
      </c>
      <c r="B6" s="66">
        <v>0</v>
      </c>
      <c r="C6" s="66">
        <v>356850</v>
      </c>
      <c r="D6" s="66">
        <v>0</v>
      </c>
      <c r="E6" s="66">
        <v>10073814</v>
      </c>
      <c r="F6" s="66">
        <v>0</v>
      </c>
      <c r="G6" s="66">
        <v>1024513</v>
      </c>
      <c r="H6" s="66">
        <v>0</v>
      </c>
      <c r="I6" s="66">
        <v>219296832</v>
      </c>
      <c r="J6" s="66">
        <v>0</v>
      </c>
      <c r="K6" s="66">
        <v>0</v>
      </c>
    </row>
    <row r="7" spans="1:11">
      <c r="A7" s="23">
        <v>1995</v>
      </c>
      <c r="B7" s="65">
        <v>0</v>
      </c>
      <c r="C7" s="65">
        <v>14879</v>
      </c>
      <c r="D7" s="65">
        <v>0</v>
      </c>
      <c r="E7" s="65">
        <v>12928108</v>
      </c>
      <c r="F7" s="65">
        <v>0</v>
      </c>
      <c r="G7" s="65">
        <v>53702</v>
      </c>
      <c r="H7" s="65">
        <v>92361</v>
      </c>
      <c r="I7" s="65">
        <v>235328992</v>
      </c>
      <c r="J7" s="65">
        <v>0</v>
      </c>
      <c r="K7" s="65">
        <v>0</v>
      </c>
    </row>
    <row r="8" spans="1:11">
      <c r="A8" s="24">
        <v>1996</v>
      </c>
      <c r="B8" s="66">
        <v>8000</v>
      </c>
      <c r="C8" s="66">
        <v>11679</v>
      </c>
      <c r="D8" s="66">
        <v>0</v>
      </c>
      <c r="E8" s="66">
        <v>12144149</v>
      </c>
      <c r="F8" s="66">
        <v>0</v>
      </c>
      <c r="G8" s="66">
        <v>146837</v>
      </c>
      <c r="H8" s="66">
        <v>988892</v>
      </c>
      <c r="I8" s="66">
        <v>222606368</v>
      </c>
      <c r="J8" s="66">
        <v>0</v>
      </c>
      <c r="K8" s="66">
        <v>42800</v>
      </c>
    </row>
    <row r="9" spans="1:11">
      <c r="A9" s="23">
        <v>1997</v>
      </c>
      <c r="B9" s="65">
        <v>0</v>
      </c>
      <c r="C9" s="65">
        <v>0</v>
      </c>
      <c r="D9" s="65">
        <v>0</v>
      </c>
      <c r="E9" s="65">
        <v>11915047</v>
      </c>
      <c r="F9" s="65">
        <v>1523</v>
      </c>
      <c r="G9" s="65">
        <v>269389</v>
      </c>
      <c r="H9" s="65">
        <v>575482</v>
      </c>
      <c r="I9" s="65">
        <v>281760768</v>
      </c>
      <c r="J9" s="65">
        <v>0</v>
      </c>
      <c r="K9" s="65">
        <v>13646</v>
      </c>
    </row>
    <row r="10" spans="1:11">
      <c r="A10" s="24">
        <v>1998</v>
      </c>
      <c r="B10" s="66">
        <v>0</v>
      </c>
      <c r="C10" s="66">
        <v>0</v>
      </c>
      <c r="D10" s="66">
        <v>0</v>
      </c>
      <c r="E10" s="66">
        <v>8974230</v>
      </c>
      <c r="F10" s="66">
        <v>3804</v>
      </c>
      <c r="G10" s="66">
        <v>144711</v>
      </c>
      <c r="H10" s="66">
        <v>7249</v>
      </c>
      <c r="I10" s="66">
        <v>214246080</v>
      </c>
      <c r="J10" s="66">
        <v>0</v>
      </c>
      <c r="K10" s="66">
        <v>76650</v>
      </c>
    </row>
    <row r="11" spans="1:11">
      <c r="A11" s="23">
        <v>1999</v>
      </c>
      <c r="B11" s="65">
        <v>0</v>
      </c>
      <c r="C11" s="65">
        <v>0</v>
      </c>
      <c r="D11" s="65">
        <v>0</v>
      </c>
      <c r="E11" s="65">
        <v>9443776</v>
      </c>
      <c r="F11" s="65">
        <v>6443</v>
      </c>
      <c r="G11" s="65">
        <v>166178</v>
      </c>
      <c r="H11" s="65">
        <v>1760</v>
      </c>
      <c r="I11" s="65">
        <v>186923200</v>
      </c>
      <c r="J11" s="65">
        <v>0</v>
      </c>
      <c r="K11" s="65">
        <v>53549</v>
      </c>
    </row>
    <row r="12" spans="1:11">
      <c r="A12" s="24">
        <v>2000</v>
      </c>
      <c r="B12" s="66">
        <v>0</v>
      </c>
      <c r="C12" s="66">
        <v>0</v>
      </c>
      <c r="D12" s="66">
        <v>0</v>
      </c>
      <c r="E12" s="66">
        <v>11934086</v>
      </c>
      <c r="F12" s="66">
        <v>4510</v>
      </c>
      <c r="G12" s="66">
        <v>808303</v>
      </c>
      <c r="H12" s="66">
        <v>51081</v>
      </c>
      <c r="I12" s="66">
        <v>176623204</v>
      </c>
      <c r="J12" s="66">
        <v>0</v>
      </c>
      <c r="K12" s="66">
        <v>77641</v>
      </c>
    </row>
    <row r="13" spans="1:11">
      <c r="A13" s="23">
        <v>2001</v>
      </c>
      <c r="B13" s="65">
        <v>0</v>
      </c>
      <c r="C13" s="65">
        <v>0</v>
      </c>
      <c r="D13" s="65">
        <v>0</v>
      </c>
      <c r="E13" s="65">
        <v>8429033</v>
      </c>
      <c r="F13" s="65">
        <v>28687</v>
      </c>
      <c r="G13" s="65">
        <v>874909</v>
      </c>
      <c r="H13" s="65">
        <v>1143</v>
      </c>
      <c r="I13" s="65">
        <v>118484289</v>
      </c>
      <c r="J13" s="65">
        <v>0</v>
      </c>
      <c r="K13" s="65">
        <v>80630</v>
      </c>
    </row>
    <row r="14" spans="1:11">
      <c r="A14" s="24">
        <v>2002</v>
      </c>
      <c r="B14" s="66">
        <v>0</v>
      </c>
      <c r="C14" s="66">
        <v>0</v>
      </c>
      <c r="D14" s="66">
        <v>0</v>
      </c>
      <c r="E14" s="66">
        <v>6958273</v>
      </c>
      <c r="F14" s="66">
        <v>9306</v>
      </c>
      <c r="G14" s="66">
        <v>1451112</v>
      </c>
      <c r="H14" s="66">
        <v>8298</v>
      </c>
      <c r="I14" s="66">
        <v>138285634</v>
      </c>
      <c r="J14" s="66">
        <v>0</v>
      </c>
      <c r="K14" s="66">
        <v>66659</v>
      </c>
    </row>
    <row r="15" spans="1:11">
      <c r="A15" s="23">
        <v>2003</v>
      </c>
      <c r="B15" s="65">
        <v>30</v>
      </c>
      <c r="C15" s="65">
        <v>30566</v>
      </c>
      <c r="D15" s="65">
        <v>0</v>
      </c>
      <c r="E15" s="65">
        <v>3373235</v>
      </c>
      <c r="F15" s="65">
        <v>15341</v>
      </c>
      <c r="G15" s="65">
        <v>1957450</v>
      </c>
      <c r="H15" s="65">
        <v>7942</v>
      </c>
      <c r="I15" s="65">
        <v>130589420</v>
      </c>
      <c r="J15" s="65">
        <v>0</v>
      </c>
      <c r="K15" s="65">
        <v>41038</v>
      </c>
    </row>
    <row r="16" spans="1:11">
      <c r="A16" s="24">
        <v>2004</v>
      </c>
      <c r="B16" s="66">
        <v>30</v>
      </c>
      <c r="C16" s="66">
        <v>0</v>
      </c>
      <c r="D16" s="66">
        <v>0</v>
      </c>
      <c r="E16" s="66">
        <v>2994013</v>
      </c>
      <c r="F16" s="66">
        <v>14584</v>
      </c>
      <c r="G16" s="66">
        <v>2120553</v>
      </c>
      <c r="H16" s="66">
        <v>11502</v>
      </c>
      <c r="I16" s="66">
        <v>174454725</v>
      </c>
      <c r="J16" s="66">
        <v>0</v>
      </c>
      <c r="K16" s="66">
        <v>55305</v>
      </c>
    </row>
    <row r="17" spans="1:11">
      <c r="A17" s="23">
        <v>2005</v>
      </c>
      <c r="B17" s="65">
        <v>380</v>
      </c>
      <c r="C17" s="65">
        <v>0</v>
      </c>
      <c r="D17" s="65">
        <v>0</v>
      </c>
      <c r="E17" s="65">
        <v>1773705</v>
      </c>
      <c r="F17" s="65">
        <v>42205</v>
      </c>
      <c r="G17" s="65">
        <v>1779987</v>
      </c>
      <c r="H17" s="65">
        <v>821</v>
      </c>
      <c r="I17" s="65">
        <v>241156685</v>
      </c>
      <c r="J17" s="65">
        <v>0</v>
      </c>
      <c r="K17" s="65">
        <v>267674</v>
      </c>
    </row>
    <row r="18" spans="1:11">
      <c r="A18" s="24">
        <v>2006</v>
      </c>
      <c r="B18" s="66">
        <v>8079</v>
      </c>
      <c r="C18" s="66">
        <v>0</v>
      </c>
      <c r="D18" s="66">
        <v>0</v>
      </c>
      <c r="E18" s="66">
        <v>2189952</v>
      </c>
      <c r="F18" s="66">
        <v>37030</v>
      </c>
      <c r="G18" s="66">
        <v>2085945</v>
      </c>
      <c r="H18" s="66">
        <v>3225</v>
      </c>
      <c r="I18" s="66">
        <v>226209828</v>
      </c>
      <c r="J18" s="66">
        <v>306909</v>
      </c>
      <c r="K18" s="66">
        <v>116748</v>
      </c>
    </row>
    <row r="19" spans="1:11">
      <c r="A19" s="23">
        <v>2007</v>
      </c>
      <c r="B19" s="65">
        <v>4270</v>
      </c>
      <c r="C19" s="65">
        <v>0</v>
      </c>
      <c r="D19" s="65">
        <v>90</v>
      </c>
      <c r="E19" s="65">
        <v>1505561</v>
      </c>
      <c r="F19" s="65">
        <v>30669</v>
      </c>
      <c r="G19" s="65">
        <v>2828293</v>
      </c>
      <c r="H19" s="65">
        <v>29257</v>
      </c>
      <c r="I19" s="65">
        <v>227464570</v>
      </c>
      <c r="J19" s="65">
        <v>0</v>
      </c>
      <c r="K19" s="65">
        <v>60379</v>
      </c>
    </row>
    <row r="20" spans="1:11">
      <c r="A20" s="24">
        <v>2008</v>
      </c>
      <c r="B20" s="66">
        <v>19220</v>
      </c>
      <c r="C20" s="66">
        <v>0</v>
      </c>
      <c r="D20" s="66">
        <v>0</v>
      </c>
      <c r="E20" s="66">
        <v>2368323</v>
      </c>
      <c r="F20" s="66">
        <v>58563</v>
      </c>
      <c r="G20" s="66">
        <v>1831690</v>
      </c>
      <c r="H20" s="66">
        <v>808</v>
      </c>
      <c r="I20" s="66">
        <v>260693605</v>
      </c>
      <c r="J20" s="66">
        <v>0</v>
      </c>
      <c r="K20" s="66">
        <v>50464</v>
      </c>
    </row>
    <row r="21" spans="1:11">
      <c r="A21" s="23">
        <v>2009</v>
      </c>
      <c r="B21" s="65">
        <v>10800</v>
      </c>
      <c r="C21" s="65">
        <v>0</v>
      </c>
      <c r="D21" s="65">
        <v>0</v>
      </c>
      <c r="E21" s="65">
        <v>2518309</v>
      </c>
      <c r="F21" s="65">
        <v>4410</v>
      </c>
      <c r="G21" s="65">
        <v>3423726</v>
      </c>
      <c r="H21" s="65">
        <v>2933</v>
      </c>
      <c r="I21" s="65">
        <v>266880091</v>
      </c>
      <c r="J21" s="65">
        <v>0</v>
      </c>
      <c r="K21" s="65">
        <v>161368</v>
      </c>
    </row>
    <row r="22" spans="1:11">
      <c r="A22" s="24">
        <v>2010</v>
      </c>
      <c r="B22" s="66">
        <v>0</v>
      </c>
      <c r="C22" s="66">
        <v>0</v>
      </c>
      <c r="D22" s="66">
        <v>0</v>
      </c>
      <c r="E22" s="66">
        <v>3072472</v>
      </c>
      <c r="F22" s="66">
        <v>16566</v>
      </c>
      <c r="G22" s="66">
        <v>2394585</v>
      </c>
      <c r="H22" s="66">
        <v>2192</v>
      </c>
      <c r="I22" s="66">
        <v>388145269</v>
      </c>
      <c r="J22" s="66">
        <v>0</v>
      </c>
      <c r="K22" s="66">
        <v>223218</v>
      </c>
    </row>
    <row r="23" spans="1:11">
      <c r="A23" s="23">
        <v>2011</v>
      </c>
      <c r="B23" s="65">
        <v>150</v>
      </c>
      <c r="C23" s="65">
        <v>0</v>
      </c>
      <c r="D23" s="65">
        <v>135</v>
      </c>
      <c r="E23" s="65">
        <v>2236795</v>
      </c>
      <c r="F23" s="65">
        <v>0</v>
      </c>
      <c r="G23" s="65">
        <v>2728366</v>
      </c>
      <c r="H23" s="65">
        <v>31637</v>
      </c>
      <c r="I23" s="65">
        <v>367879377</v>
      </c>
      <c r="J23" s="65">
        <v>0</v>
      </c>
      <c r="K23" s="65">
        <v>53702</v>
      </c>
    </row>
    <row r="24" spans="1:11">
      <c r="A24" s="24">
        <v>2012</v>
      </c>
      <c r="B24" s="66">
        <v>0</v>
      </c>
      <c r="C24" s="66">
        <v>0</v>
      </c>
      <c r="D24" s="66">
        <v>0</v>
      </c>
      <c r="E24" s="66">
        <v>1687838</v>
      </c>
      <c r="F24" s="66">
        <v>996</v>
      </c>
      <c r="G24" s="66">
        <v>2584243</v>
      </c>
      <c r="H24" s="66">
        <v>116671</v>
      </c>
      <c r="I24" s="66">
        <v>229520703</v>
      </c>
      <c r="J24" s="66">
        <v>0</v>
      </c>
      <c r="K24" s="66">
        <v>68547</v>
      </c>
    </row>
    <row r="25" spans="1:11">
      <c r="A25" s="23">
        <v>2013</v>
      </c>
      <c r="B25" s="65">
        <v>0</v>
      </c>
      <c r="C25" s="65">
        <v>0</v>
      </c>
      <c r="D25" s="65">
        <v>0</v>
      </c>
      <c r="E25" s="65">
        <v>1632266</v>
      </c>
      <c r="F25" s="65">
        <v>1900</v>
      </c>
      <c r="G25" s="65">
        <v>2774213</v>
      </c>
      <c r="H25" s="65">
        <v>57225</v>
      </c>
      <c r="I25" s="65">
        <v>243616517</v>
      </c>
      <c r="J25" s="65">
        <v>0</v>
      </c>
      <c r="K25" s="65">
        <v>47141</v>
      </c>
    </row>
    <row r="26" spans="1:11">
      <c r="A26" s="24">
        <v>2014</v>
      </c>
      <c r="B26" s="66">
        <v>5710</v>
      </c>
      <c r="C26" s="66">
        <v>0</v>
      </c>
      <c r="D26" s="66">
        <v>0</v>
      </c>
      <c r="E26" s="66">
        <v>1271495</v>
      </c>
      <c r="F26" s="66">
        <v>7600</v>
      </c>
      <c r="G26" s="66">
        <v>2800710</v>
      </c>
      <c r="H26" s="66">
        <v>61108</v>
      </c>
      <c r="I26" s="66">
        <v>255093618</v>
      </c>
      <c r="J26" s="66">
        <v>0</v>
      </c>
      <c r="K26" s="66">
        <v>101887</v>
      </c>
    </row>
    <row r="27" spans="1:11">
      <c r="A27" s="23">
        <v>2015</v>
      </c>
      <c r="B27" s="65">
        <v>130</v>
      </c>
      <c r="C27" s="65">
        <v>2</v>
      </c>
      <c r="D27" s="65">
        <v>7</v>
      </c>
      <c r="E27" s="65">
        <v>1416579</v>
      </c>
      <c r="F27" s="65">
        <v>35316</v>
      </c>
      <c r="G27" s="65">
        <v>2565634</v>
      </c>
      <c r="H27" s="65">
        <v>100507</v>
      </c>
      <c r="I27" s="65">
        <v>290843002</v>
      </c>
      <c r="J27" s="65">
        <v>0</v>
      </c>
      <c r="K27" s="65">
        <v>32925</v>
      </c>
    </row>
    <row r="29" spans="1:11" ht="90">
      <c r="A29" s="21" t="s">
        <v>8</v>
      </c>
      <c r="B29" s="60" t="s">
        <v>74</v>
      </c>
      <c r="C29" s="60" t="s">
        <v>75</v>
      </c>
      <c r="D29" s="60" t="s">
        <v>76</v>
      </c>
      <c r="E29" s="60" t="s">
        <v>77</v>
      </c>
      <c r="F29" s="60" t="s">
        <v>78</v>
      </c>
      <c r="G29" s="60" t="s">
        <v>79</v>
      </c>
      <c r="H29" s="60" t="s">
        <v>80</v>
      </c>
      <c r="I29" s="60" t="s">
        <v>81</v>
      </c>
      <c r="J29" s="60" t="s">
        <v>82</v>
      </c>
      <c r="K29" s="60" t="s">
        <v>83</v>
      </c>
    </row>
    <row r="30" spans="1:11">
      <c r="A30" s="23">
        <v>1991</v>
      </c>
      <c r="B30" s="65">
        <v>105285</v>
      </c>
      <c r="C30" s="65">
        <v>0</v>
      </c>
      <c r="D30" s="65">
        <v>60555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148365</v>
      </c>
      <c r="K30" s="65">
        <v>0</v>
      </c>
    </row>
    <row r="31" spans="1:11">
      <c r="A31" s="24">
        <v>1992</v>
      </c>
      <c r="B31" s="66">
        <v>0</v>
      </c>
      <c r="C31" s="66">
        <v>0</v>
      </c>
      <c r="D31" s="66">
        <v>0</v>
      </c>
      <c r="E31" s="66">
        <v>0</v>
      </c>
      <c r="F31" s="66">
        <v>0</v>
      </c>
      <c r="G31" s="66">
        <v>333275</v>
      </c>
      <c r="H31" s="66">
        <v>0</v>
      </c>
      <c r="I31" s="66">
        <v>0</v>
      </c>
      <c r="J31" s="66">
        <v>32570</v>
      </c>
      <c r="K31" s="66">
        <v>1881</v>
      </c>
    </row>
    <row r="32" spans="1:11">
      <c r="A32" s="23">
        <v>1993</v>
      </c>
      <c r="B32" s="65">
        <v>1675</v>
      </c>
      <c r="C32" s="65">
        <v>0</v>
      </c>
      <c r="D32" s="65">
        <v>0</v>
      </c>
      <c r="E32" s="65">
        <v>0</v>
      </c>
      <c r="F32" s="65">
        <v>3552</v>
      </c>
      <c r="G32" s="65">
        <v>123824</v>
      </c>
      <c r="H32" s="65">
        <v>0</v>
      </c>
      <c r="I32" s="65">
        <v>710</v>
      </c>
      <c r="J32" s="65">
        <v>40947</v>
      </c>
      <c r="K32" s="65">
        <v>12211</v>
      </c>
    </row>
    <row r="33" spans="1:11">
      <c r="A33" s="24">
        <v>1994</v>
      </c>
      <c r="B33" s="66">
        <v>0</v>
      </c>
      <c r="C33" s="66">
        <v>0</v>
      </c>
      <c r="D33" s="66">
        <v>0</v>
      </c>
      <c r="E33" s="66">
        <v>0</v>
      </c>
      <c r="F33" s="66">
        <v>10259</v>
      </c>
      <c r="G33" s="66">
        <v>103685</v>
      </c>
      <c r="H33" s="66">
        <v>0</v>
      </c>
      <c r="I33" s="66">
        <v>2301</v>
      </c>
      <c r="J33" s="66">
        <v>8389</v>
      </c>
      <c r="K33" s="66">
        <v>7779</v>
      </c>
    </row>
    <row r="34" spans="1:11">
      <c r="A34" s="23">
        <v>1995</v>
      </c>
      <c r="B34" s="65">
        <v>0</v>
      </c>
      <c r="C34" s="65">
        <v>0</v>
      </c>
      <c r="D34" s="65">
        <v>0</v>
      </c>
      <c r="E34" s="65">
        <v>0</v>
      </c>
      <c r="F34" s="65">
        <v>3802</v>
      </c>
      <c r="G34" s="65">
        <v>30560</v>
      </c>
      <c r="H34" s="65">
        <v>536</v>
      </c>
      <c r="I34" s="65">
        <v>0</v>
      </c>
      <c r="J34" s="65">
        <v>115164</v>
      </c>
      <c r="K34" s="65">
        <v>16282</v>
      </c>
    </row>
    <row r="35" spans="1:11">
      <c r="A35" s="24">
        <v>1996</v>
      </c>
      <c r="B35" s="66">
        <v>0</v>
      </c>
      <c r="C35" s="66">
        <v>0</v>
      </c>
      <c r="D35" s="66">
        <v>0</v>
      </c>
      <c r="E35" s="66">
        <v>0</v>
      </c>
      <c r="F35" s="66">
        <v>10208</v>
      </c>
      <c r="G35" s="66">
        <v>14046</v>
      </c>
      <c r="H35" s="66">
        <v>3614</v>
      </c>
      <c r="I35" s="66">
        <v>1193</v>
      </c>
      <c r="J35" s="66">
        <v>100688</v>
      </c>
      <c r="K35" s="66">
        <v>9575</v>
      </c>
    </row>
    <row r="36" spans="1:11">
      <c r="A36" s="23">
        <v>1997</v>
      </c>
      <c r="B36" s="65">
        <v>0</v>
      </c>
      <c r="C36" s="65">
        <v>20033</v>
      </c>
      <c r="D36" s="65">
        <v>0</v>
      </c>
      <c r="E36" s="65">
        <v>0</v>
      </c>
      <c r="F36" s="65">
        <v>10250</v>
      </c>
      <c r="G36" s="65">
        <v>1926</v>
      </c>
      <c r="H36" s="65">
        <v>0</v>
      </c>
      <c r="I36" s="65">
        <v>5237</v>
      </c>
      <c r="J36" s="65">
        <v>171337</v>
      </c>
      <c r="K36" s="65">
        <v>7711</v>
      </c>
    </row>
    <row r="37" spans="1:11">
      <c r="A37" s="24">
        <v>1998</v>
      </c>
      <c r="B37" s="66">
        <v>0</v>
      </c>
      <c r="C37" s="66">
        <v>0</v>
      </c>
      <c r="D37" s="66">
        <v>0</v>
      </c>
      <c r="E37" s="66">
        <v>7601</v>
      </c>
      <c r="F37" s="66">
        <v>10759</v>
      </c>
      <c r="G37" s="66">
        <v>35179</v>
      </c>
      <c r="H37" s="66">
        <v>0</v>
      </c>
      <c r="I37" s="66">
        <v>987</v>
      </c>
      <c r="J37" s="66">
        <v>133750</v>
      </c>
      <c r="K37" s="66">
        <v>21742</v>
      </c>
    </row>
    <row r="38" spans="1:11">
      <c r="A38" s="23">
        <v>1999</v>
      </c>
      <c r="B38" s="65">
        <v>0</v>
      </c>
      <c r="C38" s="65">
        <v>0</v>
      </c>
      <c r="D38" s="65">
        <v>0</v>
      </c>
      <c r="E38" s="65">
        <v>3518</v>
      </c>
      <c r="F38" s="65">
        <v>18108</v>
      </c>
      <c r="G38" s="65">
        <v>1302</v>
      </c>
      <c r="H38" s="65">
        <v>0</v>
      </c>
      <c r="I38" s="65">
        <v>1006</v>
      </c>
      <c r="J38" s="65">
        <v>53776</v>
      </c>
      <c r="K38" s="65">
        <v>59565</v>
      </c>
    </row>
    <row r="39" spans="1:11">
      <c r="A39" s="24">
        <v>2000</v>
      </c>
      <c r="B39" s="66">
        <v>0</v>
      </c>
      <c r="C39" s="66">
        <v>0</v>
      </c>
      <c r="D39" s="66">
        <v>0</v>
      </c>
      <c r="E39" s="66">
        <v>4340</v>
      </c>
      <c r="F39" s="66">
        <v>4860</v>
      </c>
      <c r="G39" s="66">
        <v>1828</v>
      </c>
      <c r="H39" s="66">
        <v>0</v>
      </c>
      <c r="I39" s="66">
        <v>590</v>
      </c>
      <c r="J39" s="66">
        <v>116431</v>
      </c>
      <c r="K39" s="66">
        <v>26456</v>
      </c>
    </row>
    <row r="40" spans="1:11">
      <c r="A40" s="23">
        <v>2001</v>
      </c>
      <c r="B40" s="65">
        <v>0</v>
      </c>
      <c r="C40" s="65">
        <v>1826</v>
      </c>
      <c r="D40" s="65">
        <v>0</v>
      </c>
      <c r="E40" s="65">
        <v>56020</v>
      </c>
      <c r="F40" s="65">
        <v>240708</v>
      </c>
      <c r="G40" s="65">
        <v>2105</v>
      </c>
      <c r="H40" s="65">
        <v>0</v>
      </c>
      <c r="I40" s="65">
        <v>3113</v>
      </c>
      <c r="J40" s="65">
        <v>70904</v>
      </c>
      <c r="K40" s="65">
        <v>62355</v>
      </c>
    </row>
    <row r="41" spans="1:11">
      <c r="A41" s="24">
        <v>2002</v>
      </c>
      <c r="B41" s="66">
        <v>0</v>
      </c>
      <c r="C41" s="66">
        <v>0</v>
      </c>
      <c r="D41" s="66">
        <v>0</v>
      </c>
      <c r="E41" s="66">
        <v>11587</v>
      </c>
      <c r="F41" s="66">
        <v>0</v>
      </c>
      <c r="G41" s="66">
        <v>26588</v>
      </c>
      <c r="H41" s="66">
        <v>0</v>
      </c>
      <c r="I41" s="66">
        <v>2130</v>
      </c>
      <c r="J41" s="66">
        <v>185138</v>
      </c>
      <c r="K41" s="66">
        <v>32351</v>
      </c>
    </row>
    <row r="42" spans="1:11">
      <c r="A42" s="23">
        <v>2003</v>
      </c>
      <c r="B42" s="65">
        <v>1592</v>
      </c>
      <c r="C42" s="65">
        <v>0</v>
      </c>
      <c r="D42" s="65">
        <v>0</v>
      </c>
      <c r="E42" s="65">
        <v>13707</v>
      </c>
      <c r="F42" s="65">
        <v>0</v>
      </c>
      <c r="G42" s="65">
        <v>1339</v>
      </c>
      <c r="H42" s="65">
        <v>145</v>
      </c>
      <c r="I42" s="65">
        <v>1473</v>
      </c>
      <c r="J42" s="65">
        <v>4813</v>
      </c>
      <c r="K42" s="65">
        <v>22417</v>
      </c>
    </row>
    <row r="43" spans="1:11">
      <c r="A43" s="24">
        <v>2004</v>
      </c>
      <c r="B43" s="66">
        <v>0</v>
      </c>
      <c r="C43" s="66">
        <v>0</v>
      </c>
      <c r="D43" s="66">
        <v>0</v>
      </c>
      <c r="E43" s="66">
        <v>32107</v>
      </c>
      <c r="F43" s="66">
        <v>70860</v>
      </c>
      <c r="G43" s="66">
        <v>7</v>
      </c>
      <c r="H43" s="66">
        <v>7554</v>
      </c>
      <c r="I43" s="66">
        <v>0</v>
      </c>
      <c r="J43" s="66">
        <v>4050</v>
      </c>
      <c r="K43" s="66">
        <v>94282</v>
      </c>
    </row>
    <row r="44" spans="1:11">
      <c r="A44" s="23">
        <v>2005</v>
      </c>
      <c r="B44" s="65">
        <v>711</v>
      </c>
      <c r="C44" s="65">
        <v>0</v>
      </c>
      <c r="D44" s="65">
        <v>0</v>
      </c>
      <c r="E44" s="65">
        <v>10200</v>
      </c>
      <c r="F44" s="65">
        <v>7866</v>
      </c>
      <c r="G44" s="65">
        <v>0</v>
      </c>
      <c r="H44" s="65">
        <v>146</v>
      </c>
      <c r="I44" s="65">
        <v>1251</v>
      </c>
      <c r="J44" s="65">
        <v>10531</v>
      </c>
      <c r="K44" s="65">
        <v>46065</v>
      </c>
    </row>
    <row r="45" spans="1:11">
      <c r="A45" s="24">
        <v>2006</v>
      </c>
      <c r="B45" s="66">
        <v>646</v>
      </c>
      <c r="C45" s="66">
        <v>0</v>
      </c>
      <c r="D45" s="66">
        <v>0</v>
      </c>
      <c r="E45" s="66">
        <v>25448</v>
      </c>
      <c r="F45" s="66">
        <v>12765</v>
      </c>
      <c r="G45" s="66">
        <v>0</v>
      </c>
      <c r="H45" s="66">
        <v>114</v>
      </c>
      <c r="I45" s="66">
        <v>270781</v>
      </c>
      <c r="J45" s="66">
        <v>0</v>
      </c>
      <c r="K45" s="66">
        <v>70177</v>
      </c>
    </row>
    <row r="46" spans="1:11">
      <c r="A46" s="23">
        <v>2007</v>
      </c>
      <c r="B46" s="65">
        <v>1101</v>
      </c>
      <c r="C46" s="65">
        <v>0</v>
      </c>
      <c r="D46" s="65">
        <v>0</v>
      </c>
      <c r="E46" s="65">
        <v>35357</v>
      </c>
      <c r="F46" s="65">
        <v>9182</v>
      </c>
      <c r="G46" s="65">
        <v>55</v>
      </c>
      <c r="H46" s="65">
        <v>43</v>
      </c>
      <c r="I46" s="65">
        <v>148</v>
      </c>
      <c r="J46" s="65">
        <v>57194</v>
      </c>
      <c r="K46" s="65">
        <v>99964</v>
      </c>
    </row>
    <row r="47" spans="1:11">
      <c r="A47" s="24">
        <v>2008</v>
      </c>
      <c r="B47" s="66">
        <v>0</v>
      </c>
      <c r="C47" s="66">
        <v>0</v>
      </c>
      <c r="D47" s="66">
        <v>0</v>
      </c>
      <c r="E47" s="66">
        <v>89321</v>
      </c>
      <c r="F47" s="66">
        <v>3774</v>
      </c>
      <c r="G47" s="66">
        <v>0</v>
      </c>
      <c r="H47" s="66">
        <v>7484</v>
      </c>
      <c r="I47" s="66">
        <v>339</v>
      </c>
      <c r="J47" s="66">
        <v>293555</v>
      </c>
      <c r="K47" s="66">
        <v>167207</v>
      </c>
    </row>
    <row r="48" spans="1:11">
      <c r="A48" s="23">
        <v>2009</v>
      </c>
      <c r="B48" s="65">
        <v>0</v>
      </c>
      <c r="C48" s="65">
        <v>0</v>
      </c>
      <c r="D48" s="65">
        <v>182</v>
      </c>
      <c r="E48" s="65">
        <v>61451</v>
      </c>
      <c r="F48" s="65">
        <v>2443</v>
      </c>
      <c r="G48" s="65">
        <v>0</v>
      </c>
      <c r="H48" s="65">
        <v>4606</v>
      </c>
      <c r="I48" s="65">
        <v>745</v>
      </c>
      <c r="J48" s="65">
        <v>328167</v>
      </c>
      <c r="K48" s="65">
        <v>181007</v>
      </c>
    </row>
    <row r="49" spans="1:11">
      <c r="A49" s="24">
        <v>2010</v>
      </c>
      <c r="B49" s="66">
        <v>0</v>
      </c>
      <c r="C49" s="66">
        <v>0</v>
      </c>
      <c r="D49" s="66">
        <v>0</v>
      </c>
      <c r="E49" s="66">
        <v>113215</v>
      </c>
      <c r="F49" s="66">
        <v>771</v>
      </c>
      <c r="G49" s="66">
        <v>156</v>
      </c>
      <c r="H49" s="66">
        <v>0</v>
      </c>
      <c r="I49" s="66">
        <v>1657</v>
      </c>
      <c r="J49" s="66">
        <v>104969</v>
      </c>
      <c r="K49" s="66">
        <v>44346</v>
      </c>
    </row>
    <row r="50" spans="1:11">
      <c r="A50" s="23">
        <v>2011</v>
      </c>
      <c r="B50" s="65">
        <v>0</v>
      </c>
      <c r="C50" s="65">
        <v>2692</v>
      </c>
      <c r="D50" s="65">
        <v>0</v>
      </c>
      <c r="E50" s="65">
        <v>346472</v>
      </c>
      <c r="F50" s="65">
        <v>706</v>
      </c>
      <c r="G50" s="65">
        <v>0</v>
      </c>
      <c r="H50" s="65">
        <v>0</v>
      </c>
      <c r="I50" s="65">
        <v>19688</v>
      </c>
      <c r="J50" s="65">
        <v>84825</v>
      </c>
      <c r="K50" s="65">
        <v>87935</v>
      </c>
    </row>
    <row r="51" spans="1:11">
      <c r="A51" s="24">
        <v>2012</v>
      </c>
      <c r="B51" s="66">
        <v>0</v>
      </c>
      <c r="C51" s="66">
        <v>0</v>
      </c>
      <c r="D51" s="66">
        <v>0</v>
      </c>
      <c r="E51" s="66">
        <v>496446</v>
      </c>
      <c r="F51" s="66">
        <v>1483</v>
      </c>
      <c r="G51" s="66">
        <v>660</v>
      </c>
      <c r="H51" s="66">
        <v>103</v>
      </c>
      <c r="I51" s="66">
        <v>12362</v>
      </c>
      <c r="J51" s="66">
        <v>80091</v>
      </c>
      <c r="K51" s="66">
        <v>43475</v>
      </c>
    </row>
    <row r="52" spans="1:11">
      <c r="A52" s="23">
        <v>2013</v>
      </c>
      <c r="B52" s="65">
        <v>0</v>
      </c>
      <c r="C52" s="65">
        <v>0</v>
      </c>
      <c r="D52" s="65">
        <v>0</v>
      </c>
      <c r="E52" s="65">
        <v>573134</v>
      </c>
      <c r="F52" s="65">
        <v>8906</v>
      </c>
      <c r="G52" s="65">
        <v>2140</v>
      </c>
      <c r="H52" s="65">
        <v>14109</v>
      </c>
      <c r="I52" s="65">
        <v>30148</v>
      </c>
      <c r="J52" s="65">
        <v>28245</v>
      </c>
      <c r="K52" s="65">
        <v>112424</v>
      </c>
    </row>
    <row r="53" spans="1:11">
      <c r="A53" s="24">
        <v>2014</v>
      </c>
      <c r="B53" s="66">
        <v>0</v>
      </c>
      <c r="C53" s="66">
        <v>0</v>
      </c>
      <c r="D53" s="66">
        <v>0</v>
      </c>
      <c r="E53" s="66">
        <v>488275</v>
      </c>
      <c r="F53" s="66">
        <v>1476</v>
      </c>
      <c r="G53" s="66">
        <v>5808</v>
      </c>
      <c r="H53" s="66">
        <v>267</v>
      </c>
      <c r="I53" s="66">
        <v>5272</v>
      </c>
      <c r="J53" s="66">
        <v>131339</v>
      </c>
      <c r="K53" s="66">
        <v>77216</v>
      </c>
    </row>
    <row r="54" spans="1:11">
      <c r="A54" s="23">
        <v>2015</v>
      </c>
      <c r="B54" s="65">
        <v>0</v>
      </c>
      <c r="C54" s="65">
        <v>0</v>
      </c>
      <c r="D54" s="65">
        <v>0</v>
      </c>
      <c r="E54" s="65">
        <v>644131</v>
      </c>
      <c r="F54" s="65">
        <v>6840</v>
      </c>
      <c r="G54" s="65">
        <v>5969</v>
      </c>
      <c r="H54" s="65">
        <v>2845</v>
      </c>
      <c r="I54" s="65">
        <v>23696</v>
      </c>
      <c r="J54" s="65">
        <v>107523</v>
      </c>
      <c r="K54" s="65">
        <v>129870</v>
      </c>
    </row>
    <row r="57" spans="1:11" ht="90">
      <c r="A57" s="21" t="s">
        <v>87</v>
      </c>
      <c r="B57" s="60" t="s">
        <v>74</v>
      </c>
      <c r="C57" s="60" t="s">
        <v>75</v>
      </c>
      <c r="D57" s="60" t="s">
        <v>76</v>
      </c>
      <c r="E57" s="60" t="s">
        <v>77</v>
      </c>
      <c r="F57" s="60" t="s">
        <v>78</v>
      </c>
      <c r="G57" s="60" t="s">
        <v>79</v>
      </c>
      <c r="H57" s="60" t="s">
        <v>80</v>
      </c>
      <c r="I57" s="60" t="s">
        <v>81</v>
      </c>
      <c r="J57" s="60" t="s">
        <v>82</v>
      </c>
      <c r="K57" s="60" t="s">
        <v>83</v>
      </c>
    </row>
    <row r="58" spans="1:11">
      <c r="A58" s="23">
        <v>1991</v>
      </c>
      <c r="B58" s="65">
        <f>B3-B30</f>
        <v>-105285</v>
      </c>
      <c r="C58" s="65">
        <f t="shared" ref="C58:K58" si="0">C3-C30</f>
        <v>0</v>
      </c>
      <c r="D58" s="65">
        <f t="shared" si="0"/>
        <v>-39695</v>
      </c>
      <c r="E58" s="65">
        <f t="shared" si="0"/>
        <v>13156350</v>
      </c>
      <c r="F58" s="65">
        <f t="shared" si="0"/>
        <v>0</v>
      </c>
      <c r="G58" s="65">
        <f t="shared" si="0"/>
        <v>62300</v>
      </c>
      <c r="H58" s="65">
        <f t="shared" si="0"/>
        <v>0</v>
      </c>
      <c r="I58" s="65">
        <f t="shared" si="0"/>
        <v>104156568</v>
      </c>
      <c r="J58" s="65">
        <f t="shared" si="0"/>
        <v>-148365</v>
      </c>
      <c r="K58" s="65">
        <f t="shared" si="0"/>
        <v>0</v>
      </c>
    </row>
    <row r="59" spans="1:11">
      <c r="A59" s="24">
        <v>1992</v>
      </c>
      <c r="B59" s="66">
        <f t="shared" ref="B59:K59" si="1">B4-B31</f>
        <v>0</v>
      </c>
      <c r="C59" s="66">
        <f t="shared" si="1"/>
        <v>0</v>
      </c>
      <c r="D59" s="66">
        <f t="shared" si="1"/>
        <v>0</v>
      </c>
      <c r="E59" s="66">
        <f t="shared" si="1"/>
        <v>12706761</v>
      </c>
      <c r="F59" s="66">
        <f t="shared" si="1"/>
        <v>10176</v>
      </c>
      <c r="G59" s="66">
        <f t="shared" si="1"/>
        <v>-321580</v>
      </c>
      <c r="H59" s="66">
        <f t="shared" si="1"/>
        <v>0</v>
      </c>
      <c r="I59" s="66">
        <f t="shared" si="1"/>
        <v>93429672</v>
      </c>
      <c r="J59" s="66">
        <f t="shared" si="1"/>
        <v>-32570</v>
      </c>
      <c r="K59" s="66">
        <f t="shared" si="1"/>
        <v>-1881</v>
      </c>
    </row>
    <row r="60" spans="1:11">
      <c r="A60" s="23">
        <v>1993</v>
      </c>
      <c r="B60" s="65">
        <f t="shared" ref="B60:K60" si="2">B5-B32</f>
        <v>1925</v>
      </c>
      <c r="C60" s="65">
        <f t="shared" si="2"/>
        <v>794257</v>
      </c>
      <c r="D60" s="65">
        <f t="shared" si="2"/>
        <v>0</v>
      </c>
      <c r="E60" s="65">
        <f t="shared" si="2"/>
        <v>8802628</v>
      </c>
      <c r="F60" s="65">
        <f t="shared" si="2"/>
        <v>-3552</v>
      </c>
      <c r="G60" s="65">
        <f t="shared" si="2"/>
        <v>271345</v>
      </c>
      <c r="H60" s="65">
        <f t="shared" si="2"/>
        <v>0</v>
      </c>
      <c r="I60" s="65">
        <f t="shared" si="2"/>
        <v>101909306</v>
      </c>
      <c r="J60" s="65">
        <f t="shared" si="2"/>
        <v>-40947</v>
      </c>
      <c r="K60" s="65">
        <f t="shared" si="2"/>
        <v>-12211</v>
      </c>
    </row>
    <row r="61" spans="1:11">
      <c r="A61" s="24">
        <v>1994</v>
      </c>
      <c r="B61" s="66">
        <f t="shared" ref="B61:K61" si="3">B6-B33</f>
        <v>0</v>
      </c>
      <c r="C61" s="66">
        <f t="shared" si="3"/>
        <v>356850</v>
      </c>
      <c r="D61" s="66">
        <f t="shared" si="3"/>
        <v>0</v>
      </c>
      <c r="E61" s="66">
        <f t="shared" si="3"/>
        <v>10073814</v>
      </c>
      <c r="F61" s="66">
        <f t="shared" si="3"/>
        <v>-10259</v>
      </c>
      <c r="G61" s="66">
        <f t="shared" si="3"/>
        <v>920828</v>
      </c>
      <c r="H61" s="66">
        <f t="shared" si="3"/>
        <v>0</v>
      </c>
      <c r="I61" s="66">
        <f t="shared" si="3"/>
        <v>219294531</v>
      </c>
      <c r="J61" s="66">
        <f t="shared" si="3"/>
        <v>-8389</v>
      </c>
      <c r="K61" s="66">
        <f t="shared" si="3"/>
        <v>-7779</v>
      </c>
    </row>
    <row r="62" spans="1:11">
      <c r="A62" s="23">
        <v>1995</v>
      </c>
      <c r="B62" s="65">
        <f t="shared" ref="B62:K62" si="4">B7-B34</f>
        <v>0</v>
      </c>
      <c r="C62" s="65">
        <f t="shared" si="4"/>
        <v>14879</v>
      </c>
      <c r="D62" s="65">
        <f t="shared" si="4"/>
        <v>0</v>
      </c>
      <c r="E62" s="65">
        <f t="shared" si="4"/>
        <v>12928108</v>
      </c>
      <c r="F62" s="65">
        <f t="shared" si="4"/>
        <v>-3802</v>
      </c>
      <c r="G62" s="65">
        <f t="shared" si="4"/>
        <v>23142</v>
      </c>
      <c r="H62" s="65">
        <f t="shared" si="4"/>
        <v>91825</v>
      </c>
      <c r="I62" s="65">
        <f t="shared" si="4"/>
        <v>235328992</v>
      </c>
      <c r="J62" s="65">
        <f t="shared" si="4"/>
        <v>-115164</v>
      </c>
      <c r="K62" s="65">
        <f t="shared" si="4"/>
        <v>-16282</v>
      </c>
    </row>
    <row r="63" spans="1:11">
      <c r="A63" s="24">
        <v>1996</v>
      </c>
      <c r="B63" s="66">
        <f t="shared" ref="B63:K63" si="5">B8-B35</f>
        <v>8000</v>
      </c>
      <c r="C63" s="66">
        <f t="shared" si="5"/>
        <v>11679</v>
      </c>
      <c r="D63" s="66">
        <f t="shared" si="5"/>
        <v>0</v>
      </c>
      <c r="E63" s="66">
        <f t="shared" si="5"/>
        <v>12144149</v>
      </c>
      <c r="F63" s="66">
        <f t="shared" si="5"/>
        <v>-10208</v>
      </c>
      <c r="G63" s="66">
        <f t="shared" si="5"/>
        <v>132791</v>
      </c>
      <c r="H63" s="66">
        <f t="shared" si="5"/>
        <v>985278</v>
      </c>
      <c r="I63" s="66">
        <f t="shared" si="5"/>
        <v>222605175</v>
      </c>
      <c r="J63" s="66">
        <f t="shared" si="5"/>
        <v>-100688</v>
      </c>
      <c r="K63" s="66">
        <f t="shared" si="5"/>
        <v>33225</v>
      </c>
    </row>
    <row r="64" spans="1:11">
      <c r="A64" s="23">
        <v>1997</v>
      </c>
      <c r="B64" s="65">
        <f t="shared" ref="B64:K64" si="6">B9-B36</f>
        <v>0</v>
      </c>
      <c r="C64" s="65">
        <f t="shared" si="6"/>
        <v>-20033</v>
      </c>
      <c r="D64" s="65">
        <f t="shared" si="6"/>
        <v>0</v>
      </c>
      <c r="E64" s="65">
        <f t="shared" si="6"/>
        <v>11915047</v>
      </c>
      <c r="F64" s="65">
        <f t="shared" si="6"/>
        <v>-8727</v>
      </c>
      <c r="G64" s="65">
        <f t="shared" si="6"/>
        <v>267463</v>
      </c>
      <c r="H64" s="65">
        <f t="shared" si="6"/>
        <v>575482</v>
      </c>
      <c r="I64" s="65">
        <f t="shared" si="6"/>
        <v>281755531</v>
      </c>
      <c r="J64" s="65">
        <f t="shared" si="6"/>
        <v>-171337</v>
      </c>
      <c r="K64" s="65">
        <f t="shared" si="6"/>
        <v>5935</v>
      </c>
    </row>
    <row r="65" spans="1:11">
      <c r="A65" s="24">
        <v>1998</v>
      </c>
      <c r="B65" s="66">
        <f t="shared" ref="B65:K65" si="7">B10-B37</f>
        <v>0</v>
      </c>
      <c r="C65" s="66">
        <f t="shared" si="7"/>
        <v>0</v>
      </c>
      <c r="D65" s="66">
        <f t="shared" si="7"/>
        <v>0</v>
      </c>
      <c r="E65" s="66">
        <f t="shared" si="7"/>
        <v>8966629</v>
      </c>
      <c r="F65" s="66">
        <f t="shared" si="7"/>
        <v>-6955</v>
      </c>
      <c r="G65" s="66">
        <f t="shared" si="7"/>
        <v>109532</v>
      </c>
      <c r="H65" s="66">
        <f t="shared" si="7"/>
        <v>7249</v>
      </c>
      <c r="I65" s="66">
        <f t="shared" si="7"/>
        <v>214245093</v>
      </c>
      <c r="J65" s="66">
        <f t="shared" si="7"/>
        <v>-133750</v>
      </c>
      <c r="K65" s="66">
        <f t="shared" si="7"/>
        <v>54908</v>
      </c>
    </row>
    <row r="66" spans="1:11">
      <c r="A66" s="23">
        <v>1999</v>
      </c>
      <c r="B66" s="65">
        <f t="shared" ref="B66:K66" si="8">B11-B38</f>
        <v>0</v>
      </c>
      <c r="C66" s="65">
        <f t="shared" si="8"/>
        <v>0</v>
      </c>
      <c r="D66" s="65">
        <f t="shared" si="8"/>
        <v>0</v>
      </c>
      <c r="E66" s="65">
        <f t="shared" si="8"/>
        <v>9440258</v>
      </c>
      <c r="F66" s="65">
        <f t="shared" si="8"/>
        <v>-11665</v>
      </c>
      <c r="G66" s="65">
        <f t="shared" si="8"/>
        <v>164876</v>
      </c>
      <c r="H66" s="65">
        <f t="shared" si="8"/>
        <v>1760</v>
      </c>
      <c r="I66" s="65">
        <f t="shared" si="8"/>
        <v>186922194</v>
      </c>
      <c r="J66" s="65">
        <f t="shared" si="8"/>
        <v>-53776</v>
      </c>
      <c r="K66" s="65">
        <f t="shared" si="8"/>
        <v>-6016</v>
      </c>
    </row>
    <row r="67" spans="1:11">
      <c r="A67" s="24">
        <v>2000</v>
      </c>
      <c r="B67" s="66">
        <f t="shared" ref="B67:K67" si="9">B12-B39</f>
        <v>0</v>
      </c>
      <c r="C67" s="66">
        <f t="shared" si="9"/>
        <v>0</v>
      </c>
      <c r="D67" s="66">
        <f t="shared" si="9"/>
        <v>0</v>
      </c>
      <c r="E67" s="66">
        <f t="shared" si="9"/>
        <v>11929746</v>
      </c>
      <c r="F67" s="66">
        <f t="shared" si="9"/>
        <v>-350</v>
      </c>
      <c r="G67" s="66">
        <f t="shared" si="9"/>
        <v>806475</v>
      </c>
      <c r="H67" s="66">
        <f t="shared" si="9"/>
        <v>51081</v>
      </c>
      <c r="I67" s="66">
        <f t="shared" si="9"/>
        <v>176622614</v>
      </c>
      <c r="J67" s="66">
        <f t="shared" si="9"/>
        <v>-116431</v>
      </c>
      <c r="K67" s="66">
        <f t="shared" si="9"/>
        <v>51185</v>
      </c>
    </row>
    <row r="68" spans="1:11">
      <c r="A68" s="23">
        <v>2001</v>
      </c>
      <c r="B68" s="65">
        <f t="shared" ref="B68:K68" si="10">B13-B40</f>
        <v>0</v>
      </c>
      <c r="C68" s="65">
        <f t="shared" si="10"/>
        <v>-1826</v>
      </c>
      <c r="D68" s="65">
        <f t="shared" si="10"/>
        <v>0</v>
      </c>
      <c r="E68" s="65">
        <f t="shared" si="10"/>
        <v>8373013</v>
      </c>
      <c r="F68" s="65">
        <f t="shared" si="10"/>
        <v>-212021</v>
      </c>
      <c r="G68" s="65">
        <f t="shared" si="10"/>
        <v>872804</v>
      </c>
      <c r="H68" s="65">
        <f t="shared" si="10"/>
        <v>1143</v>
      </c>
      <c r="I68" s="65">
        <f t="shared" si="10"/>
        <v>118481176</v>
      </c>
      <c r="J68" s="65">
        <f t="shared" si="10"/>
        <v>-70904</v>
      </c>
      <c r="K68" s="65">
        <f t="shared" si="10"/>
        <v>18275</v>
      </c>
    </row>
    <row r="69" spans="1:11">
      <c r="A69" s="24">
        <v>2002</v>
      </c>
      <c r="B69" s="66">
        <f t="shared" ref="B69:K69" si="11">B14-B41</f>
        <v>0</v>
      </c>
      <c r="C69" s="66">
        <f t="shared" si="11"/>
        <v>0</v>
      </c>
      <c r="D69" s="66">
        <f t="shared" si="11"/>
        <v>0</v>
      </c>
      <c r="E69" s="66">
        <f t="shared" si="11"/>
        <v>6946686</v>
      </c>
      <c r="F69" s="66">
        <f t="shared" si="11"/>
        <v>9306</v>
      </c>
      <c r="G69" s="66">
        <f t="shared" si="11"/>
        <v>1424524</v>
      </c>
      <c r="H69" s="66">
        <f t="shared" si="11"/>
        <v>8298</v>
      </c>
      <c r="I69" s="66">
        <f t="shared" si="11"/>
        <v>138283504</v>
      </c>
      <c r="J69" s="66">
        <f t="shared" si="11"/>
        <v>-185138</v>
      </c>
      <c r="K69" s="66">
        <f t="shared" si="11"/>
        <v>34308</v>
      </c>
    </row>
    <row r="70" spans="1:11">
      <c r="A70" s="23">
        <v>2003</v>
      </c>
      <c r="B70" s="65">
        <f t="shared" ref="B70:K70" si="12">B15-B42</f>
        <v>-1562</v>
      </c>
      <c r="C70" s="65">
        <f t="shared" si="12"/>
        <v>30566</v>
      </c>
      <c r="D70" s="65">
        <f t="shared" si="12"/>
        <v>0</v>
      </c>
      <c r="E70" s="65">
        <f t="shared" si="12"/>
        <v>3359528</v>
      </c>
      <c r="F70" s="65">
        <f t="shared" si="12"/>
        <v>15341</v>
      </c>
      <c r="G70" s="65">
        <f t="shared" si="12"/>
        <v>1956111</v>
      </c>
      <c r="H70" s="65">
        <f t="shared" si="12"/>
        <v>7797</v>
      </c>
      <c r="I70" s="65">
        <f t="shared" si="12"/>
        <v>130587947</v>
      </c>
      <c r="J70" s="65">
        <f t="shared" si="12"/>
        <v>-4813</v>
      </c>
      <c r="K70" s="65">
        <f t="shared" si="12"/>
        <v>18621</v>
      </c>
    </row>
    <row r="71" spans="1:11">
      <c r="A71" s="24">
        <v>2004</v>
      </c>
      <c r="B71" s="66">
        <f t="shared" ref="B71:K71" si="13">B16-B43</f>
        <v>30</v>
      </c>
      <c r="C71" s="66">
        <f t="shared" si="13"/>
        <v>0</v>
      </c>
      <c r="D71" s="66">
        <f t="shared" si="13"/>
        <v>0</v>
      </c>
      <c r="E71" s="66">
        <f t="shared" si="13"/>
        <v>2961906</v>
      </c>
      <c r="F71" s="66">
        <f t="shared" si="13"/>
        <v>-56276</v>
      </c>
      <c r="G71" s="66">
        <f t="shared" si="13"/>
        <v>2120546</v>
      </c>
      <c r="H71" s="66">
        <f t="shared" si="13"/>
        <v>3948</v>
      </c>
      <c r="I71" s="66">
        <f t="shared" si="13"/>
        <v>174454725</v>
      </c>
      <c r="J71" s="66">
        <f t="shared" si="13"/>
        <v>-4050</v>
      </c>
      <c r="K71" s="66">
        <f t="shared" si="13"/>
        <v>-38977</v>
      </c>
    </row>
    <row r="72" spans="1:11">
      <c r="A72" s="23">
        <v>2005</v>
      </c>
      <c r="B72" s="65">
        <f t="shared" ref="B72:K72" si="14">B17-B44</f>
        <v>-331</v>
      </c>
      <c r="C72" s="65">
        <f t="shared" si="14"/>
        <v>0</v>
      </c>
      <c r="D72" s="65">
        <f t="shared" si="14"/>
        <v>0</v>
      </c>
      <c r="E72" s="65">
        <f t="shared" si="14"/>
        <v>1763505</v>
      </c>
      <c r="F72" s="65">
        <f t="shared" si="14"/>
        <v>34339</v>
      </c>
      <c r="G72" s="65">
        <f t="shared" si="14"/>
        <v>1779987</v>
      </c>
      <c r="H72" s="65">
        <f t="shared" si="14"/>
        <v>675</v>
      </c>
      <c r="I72" s="65">
        <f t="shared" si="14"/>
        <v>241155434</v>
      </c>
      <c r="J72" s="65">
        <f t="shared" si="14"/>
        <v>-10531</v>
      </c>
      <c r="K72" s="65">
        <f t="shared" si="14"/>
        <v>221609</v>
      </c>
    </row>
    <row r="73" spans="1:11">
      <c r="A73" s="24">
        <v>2006</v>
      </c>
      <c r="B73" s="66">
        <f t="shared" ref="B73:K73" si="15">B18-B45</f>
        <v>7433</v>
      </c>
      <c r="C73" s="66">
        <f t="shared" si="15"/>
        <v>0</v>
      </c>
      <c r="D73" s="66">
        <f t="shared" si="15"/>
        <v>0</v>
      </c>
      <c r="E73" s="66">
        <f t="shared" si="15"/>
        <v>2164504</v>
      </c>
      <c r="F73" s="66">
        <f t="shared" si="15"/>
        <v>24265</v>
      </c>
      <c r="G73" s="66">
        <f t="shared" si="15"/>
        <v>2085945</v>
      </c>
      <c r="H73" s="66">
        <f t="shared" si="15"/>
        <v>3111</v>
      </c>
      <c r="I73" s="66">
        <f t="shared" si="15"/>
        <v>225939047</v>
      </c>
      <c r="J73" s="66">
        <f t="shared" si="15"/>
        <v>306909</v>
      </c>
      <c r="K73" s="66">
        <f t="shared" si="15"/>
        <v>46571</v>
      </c>
    </row>
    <row r="74" spans="1:11">
      <c r="A74" s="23">
        <v>2007</v>
      </c>
      <c r="B74" s="65">
        <f t="shared" ref="B74:K74" si="16">B19-B46</f>
        <v>3169</v>
      </c>
      <c r="C74" s="65">
        <f t="shared" si="16"/>
        <v>0</v>
      </c>
      <c r="D74" s="65">
        <f t="shared" si="16"/>
        <v>90</v>
      </c>
      <c r="E74" s="65">
        <f t="shared" si="16"/>
        <v>1470204</v>
      </c>
      <c r="F74" s="65">
        <f t="shared" si="16"/>
        <v>21487</v>
      </c>
      <c r="G74" s="65">
        <f t="shared" si="16"/>
        <v>2828238</v>
      </c>
      <c r="H74" s="65">
        <f t="shared" si="16"/>
        <v>29214</v>
      </c>
      <c r="I74" s="65">
        <f t="shared" si="16"/>
        <v>227464422</v>
      </c>
      <c r="J74" s="65">
        <f t="shared" si="16"/>
        <v>-57194</v>
      </c>
      <c r="K74" s="65">
        <f t="shared" si="16"/>
        <v>-39585</v>
      </c>
    </row>
    <row r="75" spans="1:11">
      <c r="A75" s="24">
        <v>2008</v>
      </c>
      <c r="B75" s="66">
        <f t="shared" ref="B75:K75" si="17">B20-B47</f>
        <v>19220</v>
      </c>
      <c r="C75" s="66">
        <f t="shared" si="17"/>
        <v>0</v>
      </c>
      <c r="D75" s="66">
        <f t="shared" si="17"/>
        <v>0</v>
      </c>
      <c r="E75" s="66">
        <f t="shared" si="17"/>
        <v>2279002</v>
      </c>
      <c r="F75" s="66">
        <f t="shared" si="17"/>
        <v>54789</v>
      </c>
      <c r="G75" s="66">
        <f t="shared" si="17"/>
        <v>1831690</v>
      </c>
      <c r="H75" s="66">
        <f t="shared" si="17"/>
        <v>-6676</v>
      </c>
      <c r="I75" s="66">
        <f t="shared" si="17"/>
        <v>260693266</v>
      </c>
      <c r="J75" s="66">
        <f t="shared" si="17"/>
        <v>-293555</v>
      </c>
      <c r="K75" s="66">
        <f t="shared" si="17"/>
        <v>-116743</v>
      </c>
    </row>
    <row r="76" spans="1:11">
      <c r="A76" s="23">
        <v>2009</v>
      </c>
      <c r="B76" s="65">
        <f t="shared" ref="B76:K76" si="18">B21-B48</f>
        <v>10800</v>
      </c>
      <c r="C76" s="65">
        <f t="shared" si="18"/>
        <v>0</v>
      </c>
      <c r="D76" s="65">
        <f t="shared" si="18"/>
        <v>-182</v>
      </c>
      <c r="E76" s="65">
        <f t="shared" si="18"/>
        <v>2456858</v>
      </c>
      <c r="F76" s="65">
        <f t="shared" si="18"/>
        <v>1967</v>
      </c>
      <c r="G76" s="65">
        <f t="shared" si="18"/>
        <v>3423726</v>
      </c>
      <c r="H76" s="65">
        <f t="shared" si="18"/>
        <v>-1673</v>
      </c>
      <c r="I76" s="65">
        <f t="shared" si="18"/>
        <v>266879346</v>
      </c>
      <c r="J76" s="65">
        <f t="shared" si="18"/>
        <v>-328167</v>
      </c>
      <c r="K76" s="65">
        <f t="shared" si="18"/>
        <v>-19639</v>
      </c>
    </row>
    <row r="77" spans="1:11">
      <c r="A77" s="24">
        <v>2010</v>
      </c>
      <c r="B77" s="66">
        <f t="shared" ref="B77:K77" si="19">B22-B49</f>
        <v>0</v>
      </c>
      <c r="C77" s="66">
        <f t="shared" si="19"/>
        <v>0</v>
      </c>
      <c r="D77" s="66">
        <f t="shared" si="19"/>
        <v>0</v>
      </c>
      <c r="E77" s="66">
        <f t="shared" si="19"/>
        <v>2959257</v>
      </c>
      <c r="F77" s="66">
        <f t="shared" si="19"/>
        <v>15795</v>
      </c>
      <c r="G77" s="66">
        <f t="shared" si="19"/>
        <v>2394429</v>
      </c>
      <c r="H77" s="66">
        <f t="shared" si="19"/>
        <v>2192</v>
      </c>
      <c r="I77" s="66">
        <f t="shared" si="19"/>
        <v>388143612</v>
      </c>
      <c r="J77" s="66">
        <f t="shared" si="19"/>
        <v>-104969</v>
      </c>
      <c r="K77" s="66">
        <f t="shared" si="19"/>
        <v>178872</v>
      </c>
    </row>
    <row r="78" spans="1:11">
      <c r="A78" s="23">
        <v>2011</v>
      </c>
      <c r="B78" s="65">
        <f t="shared" ref="B78:K78" si="20">B23-B50</f>
        <v>150</v>
      </c>
      <c r="C78" s="65">
        <f t="shared" si="20"/>
        <v>-2692</v>
      </c>
      <c r="D78" s="65">
        <f t="shared" si="20"/>
        <v>135</v>
      </c>
      <c r="E78" s="65">
        <f t="shared" si="20"/>
        <v>1890323</v>
      </c>
      <c r="F78" s="65">
        <f t="shared" si="20"/>
        <v>-706</v>
      </c>
      <c r="G78" s="65">
        <f t="shared" si="20"/>
        <v>2728366</v>
      </c>
      <c r="H78" s="65">
        <f t="shared" si="20"/>
        <v>31637</v>
      </c>
      <c r="I78" s="65">
        <f t="shared" si="20"/>
        <v>367859689</v>
      </c>
      <c r="J78" s="65">
        <f t="shared" si="20"/>
        <v>-84825</v>
      </c>
      <c r="K78" s="65">
        <f t="shared" si="20"/>
        <v>-34233</v>
      </c>
    </row>
    <row r="79" spans="1:11">
      <c r="A79" s="24">
        <v>2012</v>
      </c>
      <c r="B79" s="66">
        <f t="shared" ref="B79:K79" si="21">B24-B51</f>
        <v>0</v>
      </c>
      <c r="C79" s="66">
        <f t="shared" si="21"/>
        <v>0</v>
      </c>
      <c r="D79" s="66">
        <f t="shared" si="21"/>
        <v>0</v>
      </c>
      <c r="E79" s="66">
        <f t="shared" si="21"/>
        <v>1191392</v>
      </c>
      <c r="F79" s="66">
        <f t="shared" si="21"/>
        <v>-487</v>
      </c>
      <c r="G79" s="66">
        <f t="shared" si="21"/>
        <v>2583583</v>
      </c>
      <c r="H79" s="66">
        <f t="shared" si="21"/>
        <v>116568</v>
      </c>
      <c r="I79" s="66">
        <f t="shared" si="21"/>
        <v>229508341</v>
      </c>
      <c r="J79" s="66">
        <f t="shared" si="21"/>
        <v>-80091</v>
      </c>
      <c r="K79" s="66">
        <f t="shared" si="21"/>
        <v>25072</v>
      </c>
    </row>
    <row r="80" spans="1:11">
      <c r="A80" s="23">
        <v>2013</v>
      </c>
      <c r="B80" s="65">
        <f t="shared" ref="B80:K80" si="22">B25-B52</f>
        <v>0</v>
      </c>
      <c r="C80" s="65">
        <f t="shared" si="22"/>
        <v>0</v>
      </c>
      <c r="D80" s="65">
        <f t="shared" si="22"/>
        <v>0</v>
      </c>
      <c r="E80" s="65">
        <f t="shared" si="22"/>
        <v>1059132</v>
      </c>
      <c r="F80" s="65">
        <f t="shared" si="22"/>
        <v>-7006</v>
      </c>
      <c r="G80" s="65">
        <f t="shared" si="22"/>
        <v>2772073</v>
      </c>
      <c r="H80" s="65">
        <f t="shared" si="22"/>
        <v>43116</v>
      </c>
      <c r="I80" s="65">
        <f t="shared" si="22"/>
        <v>243586369</v>
      </c>
      <c r="J80" s="65">
        <f t="shared" si="22"/>
        <v>-28245</v>
      </c>
      <c r="K80" s="65">
        <f t="shared" si="22"/>
        <v>-65283</v>
      </c>
    </row>
    <row r="81" spans="1:11">
      <c r="A81" s="24">
        <v>2014</v>
      </c>
      <c r="B81" s="66">
        <f t="shared" ref="B81:K81" si="23">B26-B53</f>
        <v>5710</v>
      </c>
      <c r="C81" s="66">
        <f t="shared" si="23"/>
        <v>0</v>
      </c>
      <c r="D81" s="66">
        <f t="shared" si="23"/>
        <v>0</v>
      </c>
      <c r="E81" s="66">
        <f t="shared" si="23"/>
        <v>783220</v>
      </c>
      <c r="F81" s="66">
        <f t="shared" si="23"/>
        <v>6124</v>
      </c>
      <c r="G81" s="66">
        <f t="shared" si="23"/>
        <v>2794902</v>
      </c>
      <c r="H81" s="66">
        <f t="shared" si="23"/>
        <v>60841</v>
      </c>
      <c r="I81" s="66">
        <f t="shared" si="23"/>
        <v>255088346</v>
      </c>
      <c r="J81" s="66">
        <f t="shared" si="23"/>
        <v>-131339</v>
      </c>
      <c r="K81" s="66">
        <f t="shared" si="23"/>
        <v>24671</v>
      </c>
    </row>
    <row r="82" spans="1:11">
      <c r="A82" s="23">
        <v>2015</v>
      </c>
      <c r="B82" s="65">
        <f t="shared" ref="B82:K82" si="24">B27-B54</f>
        <v>130</v>
      </c>
      <c r="C82" s="65">
        <f t="shared" si="24"/>
        <v>2</v>
      </c>
      <c r="D82" s="65">
        <f t="shared" si="24"/>
        <v>7</v>
      </c>
      <c r="E82" s="65">
        <f t="shared" si="24"/>
        <v>772448</v>
      </c>
      <c r="F82" s="65">
        <f t="shared" si="24"/>
        <v>28476</v>
      </c>
      <c r="G82" s="65">
        <f t="shared" si="24"/>
        <v>2559665</v>
      </c>
      <c r="H82" s="65">
        <f t="shared" si="24"/>
        <v>97662</v>
      </c>
      <c r="I82" s="65">
        <f t="shared" si="24"/>
        <v>290819306</v>
      </c>
      <c r="J82" s="65">
        <f t="shared" si="24"/>
        <v>-107523</v>
      </c>
      <c r="K82" s="65">
        <f t="shared" si="24"/>
        <v>-96945</v>
      </c>
    </row>
    <row r="85" spans="1:11" ht="75">
      <c r="A85" s="21" t="s">
        <v>94</v>
      </c>
      <c r="B85" s="60" t="s">
        <v>74</v>
      </c>
      <c r="C85" s="60" t="s">
        <v>75</v>
      </c>
      <c r="D85" s="60" t="s">
        <v>76</v>
      </c>
      <c r="E85" s="60" t="s">
        <v>77</v>
      </c>
      <c r="F85" s="60" t="s">
        <v>78</v>
      </c>
      <c r="G85" s="60" t="s">
        <v>79</v>
      </c>
      <c r="H85" s="60" t="s">
        <v>80</v>
      </c>
      <c r="I85" s="60" t="s">
        <v>81</v>
      </c>
      <c r="J85" s="60" t="s">
        <v>82</v>
      </c>
      <c r="K85" s="60" t="s">
        <v>83</v>
      </c>
    </row>
    <row r="86" spans="1:11">
      <c r="A86" s="23">
        <v>1991</v>
      </c>
      <c r="B86" s="65">
        <v>30188848</v>
      </c>
      <c r="C86" s="65">
        <v>41599048</v>
      </c>
      <c r="D86" s="65">
        <v>4226536</v>
      </c>
      <c r="E86" s="65">
        <v>171059824</v>
      </c>
      <c r="F86" s="65">
        <v>36178600</v>
      </c>
      <c r="G86" s="65">
        <v>508877120</v>
      </c>
      <c r="H86" s="65">
        <v>84101592</v>
      </c>
      <c r="I86" s="65">
        <v>1420133888</v>
      </c>
      <c r="J86" s="65">
        <v>1778249</v>
      </c>
      <c r="K86" s="65">
        <v>5966881</v>
      </c>
    </row>
    <row r="87" spans="1:11">
      <c r="A87" s="24">
        <v>1992</v>
      </c>
      <c r="B87" s="66">
        <v>22768632</v>
      </c>
      <c r="C87" s="66">
        <v>14952288</v>
      </c>
      <c r="D87" s="66">
        <v>3286699</v>
      </c>
      <c r="E87" s="66">
        <v>167141056</v>
      </c>
      <c r="F87" s="66">
        <v>23648400</v>
      </c>
      <c r="G87" s="66">
        <v>493280928</v>
      </c>
      <c r="H87" s="66">
        <v>139347312</v>
      </c>
      <c r="I87" s="66">
        <v>1340421888</v>
      </c>
      <c r="J87" s="66">
        <v>1662596</v>
      </c>
      <c r="K87" s="66">
        <v>7645881</v>
      </c>
    </row>
    <row r="88" spans="1:11">
      <c r="A88" s="23">
        <v>1993</v>
      </c>
      <c r="B88" s="65">
        <v>5024208</v>
      </c>
      <c r="C88" s="65">
        <v>5116904</v>
      </c>
      <c r="D88" s="65">
        <v>3303989</v>
      </c>
      <c r="E88" s="65">
        <v>157329216</v>
      </c>
      <c r="F88" s="65">
        <v>12960752</v>
      </c>
      <c r="G88" s="65">
        <v>480926656</v>
      </c>
      <c r="H88" s="65">
        <v>182958688</v>
      </c>
      <c r="I88" s="65">
        <v>1230791040</v>
      </c>
      <c r="J88" s="65">
        <v>1061448</v>
      </c>
      <c r="K88" s="65">
        <v>7949179</v>
      </c>
    </row>
    <row r="89" spans="1:11">
      <c r="A89" s="24">
        <v>1994</v>
      </c>
      <c r="B89" s="66">
        <v>3389231</v>
      </c>
      <c r="C89" s="66">
        <v>4267357</v>
      </c>
      <c r="D89" s="66">
        <v>4894886</v>
      </c>
      <c r="E89" s="66">
        <v>246518496</v>
      </c>
      <c r="F89" s="66">
        <v>20736340</v>
      </c>
      <c r="G89" s="66">
        <v>542391360</v>
      </c>
      <c r="H89" s="66">
        <v>229479008</v>
      </c>
      <c r="I89" s="66">
        <v>2126260096</v>
      </c>
      <c r="J89" s="66">
        <v>3098427</v>
      </c>
      <c r="K89" s="66">
        <v>10185788</v>
      </c>
    </row>
    <row r="90" spans="1:11">
      <c r="A90" s="23">
        <v>1995</v>
      </c>
      <c r="B90" s="65">
        <v>14651840</v>
      </c>
      <c r="C90" s="65">
        <v>7528792</v>
      </c>
      <c r="D90" s="65">
        <v>13677769</v>
      </c>
      <c r="E90" s="65">
        <v>242448976</v>
      </c>
      <c r="F90" s="65">
        <v>27989152</v>
      </c>
      <c r="G90" s="65">
        <v>496379648</v>
      </c>
      <c r="H90" s="65">
        <v>290795296</v>
      </c>
      <c r="I90" s="65">
        <v>1982339456</v>
      </c>
      <c r="J90" s="65">
        <v>2575664</v>
      </c>
      <c r="K90" s="65">
        <v>20534508</v>
      </c>
    </row>
    <row r="91" spans="1:11">
      <c r="A91" s="24">
        <v>1996</v>
      </c>
      <c r="B91" s="66">
        <v>4129822</v>
      </c>
      <c r="C91" s="66">
        <v>5459431</v>
      </c>
      <c r="D91" s="66">
        <v>4560422</v>
      </c>
      <c r="E91" s="66">
        <v>199945808</v>
      </c>
      <c r="F91" s="66">
        <v>33025044</v>
      </c>
      <c r="G91" s="66">
        <v>505547104</v>
      </c>
      <c r="H91" s="66">
        <v>267316144</v>
      </c>
      <c r="I91" s="66">
        <v>1744107392</v>
      </c>
      <c r="J91" s="66">
        <v>1893830</v>
      </c>
      <c r="K91" s="66">
        <v>19864650</v>
      </c>
    </row>
    <row r="92" spans="1:11">
      <c r="A92" s="23">
        <v>1997</v>
      </c>
      <c r="B92" s="65">
        <v>10508313</v>
      </c>
      <c r="C92" s="65">
        <v>3669540</v>
      </c>
      <c r="D92" s="65">
        <v>11838301</v>
      </c>
      <c r="E92" s="65">
        <v>218404304</v>
      </c>
      <c r="F92" s="65">
        <v>37762288</v>
      </c>
      <c r="G92" s="65">
        <v>536638368</v>
      </c>
      <c r="H92" s="65">
        <v>318743520</v>
      </c>
      <c r="I92" s="65">
        <v>2449618688</v>
      </c>
      <c r="J92" s="65">
        <v>2105432</v>
      </c>
      <c r="K92" s="65">
        <v>18419090</v>
      </c>
    </row>
    <row r="93" spans="1:11">
      <c r="A93" s="24">
        <v>1998</v>
      </c>
      <c r="B93" s="66">
        <v>66977624</v>
      </c>
      <c r="C93" s="66">
        <v>8598702</v>
      </c>
      <c r="D93" s="66">
        <v>13079058</v>
      </c>
      <c r="E93" s="66">
        <v>209554272</v>
      </c>
      <c r="F93" s="66">
        <v>43173304</v>
      </c>
      <c r="G93" s="66">
        <v>520863328</v>
      </c>
      <c r="H93" s="66">
        <v>395647040</v>
      </c>
      <c r="I93" s="66">
        <v>2059255040</v>
      </c>
      <c r="J93" s="66">
        <v>2388341</v>
      </c>
      <c r="K93" s="66">
        <v>16419884</v>
      </c>
    </row>
    <row r="94" spans="1:11">
      <c r="A94" s="23">
        <v>1999</v>
      </c>
      <c r="B94" s="65">
        <v>11153533</v>
      </c>
      <c r="C94" s="65">
        <v>4050404</v>
      </c>
      <c r="D94" s="65">
        <v>23768210</v>
      </c>
      <c r="E94" s="65">
        <v>183703024</v>
      </c>
      <c r="F94" s="65">
        <v>37553800</v>
      </c>
      <c r="G94" s="65">
        <v>624618944</v>
      </c>
      <c r="H94" s="65">
        <v>295791488</v>
      </c>
      <c r="I94" s="65">
        <v>1475738624</v>
      </c>
      <c r="J94" s="65">
        <v>5863169</v>
      </c>
      <c r="K94" s="65">
        <v>33688600</v>
      </c>
    </row>
    <row r="95" spans="1:11">
      <c r="A95" s="24">
        <v>2000</v>
      </c>
      <c r="B95" s="66">
        <v>7954091</v>
      </c>
      <c r="C95" s="66">
        <v>4084951</v>
      </c>
      <c r="D95" s="66">
        <v>35424984</v>
      </c>
      <c r="E95" s="66">
        <v>191761936</v>
      </c>
      <c r="F95" s="66">
        <v>43388049</v>
      </c>
      <c r="G95" s="66">
        <v>553088339</v>
      </c>
      <c r="H95" s="66">
        <v>303825326</v>
      </c>
      <c r="I95" s="66">
        <v>1191055922</v>
      </c>
      <c r="J95" s="66">
        <v>11582314</v>
      </c>
      <c r="K95" s="66">
        <v>63049089</v>
      </c>
    </row>
    <row r="96" spans="1:11">
      <c r="A96" s="23">
        <v>2001</v>
      </c>
      <c r="B96" s="65">
        <v>19167125</v>
      </c>
      <c r="C96" s="65">
        <v>17665773</v>
      </c>
      <c r="D96" s="65">
        <v>78009989</v>
      </c>
      <c r="E96" s="65">
        <v>174977609</v>
      </c>
      <c r="F96" s="65">
        <v>50033449</v>
      </c>
      <c r="G96" s="65">
        <v>477529938</v>
      </c>
      <c r="H96" s="65">
        <v>342999107</v>
      </c>
      <c r="I96" s="65">
        <v>891863867</v>
      </c>
      <c r="J96" s="65">
        <v>14842645</v>
      </c>
      <c r="K96" s="65">
        <v>71590270</v>
      </c>
    </row>
    <row r="97" spans="1:11">
      <c r="A97" s="24">
        <v>2002</v>
      </c>
      <c r="B97" s="66">
        <v>6964324</v>
      </c>
      <c r="C97" s="66">
        <v>5844055</v>
      </c>
      <c r="D97" s="66">
        <v>54242759</v>
      </c>
      <c r="E97" s="66">
        <v>166123546</v>
      </c>
      <c r="F97" s="66">
        <v>50552953</v>
      </c>
      <c r="G97" s="66">
        <v>492923027</v>
      </c>
      <c r="H97" s="66">
        <v>340736965</v>
      </c>
      <c r="I97" s="66">
        <v>900223687</v>
      </c>
      <c r="J97" s="66">
        <v>6597203</v>
      </c>
      <c r="K97" s="66">
        <v>54443682</v>
      </c>
    </row>
    <row r="98" spans="1:11">
      <c r="A98" s="23">
        <v>2003</v>
      </c>
      <c r="B98" s="65">
        <v>4598947</v>
      </c>
      <c r="C98" s="65">
        <v>6552064</v>
      </c>
      <c r="D98" s="65">
        <v>55301279</v>
      </c>
      <c r="E98" s="65">
        <v>159925453</v>
      </c>
      <c r="F98" s="65">
        <v>69697941</v>
      </c>
      <c r="G98" s="65">
        <v>477923067</v>
      </c>
      <c r="H98" s="65">
        <v>353012101</v>
      </c>
      <c r="I98" s="65">
        <v>928766438</v>
      </c>
      <c r="J98" s="65">
        <v>7028917</v>
      </c>
      <c r="K98" s="65">
        <v>52843565</v>
      </c>
    </row>
    <row r="99" spans="1:11">
      <c r="A99" s="24">
        <v>2004</v>
      </c>
      <c r="B99" s="66">
        <v>166916091</v>
      </c>
      <c r="C99" s="66">
        <v>31078639</v>
      </c>
      <c r="D99" s="66">
        <v>55631245</v>
      </c>
      <c r="E99" s="66">
        <v>159773019</v>
      </c>
      <c r="F99" s="66">
        <v>67773218</v>
      </c>
      <c r="G99" s="66">
        <v>510967143</v>
      </c>
      <c r="H99" s="66">
        <v>382329374</v>
      </c>
      <c r="I99" s="66">
        <v>1104220770</v>
      </c>
      <c r="J99" s="66">
        <v>4983841</v>
      </c>
      <c r="K99" s="66">
        <v>78386705</v>
      </c>
    </row>
    <row r="100" spans="1:11">
      <c r="A100" s="23">
        <v>2005</v>
      </c>
      <c r="B100" s="65">
        <v>182438297</v>
      </c>
      <c r="C100" s="65">
        <v>27250457</v>
      </c>
      <c r="D100" s="65">
        <v>63088937</v>
      </c>
      <c r="E100" s="65">
        <v>180658204</v>
      </c>
      <c r="F100" s="65">
        <v>81217473</v>
      </c>
      <c r="G100" s="65">
        <v>612802439</v>
      </c>
      <c r="H100" s="65">
        <v>456172917</v>
      </c>
      <c r="I100" s="65">
        <v>1688449108</v>
      </c>
      <c r="J100" s="65">
        <v>7254857</v>
      </c>
      <c r="K100" s="65">
        <v>115118670</v>
      </c>
    </row>
    <row r="101" spans="1:11">
      <c r="A101" s="24">
        <v>2006</v>
      </c>
      <c r="B101" s="66">
        <v>200608577</v>
      </c>
      <c r="C101" s="66">
        <v>76687259</v>
      </c>
      <c r="D101" s="66">
        <v>58222333</v>
      </c>
      <c r="E101" s="66">
        <v>165016258</v>
      </c>
      <c r="F101" s="66">
        <v>94804458</v>
      </c>
      <c r="G101" s="66">
        <v>653715625</v>
      </c>
      <c r="H101" s="66">
        <v>568977013</v>
      </c>
      <c r="I101" s="66">
        <v>1695439800</v>
      </c>
      <c r="J101" s="66">
        <v>15327951</v>
      </c>
      <c r="K101" s="66">
        <v>107347862</v>
      </c>
    </row>
    <row r="102" spans="1:11">
      <c r="A102" s="23">
        <v>2007</v>
      </c>
      <c r="B102" s="65">
        <v>125975844</v>
      </c>
      <c r="C102" s="65">
        <v>341162435</v>
      </c>
      <c r="D102" s="65">
        <v>57224281</v>
      </c>
      <c r="E102" s="65">
        <v>188304218</v>
      </c>
      <c r="F102" s="65">
        <v>110705168</v>
      </c>
      <c r="G102" s="65">
        <v>768571553</v>
      </c>
      <c r="H102" s="65">
        <v>494374319</v>
      </c>
      <c r="I102" s="65">
        <v>1964308312</v>
      </c>
      <c r="J102" s="65">
        <v>19518822</v>
      </c>
      <c r="K102" s="65">
        <v>137574561</v>
      </c>
    </row>
    <row r="103" spans="1:11">
      <c r="A103" s="24">
        <v>2008</v>
      </c>
      <c r="B103" s="66">
        <v>26415745</v>
      </c>
      <c r="C103" s="66">
        <v>764171586</v>
      </c>
      <c r="D103" s="66">
        <v>112570264</v>
      </c>
      <c r="E103" s="66">
        <v>239585559</v>
      </c>
      <c r="F103" s="66">
        <v>137881989</v>
      </c>
      <c r="G103" s="66">
        <v>851107659</v>
      </c>
      <c r="H103" s="66">
        <v>398013721</v>
      </c>
      <c r="I103" s="66">
        <v>2200983987</v>
      </c>
      <c r="J103" s="66">
        <v>24837558</v>
      </c>
      <c r="K103" s="66">
        <v>165191523</v>
      </c>
    </row>
    <row r="104" spans="1:11">
      <c r="A104" s="23">
        <v>2009</v>
      </c>
      <c r="B104" s="65">
        <v>18050254</v>
      </c>
      <c r="C104" s="65">
        <v>597401951</v>
      </c>
      <c r="D104" s="65">
        <v>31813988</v>
      </c>
      <c r="E104" s="65">
        <v>207218932</v>
      </c>
      <c r="F104" s="65">
        <v>109785513</v>
      </c>
      <c r="G104" s="65">
        <v>968109523</v>
      </c>
      <c r="H104" s="65">
        <v>626171872</v>
      </c>
      <c r="I104" s="65">
        <v>1867893694</v>
      </c>
      <c r="J104" s="65">
        <v>25134211</v>
      </c>
      <c r="K104" s="65">
        <v>146815377</v>
      </c>
    </row>
    <row r="105" spans="1:11">
      <c r="A105" s="24">
        <v>2010</v>
      </c>
      <c r="B105" s="66">
        <v>22202018</v>
      </c>
      <c r="C105" s="66">
        <v>14815258</v>
      </c>
      <c r="D105" s="66">
        <v>11864383</v>
      </c>
      <c r="E105" s="66">
        <v>178916507</v>
      </c>
      <c r="F105" s="66">
        <v>108379007</v>
      </c>
      <c r="G105" s="66">
        <v>860260504</v>
      </c>
      <c r="H105" s="66">
        <v>673844914</v>
      </c>
      <c r="I105" s="66">
        <v>2237134756</v>
      </c>
      <c r="J105" s="66">
        <v>22504591</v>
      </c>
      <c r="K105" s="66">
        <v>122641607</v>
      </c>
    </row>
    <row r="106" spans="1:11">
      <c r="A106" s="23">
        <v>2011</v>
      </c>
      <c r="B106" s="65">
        <v>43660679</v>
      </c>
      <c r="C106" s="65">
        <v>30035839</v>
      </c>
      <c r="D106" s="65">
        <v>5344407</v>
      </c>
      <c r="E106" s="65">
        <v>188050518</v>
      </c>
      <c r="F106" s="65">
        <v>97455636</v>
      </c>
      <c r="G106" s="65">
        <v>942119984</v>
      </c>
      <c r="H106" s="65">
        <v>878280113</v>
      </c>
      <c r="I106" s="65">
        <v>3032325482</v>
      </c>
      <c r="J106" s="65">
        <v>26330440</v>
      </c>
      <c r="K106" s="65">
        <v>118337402</v>
      </c>
    </row>
    <row r="107" spans="1:11">
      <c r="A107" s="24">
        <v>2012</v>
      </c>
      <c r="B107" s="66">
        <v>353972502</v>
      </c>
      <c r="C107" s="66">
        <v>48424100</v>
      </c>
      <c r="D107" s="66">
        <v>5850583</v>
      </c>
      <c r="E107" s="66">
        <v>200468181</v>
      </c>
      <c r="F107" s="66">
        <v>111970725</v>
      </c>
      <c r="G107" s="66">
        <v>941562623</v>
      </c>
      <c r="H107" s="66">
        <v>770926791</v>
      </c>
      <c r="I107" s="66">
        <v>2288940414</v>
      </c>
      <c r="J107" s="66">
        <v>33687928</v>
      </c>
      <c r="K107" s="66">
        <v>135473221</v>
      </c>
    </row>
    <row r="108" spans="1:11">
      <c r="A108" s="23">
        <v>2013</v>
      </c>
      <c r="B108" s="65">
        <v>294087088</v>
      </c>
      <c r="C108" s="65">
        <v>207316867</v>
      </c>
      <c r="D108" s="65">
        <v>37116770</v>
      </c>
      <c r="E108" s="65">
        <v>191550792</v>
      </c>
      <c r="F108" s="65">
        <v>124834068</v>
      </c>
      <c r="G108" s="65">
        <v>895169019</v>
      </c>
      <c r="H108" s="65">
        <v>650192629</v>
      </c>
      <c r="I108" s="65">
        <v>2269760664</v>
      </c>
      <c r="J108" s="65">
        <v>37224191</v>
      </c>
      <c r="K108" s="65">
        <v>120736753</v>
      </c>
    </row>
    <row r="109" spans="1:11">
      <c r="A109" s="24">
        <v>2014</v>
      </c>
      <c r="B109" s="66">
        <v>58325574</v>
      </c>
      <c r="C109" s="66">
        <v>50175809</v>
      </c>
      <c r="D109" s="66">
        <v>14108099</v>
      </c>
      <c r="E109" s="66">
        <v>219018081</v>
      </c>
      <c r="F109" s="66">
        <v>201602916</v>
      </c>
      <c r="G109" s="66">
        <v>985117616</v>
      </c>
      <c r="H109" s="66">
        <v>819834577</v>
      </c>
      <c r="I109" s="66">
        <v>2893965379</v>
      </c>
      <c r="J109" s="66">
        <v>36307394</v>
      </c>
      <c r="K109" s="66">
        <v>119110895</v>
      </c>
    </row>
    <row r="110" spans="1:11">
      <c r="A110" s="23">
        <v>2015</v>
      </c>
      <c r="B110" s="65">
        <v>50363951</v>
      </c>
      <c r="C110" s="65">
        <v>37102837</v>
      </c>
      <c r="D110" s="65">
        <v>24890832</v>
      </c>
      <c r="E110" s="65">
        <v>166840057</v>
      </c>
      <c r="F110" s="65">
        <v>137817281</v>
      </c>
      <c r="G110" s="65">
        <v>959997293</v>
      </c>
      <c r="H110" s="65">
        <v>610537875</v>
      </c>
      <c r="I110" s="65">
        <v>2949072433</v>
      </c>
      <c r="J110" s="65">
        <v>31756077</v>
      </c>
      <c r="K110" s="65">
        <v>97427936</v>
      </c>
    </row>
    <row r="113" spans="1:11" ht="75">
      <c r="A113" s="21" t="s">
        <v>95</v>
      </c>
      <c r="B113" s="60" t="s">
        <v>74</v>
      </c>
      <c r="C113" s="60" t="s">
        <v>75</v>
      </c>
      <c r="D113" s="60" t="s">
        <v>76</v>
      </c>
      <c r="E113" s="60" t="s">
        <v>77</v>
      </c>
      <c r="F113" s="60" t="s">
        <v>78</v>
      </c>
      <c r="G113" s="60" t="s">
        <v>79</v>
      </c>
      <c r="H113" s="60" t="s">
        <v>80</v>
      </c>
      <c r="I113" s="60" t="s">
        <v>81</v>
      </c>
      <c r="J113" s="60" t="s">
        <v>82</v>
      </c>
      <c r="K113" s="60" t="s">
        <v>83</v>
      </c>
    </row>
    <row r="114" spans="1:11">
      <c r="A114" s="23">
        <v>1991</v>
      </c>
      <c r="B114" s="65">
        <v>2577597</v>
      </c>
      <c r="C114" s="65">
        <v>3010803</v>
      </c>
      <c r="D114" s="65">
        <v>9184470</v>
      </c>
      <c r="E114" s="65">
        <v>22602950</v>
      </c>
      <c r="F114" s="65">
        <v>101492616</v>
      </c>
      <c r="G114" s="65">
        <v>50479548</v>
      </c>
      <c r="H114" s="65">
        <v>3652658</v>
      </c>
      <c r="I114" s="65">
        <v>4494900</v>
      </c>
      <c r="J114" s="65">
        <v>35859984</v>
      </c>
      <c r="K114" s="65">
        <v>8599390</v>
      </c>
    </row>
    <row r="115" spans="1:11">
      <c r="A115" s="24">
        <v>1992</v>
      </c>
      <c r="B115" s="66">
        <v>5086002</v>
      </c>
      <c r="C115" s="66">
        <v>9367618</v>
      </c>
      <c r="D115" s="66">
        <v>17574636</v>
      </c>
      <c r="E115" s="66">
        <v>31794128</v>
      </c>
      <c r="F115" s="66">
        <v>264134400</v>
      </c>
      <c r="G115" s="66">
        <v>79908016</v>
      </c>
      <c r="H115" s="66">
        <v>9706044</v>
      </c>
      <c r="I115" s="66">
        <v>9345234</v>
      </c>
      <c r="J115" s="66">
        <v>63663232</v>
      </c>
      <c r="K115" s="66">
        <v>14280212</v>
      </c>
    </row>
    <row r="116" spans="1:11">
      <c r="A116" s="23">
        <v>1993</v>
      </c>
      <c r="B116" s="65">
        <v>8481293</v>
      </c>
      <c r="C116" s="65">
        <v>14051140</v>
      </c>
      <c r="D116" s="65">
        <v>21510848</v>
      </c>
      <c r="E116" s="65">
        <v>45033152</v>
      </c>
      <c r="F116" s="65">
        <v>278848416</v>
      </c>
      <c r="G116" s="65">
        <v>73718264</v>
      </c>
      <c r="H116" s="65">
        <v>10979132</v>
      </c>
      <c r="I116" s="65">
        <v>12697087</v>
      </c>
      <c r="J116" s="65">
        <v>74975936</v>
      </c>
      <c r="K116" s="65">
        <v>28200732</v>
      </c>
    </row>
    <row r="117" spans="1:11">
      <c r="A117" s="24">
        <v>1994</v>
      </c>
      <c r="B117" s="66">
        <v>29582740</v>
      </c>
      <c r="C117" s="66">
        <v>19392644</v>
      </c>
      <c r="D117" s="66">
        <v>16235860</v>
      </c>
      <c r="E117" s="66">
        <v>65132616</v>
      </c>
      <c r="F117" s="66">
        <v>415068416</v>
      </c>
      <c r="G117" s="66">
        <v>130965360</v>
      </c>
      <c r="H117" s="66">
        <v>29057148</v>
      </c>
      <c r="I117" s="66">
        <v>13345725</v>
      </c>
      <c r="J117" s="66">
        <v>109850800</v>
      </c>
      <c r="K117" s="66">
        <v>34675400</v>
      </c>
    </row>
    <row r="118" spans="1:11">
      <c r="A118" s="23">
        <v>1995</v>
      </c>
      <c r="B118" s="65">
        <v>10478158</v>
      </c>
      <c r="C118" s="65">
        <v>31843682</v>
      </c>
      <c r="D118" s="65">
        <v>32163744</v>
      </c>
      <c r="E118" s="65">
        <v>93243600</v>
      </c>
      <c r="F118" s="65">
        <v>497741472</v>
      </c>
      <c r="G118" s="65">
        <v>173659104</v>
      </c>
      <c r="H118" s="65">
        <v>51071512</v>
      </c>
      <c r="I118" s="65">
        <v>18444288</v>
      </c>
      <c r="J118" s="65">
        <v>105343744</v>
      </c>
      <c r="K118" s="65">
        <v>45014064</v>
      </c>
    </row>
    <row r="119" spans="1:11">
      <c r="A119" s="24">
        <v>1996</v>
      </c>
      <c r="B119" s="66">
        <v>22712412</v>
      </c>
      <c r="C119" s="66">
        <v>41086488</v>
      </c>
      <c r="D119" s="66">
        <v>35347384</v>
      </c>
      <c r="E119" s="66">
        <v>87807432</v>
      </c>
      <c r="F119" s="66">
        <v>751423552</v>
      </c>
      <c r="G119" s="66">
        <v>179026544</v>
      </c>
      <c r="H119" s="66">
        <v>22674614</v>
      </c>
      <c r="I119" s="66">
        <v>16402083</v>
      </c>
      <c r="J119" s="66">
        <v>177848704</v>
      </c>
      <c r="K119" s="66">
        <v>53892312</v>
      </c>
    </row>
    <row r="120" spans="1:11">
      <c r="A120" s="23">
        <v>1997</v>
      </c>
      <c r="B120" s="65">
        <v>12088152</v>
      </c>
      <c r="C120" s="65">
        <v>47592616</v>
      </c>
      <c r="D120" s="65">
        <v>67565544</v>
      </c>
      <c r="E120" s="65">
        <v>80659944</v>
      </c>
      <c r="F120" s="65">
        <v>650692544</v>
      </c>
      <c r="G120" s="65">
        <v>230166912</v>
      </c>
      <c r="H120" s="65">
        <v>23780988</v>
      </c>
      <c r="I120" s="65">
        <v>21337538</v>
      </c>
      <c r="J120" s="65">
        <v>178960240</v>
      </c>
      <c r="K120" s="65">
        <v>72310128</v>
      </c>
    </row>
    <row r="121" spans="1:11">
      <c r="A121" s="24">
        <v>1998</v>
      </c>
      <c r="B121" s="66">
        <v>10434507</v>
      </c>
      <c r="C121" s="66">
        <v>43190008</v>
      </c>
      <c r="D121" s="66">
        <v>65630356</v>
      </c>
      <c r="E121" s="66">
        <v>95805960</v>
      </c>
      <c r="F121" s="66">
        <v>666286080</v>
      </c>
      <c r="G121" s="66">
        <v>198790160</v>
      </c>
      <c r="H121" s="66">
        <v>21786684</v>
      </c>
      <c r="I121" s="66">
        <v>23515436</v>
      </c>
      <c r="J121" s="66">
        <v>168060832</v>
      </c>
      <c r="K121" s="66">
        <v>109305624</v>
      </c>
    </row>
    <row r="122" spans="1:11">
      <c r="A122" s="23">
        <v>1999</v>
      </c>
      <c r="B122" s="65">
        <v>6981431</v>
      </c>
      <c r="C122" s="65">
        <v>35314684</v>
      </c>
      <c r="D122" s="65">
        <v>27923624</v>
      </c>
      <c r="E122" s="65">
        <v>58812016</v>
      </c>
      <c r="F122" s="65">
        <v>456108256</v>
      </c>
      <c r="G122" s="65">
        <v>171392736</v>
      </c>
      <c r="H122" s="65">
        <v>19805578</v>
      </c>
      <c r="I122" s="65">
        <v>26047370</v>
      </c>
      <c r="J122" s="65">
        <v>153232320</v>
      </c>
      <c r="K122" s="65">
        <v>119485072</v>
      </c>
    </row>
    <row r="123" spans="1:11">
      <c r="A123" s="24">
        <v>2000</v>
      </c>
      <c r="B123" s="66">
        <v>7042160</v>
      </c>
      <c r="C123" s="66">
        <v>37358266</v>
      </c>
      <c r="D123" s="66">
        <v>36949148</v>
      </c>
      <c r="E123" s="66">
        <v>58845304</v>
      </c>
      <c r="F123" s="66">
        <v>456941059</v>
      </c>
      <c r="G123" s="66">
        <v>196775522</v>
      </c>
      <c r="H123" s="66">
        <v>19167162</v>
      </c>
      <c r="I123" s="66">
        <v>27757376</v>
      </c>
      <c r="J123" s="66">
        <v>174194088</v>
      </c>
      <c r="K123" s="66">
        <v>100018210</v>
      </c>
    </row>
    <row r="124" spans="1:11">
      <c r="A124" s="23">
        <v>2001</v>
      </c>
      <c r="B124" s="65">
        <v>7089203</v>
      </c>
      <c r="C124" s="65">
        <v>41507836</v>
      </c>
      <c r="D124" s="65">
        <v>64145410</v>
      </c>
      <c r="E124" s="65">
        <v>57366704</v>
      </c>
      <c r="F124" s="65">
        <v>515405624</v>
      </c>
      <c r="G124" s="65">
        <v>162717623</v>
      </c>
      <c r="H124" s="65">
        <v>35975119</v>
      </c>
      <c r="I124" s="65">
        <v>27224256</v>
      </c>
      <c r="J124" s="65">
        <v>168864669</v>
      </c>
      <c r="K124" s="65">
        <v>121052341</v>
      </c>
    </row>
    <row r="125" spans="1:11">
      <c r="A125" s="24">
        <v>2002</v>
      </c>
      <c r="B125" s="66">
        <v>7517562</v>
      </c>
      <c r="C125" s="66">
        <v>35901084</v>
      </c>
      <c r="D125" s="66">
        <v>32270698</v>
      </c>
      <c r="E125" s="66">
        <v>65863747</v>
      </c>
      <c r="F125" s="66">
        <v>547431185</v>
      </c>
      <c r="G125" s="66">
        <v>162941631</v>
      </c>
      <c r="H125" s="66">
        <v>39084413</v>
      </c>
      <c r="I125" s="66">
        <v>42292481</v>
      </c>
      <c r="J125" s="66">
        <v>149844940</v>
      </c>
      <c r="K125" s="66">
        <v>122885047</v>
      </c>
    </row>
    <row r="126" spans="1:11">
      <c r="A126" s="23">
        <v>2003</v>
      </c>
      <c r="B126" s="65">
        <v>6991625</v>
      </c>
      <c r="C126" s="65">
        <v>22829211</v>
      </c>
      <c r="D126" s="65">
        <v>6405950</v>
      </c>
      <c r="E126" s="65">
        <v>71026030</v>
      </c>
      <c r="F126" s="65">
        <v>572757517</v>
      </c>
      <c r="G126" s="65">
        <v>148411881</v>
      </c>
      <c r="H126" s="65">
        <v>45841393</v>
      </c>
      <c r="I126" s="65">
        <v>27846192</v>
      </c>
      <c r="J126" s="65">
        <v>170752787</v>
      </c>
      <c r="K126" s="65">
        <v>124746285</v>
      </c>
    </row>
    <row r="127" spans="1:11">
      <c r="A127" s="24">
        <v>2004</v>
      </c>
      <c r="B127" s="66">
        <v>6551206</v>
      </c>
      <c r="C127" s="66">
        <v>21058837</v>
      </c>
      <c r="D127" s="66">
        <v>7184829</v>
      </c>
      <c r="E127" s="66">
        <v>85655861</v>
      </c>
      <c r="F127" s="66">
        <v>677698410</v>
      </c>
      <c r="G127" s="66">
        <v>167716657</v>
      </c>
      <c r="H127" s="66">
        <v>26899025</v>
      </c>
      <c r="I127" s="66">
        <v>33733766</v>
      </c>
      <c r="J127" s="66">
        <v>224139333</v>
      </c>
      <c r="K127" s="66">
        <v>123647902</v>
      </c>
    </row>
    <row r="128" spans="1:11">
      <c r="A128" s="23">
        <v>2005</v>
      </c>
      <c r="B128" s="65">
        <v>7773929</v>
      </c>
      <c r="C128" s="65">
        <v>31937654</v>
      </c>
      <c r="D128" s="65">
        <v>12058460</v>
      </c>
      <c r="E128" s="65">
        <v>113422183</v>
      </c>
      <c r="F128" s="65">
        <v>660087370</v>
      </c>
      <c r="G128" s="65">
        <v>186465615</v>
      </c>
      <c r="H128" s="65">
        <v>41964080</v>
      </c>
      <c r="I128" s="65">
        <v>59430692</v>
      </c>
      <c r="J128" s="65">
        <v>237022662</v>
      </c>
      <c r="K128" s="65">
        <v>134996125</v>
      </c>
    </row>
    <row r="129" spans="1:11">
      <c r="A129" s="24">
        <v>2006</v>
      </c>
      <c r="B129" s="66">
        <v>8758517</v>
      </c>
      <c r="C129" s="66">
        <v>36443916</v>
      </c>
      <c r="D129" s="66">
        <v>12002790</v>
      </c>
      <c r="E129" s="66">
        <v>126345571</v>
      </c>
      <c r="F129" s="66">
        <v>914862254</v>
      </c>
      <c r="G129" s="66">
        <v>194740336</v>
      </c>
      <c r="H129" s="66">
        <v>87134522</v>
      </c>
      <c r="I129" s="66">
        <v>72384587</v>
      </c>
      <c r="J129" s="66">
        <v>280300725</v>
      </c>
      <c r="K129" s="66">
        <v>157276740</v>
      </c>
    </row>
    <row r="130" spans="1:11">
      <c r="A130" s="23">
        <v>2007</v>
      </c>
      <c r="B130" s="65">
        <v>9028382</v>
      </c>
      <c r="C130" s="65">
        <v>50410189</v>
      </c>
      <c r="D130" s="65">
        <v>18303833</v>
      </c>
      <c r="E130" s="65">
        <v>157782416</v>
      </c>
      <c r="F130" s="65">
        <v>1268150964</v>
      </c>
      <c r="G130" s="65">
        <v>254732339</v>
      </c>
      <c r="H130" s="65">
        <v>100846418</v>
      </c>
      <c r="I130" s="65">
        <v>73999488</v>
      </c>
      <c r="J130" s="65">
        <v>391033498</v>
      </c>
      <c r="K130" s="65">
        <v>189037489</v>
      </c>
    </row>
    <row r="131" spans="1:11">
      <c r="A131" s="24">
        <v>2008</v>
      </c>
      <c r="B131" s="66">
        <v>14885865</v>
      </c>
      <c r="C131" s="66">
        <v>66286301</v>
      </c>
      <c r="D131" s="66">
        <v>25606616</v>
      </c>
      <c r="E131" s="66">
        <v>219240571</v>
      </c>
      <c r="F131" s="66">
        <v>1740167046</v>
      </c>
      <c r="G131" s="66">
        <v>302269792</v>
      </c>
      <c r="H131" s="66">
        <v>109131933</v>
      </c>
      <c r="I131" s="66">
        <v>80147349</v>
      </c>
      <c r="J131" s="66">
        <v>574810004</v>
      </c>
      <c r="K131" s="66">
        <v>212211937</v>
      </c>
    </row>
    <row r="132" spans="1:11">
      <c r="A132" s="23">
        <v>2009</v>
      </c>
      <c r="B132" s="65">
        <v>14526598</v>
      </c>
      <c r="C132" s="65">
        <v>65330881</v>
      </c>
      <c r="D132" s="65">
        <v>12721911</v>
      </c>
      <c r="E132" s="65">
        <v>204075134</v>
      </c>
      <c r="F132" s="65">
        <v>1250157425</v>
      </c>
      <c r="G132" s="65">
        <v>295445970</v>
      </c>
      <c r="H132" s="65">
        <v>91687752</v>
      </c>
      <c r="I132" s="65">
        <v>138455733</v>
      </c>
      <c r="J132" s="65">
        <v>515802624</v>
      </c>
      <c r="K132" s="65">
        <v>220452197</v>
      </c>
    </row>
    <row r="133" spans="1:11">
      <c r="A133" s="24">
        <v>2010</v>
      </c>
      <c r="B133" s="66">
        <v>13777721</v>
      </c>
      <c r="C133" s="66">
        <v>83738916</v>
      </c>
      <c r="D133" s="66">
        <v>11920304</v>
      </c>
      <c r="E133" s="66">
        <v>232970393</v>
      </c>
      <c r="F133" s="66">
        <v>1352618317</v>
      </c>
      <c r="G133" s="66">
        <v>392490992</v>
      </c>
      <c r="H133" s="66">
        <v>145145716</v>
      </c>
      <c r="I133" s="66">
        <v>171283235</v>
      </c>
      <c r="J133" s="66">
        <v>540767162</v>
      </c>
      <c r="K133" s="66">
        <v>238749560</v>
      </c>
    </row>
    <row r="134" spans="1:11">
      <c r="A134" s="23">
        <v>2011</v>
      </c>
      <c r="B134" s="65">
        <v>10988917</v>
      </c>
      <c r="C134" s="65">
        <v>117097885</v>
      </c>
      <c r="D134" s="65">
        <v>48694566</v>
      </c>
      <c r="E134" s="65">
        <v>291898613</v>
      </c>
      <c r="F134" s="65">
        <v>1796980579</v>
      </c>
      <c r="G134" s="65">
        <v>479605754</v>
      </c>
      <c r="H134" s="65">
        <v>175233106</v>
      </c>
      <c r="I134" s="65">
        <v>295328685</v>
      </c>
      <c r="J134" s="65">
        <v>614093966</v>
      </c>
      <c r="K134" s="65">
        <v>291308434</v>
      </c>
    </row>
    <row r="135" spans="1:11">
      <c r="A135" s="24">
        <v>2012</v>
      </c>
      <c r="B135" s="66">
        <v>10610993</v>
      </c>
      <c r="C135" s="66">
        <v>154666872</v>
      </c>
      <c r="D135" s="66">
        <v>118803730</v>
      </c>
      <c r="E135" s="66">
        <v>342965100</v>
      </c>
      <c r="F135" s="66">
        <v>1952447010</v>
      </c>
      <c r="G135" s="66">
        <v>547281367</v>
      </c>
      <c r="H135" s="66">
        <v>251754192</v>
      </c>
      <c r="I135" s="66">
        <v>292317232</v>
      </c>
      <c r="J135" s="66">
        <v>777458992</v>
      </c>
      <c r="K135" s="66">
        <v>376969133</v>
      </c>
    </row>
    <row r="136" spans="1:11">
      <c r="A136" s="23">
        <v>2013</v>
      </c>
      <c r="B136" s="65">
        <v>12035453</v>
      </c>
      <c r="C136" s="65">
        <v>222559257</v>
      </c>
      <c r="D136" s="65">
        <v>58709872</v>
      </c>
      <c r="E136" s="65">
        <v>432510049</v>
      </c>
      <c r="F136" s="65">
        <v>1980349817</v>
      </c>
      <c r="G136" s="65">
        <v>541767828</v>
      </c>
      <c r="H136" s="65">
        <v>209849168</v>
      </c>
      <c r="I136" s="65">
        <v>167911940</v>
      </c>
      <c r="J136" s="65">
        <v>843232195</v>
      </c>
      <c r="K136" s="65">
        <v>378678835</v>
      </c>
    </row>
    <row r="137" spans="1:11">
      <c r="A137" s="24">
        <v>2014</v>
      </c>
      <c r="B137" s="66">
        <v>11210952</v>
      </c>
      <c r="C137" s="66">
        <v>286443973</v>
      </c>
      <c r="D137" s="66">
        <v>122644818</v>
      </c>
      <c r="E137" s="66">
        <v>482259703</v>
      </c>
      <c r="F137" s="66">
        <v>1830764558</v>
      </c>
      <c r="G137" s="66">
        <v>582645296</v>
      </c>
      <c r="H137" s="66">
        <v>116987508</v>
      </c>
      <c r="I137" s="66">
        <v>173209627</v>
      </c>
      <c r="J137" s="66">
        <v>880740938</v>
      </c>
      <c r="K137" s="66">
        <v>401544561</v>
      </c>
    </row>
    <row r="138" spans="1:11">
      <c r="A138" s="23">
        <v>2015</v>
      </c>
      <c r="B138" s="65">
        <v>13739197</v>
      </c>
      <c r="C138" s="65">
        <v>223921662</v>
      </c>
      <c r="D138" s="65">
        <v>92587407</v>
      </c>
      <c r="E138" s="65">
        <v>411491242</v>
      </c>
      <c r="F138" s="65">
        <v>1782439093</v>
      </c>
      <c r="G138" s="65">
        <v>536458341</v>
      </c>
      <c r="H138" s="65">
        <v>87332594</v>
      </c>
      <c r="I138" s="65">
        <v>140157692</v>
      </c>
      <c r="J138" s="65">
        <v>747651510</v>
      </c>
      <c r="K138" s="65">
        <v>424964772</v>
      </c>
    </row>
    <row r="140" spans="1:11" ht="90">
      <c r="A140" s="21" t="s">
        <v>86</v>
      </c>
      <c r="B140" s="60" t="s">
        <v>74</v>
      </c>
      <c r="C140" s="60" t="s">
        <v>75</v>
      </c>
      <c r="D140" s="60" t="s">
        <v>76</v>
      </c>
      <c r="E140" s="60" t="s">
        <v>77</v>
      </c>
      <c r="F140" s="60" t="s">
        <v>78</v>
      </c>
      <c r="G140" s="60" t="s">
        <v>79</v>
      </c>
      <c r="H140" s="60" t="s">
        <v>80</v>
      </c>
      <c r="I140" s="60" t="s">
        <v>81</v>
      </c>
      <c r="J140" s="60" t="s">
        <v>82</v>
      </c>
      <c r="K140" s="60" t="s">
        <v>83</v>
      </c>
    </row>
    <row r="141" spans="1:11">
      <c r="A141" s="23">
        <v>1991</v>
      </c>
      <c r="B141" s="65">
        <f>B86+B114</f>
        <v>32766445</v>
      </c>
      <c r="C141" s="65">
        <f t="shared" ref="C141:K141" si="25">C86+C114</f>
        <v>44609851</v>
      </c>
      <c r="D141" s="65">
        <f t="shared" si="25"/>
        <v>13411006</v>
      </c>
      <c r="E141" s="65">
        <f t="shared" si="25"/>
        <v>193662774</v>
      </c>
      <c r="F141" s="65">
        <f t="shared" si="25"/>
        <v>137671216</v>
      </c>
      <c r="G141" s="65">
        <f t="shared" si="25"/>
        <v>559356668</v>
      </c>
      <c r="H141" s="65">
        <f t="shared" si="25"/>
        <v>87754250</v>
      </c>
      <c r="I141" s="65">
        <f t="shared" si="25"/>
        <v>1424628788</v>
      </c>
      <c r="J141" s="65">
        <f t="shared" si="25"/>
        <v>37638233</v>
      </c>
      <c r="K141" s="65">
        <f t="shared" si="25"/>
        <v>14566271</v>
      </c>
    </row>
    <row r="142" spans="1:11">
      <c r="A142" s="24">
        <v>1992</v>
      </c>
      <c r="B142" s="66">
        <f t="shared" ref="B142:K142" si="26">B87+B115</f>
        <v>27854634</v>
      </c>
      <c r="C142" s="66">
        <f t="shared" si="26"/>
        <v>24319906</v>
      </c>
      <c r="D142" s="66">
        <f t="shared" si="26"/>
        <v>20861335</v>
      </c>
      <c r="E142" s="66">
        <f t="shared" si="26"/>
        <v>198935184</v>
      </c>
      <c r="F142" s="66">
        <f t="shared" si="26"/>
        <v>287782800</v>
      </c>
      <c r="G142" s="66">
        <f t="shared" si="26"/>
        <v>573188944</v>
      </c>
      <c r="H142" s="66">
        <f t="shared" si="26"/>
        <v>149053356</v>
      </c>
      <c r="I142" s="66">
        <f t="shared" si="26"/>
        <v>1349767122</v>
      </c>
      <c r="J142" s="66">
        <f t="shared" si="26"/>
        <v>65325828</v>
      </c>
      <c r="K142" s="66">
        <f t="shared" si="26"/>
        <v>21926093</v>
      </c>
    </row>
    <row r="143" spans="1:11">
      <c r="A143" s="23">
        <v>1993</v>
      </c>
      <c r="B143" s="65">
        <f t="shared" ref="B143:K143" si="27">B88+B116</f>
        <v>13505501</v>
      </c>
      <c r="C143" s="65">
        <f t="shared" si="27"/>
        <v>19168044</v>
      </c>
      <c r="D143" s="65">
        <f t="shared" si="27"/>
        <v>24814837</v>
      </c>
      <c r="E143" s="65">
        <f t="shared" si="27"/>
        <v>202362368</v>
      </c>
      <c r="F143" s="65">
        <f t="shared" si="27"/>
        <v>291809168</v>
      </c>
      <c r="G143" s="65">
        <f t="shared" si="27"/>
        <v>554644920</v>
      </c>
      <c r="H143" s="65">
        <f t="shared" si="27"/>
        <v>193937820</v>
      </c>
      <c r="I143" s="65">
        <f t="shared" si="27"/>
        <v>1243488127</v>
      </c>
      <c r="J143" s="65">
        <f t="shared" si="27"/>
        <v>76037384</v>
      </c>
      <c r="K143" s="65">
        <f t="shared" si="27"/>
        <v>36149911</v>
      </c>
    </row>
    <row r="144" spans="1:11">
      <c r="A144" s="24">
        <v>1994</v>
      </c>
      <c r="B144" s="66">
        <f t="shared" ref="B144:K144" si="28">B89+B117</f>
        <v>32971971</v>
      </c>
      <c r="C144" s="66">
        <f t="shared" si="28"/>
        <v>23660001</v>
      </c>
      <c r="D144" s="66">
        <f t="shared" si="28"/>
        <v>21130746</v>
      </c>
      <c r="E144" s="66">
        <f t="shared" si="28"/>
        <v>311651112</v>
      </c>
      <c r="F144" s="66">
        <f t="shared" si="28"/>
        <v>435804756</v>
      </c>
      <c r="G144" s="66">
        <f t="shared" si="28"/>
        <v>673356720</v>
      </c>
      <c r="H144" s="66">
        <f t="shared" si="28"/>
        <v>258536156</v>
      </c>
      <c r="I144" s="66">
        <f t="shared" si="28"/>
        <v>2139605821</v>
      </c>
      <c r="J144" s="66">
        <f t="shared" si="28"/>
        <v>112949227</v>
      </c>
      <c r="K144" s="66">
        <f t="shared" si="28"/>
        <v>44861188</v>
      </c>
    </row>
    <row r="145" spans="1:11">
      <c r="A145" s="23">
        <v>1995</v>
      </c>
      <c r="B145" s="65">
        <f t="shared" ref="B145:K145" si="29">B90+B118</f>
        <v>25129998</v>
      </c>
      <c r="C145" s="65">
        <f t="shared" si="29"/>
        <v>39372474</v>
      </c>
      <c r="D145" s="65">
        <f t="shared" si="29"/>
        <v>45841513</v>
      </c>
      <c r="E145" s="65">
        <f t="shared" si="29"/>
        <v>335692576</v>
      </c>
      <c r="F145" s="65">
        <f t="shared" si="29"/>
        <v>525730624</v>
      </c>
      <c r="G145" s="65">
        <f t="shared" si="29"/>
        <v>670038752</v>
      </c>
      <c r="H145" s="65">
        <f t="shared" si="29"/>
        <v>341866808</v>
      </c>
      <c r="I145" s="65">
        <f t="shared" si="29"/>
        <v>2000783744</v>
      </c>
      <c r="J145" s="65">
        <f t="shared" si="29"/>
        <v>107919408</v>
      </c>
      <c r="K145" s="65">
        <f t="shared" si="29"/>
        <v>65548572</v>
      </c>
    </row>
    <row r="146" spans="1:11">
      <c r="A146" s="24">
        <v>1996</v>
      </c>
      <c r="B146" s="66">
        <f t="shared" ref="B146:K146" si="30">B91+B119</f>
        <v>26842234</v>
      </c>
      <c r="C146" s="66">
        <f t="shared" si="30"/>
        <v>46545919</v>
      </c>
      <c r="D146" s="66">
        <f t="shared" si="30"/>
        <v>39907806</v>
      </c>
      <c r="E146" s="66">
        <f t="shared" si="30"/>
        <v>287753240</v>
      </c>
      <c r="F146" s="66">
        <f t="shared" si="30"/>
        <v>784448596</v>
      </c>
      <c r="G146" s="66">
        <f t="shared" si="30"/>
        <v>684573648</v>
      </c>
      <c r="H146" s="66">
        <f t="shared" si="30"/>
        <v>289990758</v>
      </c>
      <c r="I146" s="66">
        <f t="shared" si="30"/>
        <v>1760509475</v>
      </c>
      <c r="J146" s="66">
        <f t="shared" si="30"/>
        <v>179742534</v>
      </c>
      <c r="K146" s="66">
        <f t="shared" si="30"/>
        <v>73756962</v>
      </c>
    </row>
    <row r="147" spans="1:11">
      <c r="A147" s="23">
        <v>1997</v>
      </c>
      <c r="B147" s="65">
        <f t="shared" ref="B147:K147" si="31">B92+B120</f>
        <v>22596465</v>
      </c>
      <c r="C147" s="65">
        <f t="shared" si="31"/>
        <v>51262156</v>
      </c>
      <c r="D147" s="65">
        <f t="shared" si="31"/>
        <v>79403845</v>
      </c>
      <c r="E147" s="65">
        <f t="shared" si="31"/>
        <v>299064248</v>
      </c>
      <c r="F147" s="65">
        <f t="shared" si="31"/>
        <v>688454832</v>
      </c>
      <c r="G147" s="65">
        <f t="shared" si="31"/>
        <v>766805280</v>
      </c>
      <c r="H147" s="65">
        <f t="shared" si="31"/>
        <v>342524508</v>
      </c>
      <c r="I147" s="65">
        <f t="shared" si="31"/>
        <v>2470956226</v>
      </c>
      <c r="J147" s="65">
        <f t="shared" si="31"/>
        <v>181065672</v>
      </c>
      <c r="K147" s="65">
        <f t="shared" si="31"/>
        <v>90729218</v>
      </c>
    </row>
    <row r="148" spans="1:11">
      <c r="A148" s="24">
        <v>1998</v>
      </c>
      <c r="B148" s="66">
        <f t="shared" ref="B148:K148" si="32">B93+B121</f>
        <v>77412131</v>
      </c>
      <c r="C148" s="66">
        <f t="shared" si="32"/>
        <v>51788710</v>
      </c>
      <c r="D148" s="66">
        <f t="shared" si="32"/>
        <v>78709414</v>
      </c>
      <c r="E148" s="66">
        <f t="shared" si="32"/>
        <v>305360232</v>
      </c>
      <c r="F148" s="66">
        <f t="shared" si="32"/>
        <v>709459384</v>
      </c>
      <c r="G148" s="66">
        <f t="shared" si="32"/>
        <v>719653488</v>
      </c>
      <c r="H148" s="66">
        <f t="shared" si="32"/>
        <v>417433724</v>
      </c>
      <c r="I148" s="66">
        <f t="shared" si="32"/>
        <v>2082770476</v>
      </c>
      <c r="J148" s="66">
        <f t="shared" si="32"/>
        <v>170449173</v>
      </c>
      <c r="K148" s="66">
        <f t="shared" si="32"/>
        <v>125725508</v>
      </c>
    </row>
    <row r="149" spans="1:11">
      <c r="A149" s="23">
        <v>1999</v>
      </c>
      <c r="B149" s="65">
        <f t="shared" ref="B149:K149" si="33">B94+B122</f>
        <v>18134964</v>
      </c>
      <c r="C149" s="65">
        <f t="shared" si="33"/>
        <v>39365088</v>
      </c>
      <c r="D149" s="65">
        <f t="shared" si="33"/>
        <v>51691834</v>
      </c>
      <c r="E149" s="65">
        <f t="shared" si="33"/>
        <v>242515040</v>
      </c>
      <c r="F149" s="65">
        <f t="shared" si="33"/>
        <v>493662056</v>
      </c>
      <c r="G149" s="65">
        <f t="shared" si="33"/>
        <v>796011680</v>
      </c>
      <c r="H149" s="65">
        <f t="shared" si="33"/>
        <v>315597066</v>
      </c>
      <c r="I149" s="65">
        <f t="shared" si="33"/>
        <v>1501785994</v>
      </c>
      <c r="J149" s="65">
        <f t="shared" si="33"/>
        <v>159095489</v>
      </c>
      <c r="K149" s="65">
        <f t="shared" si="33"/>
        <v>153173672</v>
      </c>
    </row>
    <row r="150" spans="1:11">
      <c r="A150" s="24">
        <v>2000</v>
      </c>
      <c r="B150" s="66">
        <f t="shared" ref="B150:K150" si="34">B95+B123</f>
        <v>14996251</v>
      </c>
      <c r="C150" s="66">
        <f t="shared" si="34"/>
        <v>41443217</v>
      </c>
      <c r="D150" s="66">
        <f t="shared" si="34"/>
        <v>72374132</v>
      </c>
      <c r="E150" s="66">
        <f t="shared" si="34"/>
        <v>250607240</v>
      </c>
      <c r="F150" s="66">
        <f t="shared" si="34"/>
        <v>500329108</v>
      </c>
      <c r="G150" s="66">
        <f t="shared" si="34"/>
        <v>749863861</v>
      </c>
      <c r="H150" s="66">
        <f t="shared" si="34"/>
        <v>322992488</v>
      </c>
      <c r="I150" s="66">
        <f t="shared" si="34"/>
        <v>1218813298</v>
      </c>
      <c r="J150" s="66">
        <f t="shared" si="34"/>
        <v>185776402</v>
      </c>
      <c r="K150" s="66">
        <f t="shared" si="34"/>
        <v>163067299</v>
      </c>
    </row>
    <row r="151" spans="1:11">
      <c r="A151" s="23">
        <v>2001</v>
      </c>
      <c r="B151" s="65">
        <f t="shared" ref="B151:K151" si="35">B96+B124</f>
        <v>26256328</v>
      </c>
      <c r="C151" s="65">
        <f t="shared" si="35"/>
        <v>59173609</v>
      </c>
      <c r="D151" s="65">
        <f t="shared" si="35"/>
        <v>142155399</v>
      </c>
      <c r="E151" s="65">
        <f t="shared" si="35"/>
        <v>232344313</v>
      </c>
      <c r="F151" s="65">
        <f t="shared" si="35"/>
        <v>565439073</v>
      </c>
      <c r="G151" s="65">
        <f t="shared" si="35"/>
        <v>640247561</v>
      </c>
      <c r="H151" s="65">
        <f t="shared" si="35"/>
        <v>378974226</v>
      </c>
      <c r="I151" s="65">
        <f t="shared" si="35"/>
        <v>919088123</v>
      </c>
      <c r="J151" s="65">
        <f t="shared" si="35"/>
        <v>183707314</v>
      </c>
      <c r="K151" s="65">
        <f t="shared" si="35"/>
        <v>192642611</v>
      </c>
    </row>
    <row r="152" spans="1:11">
      <c r="A152" s="24">
        <v>2002</v>
      </c>
      <c r="B152" s="66">
        <f t="shared" ref="B152:K152" si="36">B97+B125</f>
        <v>14481886</v>
      </c>
      <c r="C152" s="66">
        <f t="shared" si="36"/>
        <v>41745139</v>
      </c>
      <c r="D152" s="66">
        <f t="shared" si="36"/>
        <v>86513457</v>
      </c>
      <c r="E152" s="66">
        <f t="shared" si="36"/>
        <v>231987293</v>
      </c>
      <c r="F152" s="66">
        <f t="shared" si="36"/>
        <v>597984138</v>
      </c>
      <c r="G152" s="66">
        <f t="shared" si="36"/>
        <v>655864658</v>
      </c>
      <c r="H152" s="66">
        <f t="shared" si="36"/>
        <v>379821378</v>
      </c>
      <c r="I152" s="66">
        <f t="shared" si="36"/>
        <v>942516168</v>
      </c>
      <c r="J152" s="66">
        <f t="shared" si="36"/>
        <v>156442143</v>
      </c>
      <c r="K152" s="66">
        <f t="shared" si="36"/>
        <v>177328729</v>
      </c>
    </row>
    <row r="153" spans="1:11">
      <c r="A153" s="23">
        <v>2003</v>
      </c>
      <c r="B153" s="65">
        <f t="shared" ref="B153:K153" si="37">B98+B126</f>
        <v>11590572</v>
      </c>
      <c r="C153" s="65">
        <f t="shared" si="37"/>
        <v>29381275</v>
      </c>
      <c r="D153" s="65">
        <f t="shared" si="37"/>
        <v>61707229</v>
      </c>
      <c r="E153" s="65">
        <f t="shared" si="37"/>
        <v>230951483</v>
      </c>
      <c r="F153" s="65">
        <f t="shared" si="37"/>
        <v>642455458</v>
      </c>
      <c r="G153" s="65">
        <f t="shared" si="37"/>
        <v>626334948</v>
      </c>
      <c r="H153" s="65">
        <f t="shared" si="37"/>
        <v>398853494</v>
      </c>
      <c r="I153" s="65">
        <f t="shared" si="37"/>
        <v>956612630</v>
      </c>
      <c r="J153" s="65">
        <f t="shared" si="37"/>
        <v>177781704</v>
      </c>
      <c r="K153" s="65">
        <f t="shared" si="37"/>
        <v>177589850</v>
      </c>
    </row>
    <row r="154" spans="1:11">
      <c r="A154" s="24">
        <v>2004</v>
      </c>
      <c r="B154" s="66">
        <f t="shared" ref="B154:K154" si="38">B99+B127</f>
        <v>173467297</v>
      </c>
      <c r="C154" s="66">
        <f t="shared" si="38"/>
        <v>52137476</v>
      </c>
      <c r="D154" s="66">
        <f t="shared" si="38"/>
        <v>62816074</v>
      </c>
      <c r="E154" s="66">
        <f t="shared" si="38"/>
        <v>245428880</v>
      </c>
      <c r="F154" s="66">
        <f t="shared" si="38"/>
        <v>745471628</v>
      </c>
      <c r="G154" s="66">
        <f t="shared" si="38"/>
        <v>678683800</v>
      </c>
      <c r="H154" s="66">
        <f t="shared" si="38"/>
        <v>409228399</v>
      </c>
      <c r="I154" s="66">
        <f t="shared" si="38"/>
        <v>1137954536</v>
      </c>
      <c r="J154" s="66">
        <f t="shared" si="38"/>
        <v>229123174</v>
      </c>
      <c r="K154" s="66">
        <f t="shared" si="38"/>
        <v>202034607</v>
      </c>
    </row>
    <row r="155" spans="1:11">
      <c r="A155" s="23">
        <v>2005</v>
      </c>
      <c r="B155" s="65">
        <f t="shared" ref="B155:K155" si="39">B100+B128</f>
        <v>190212226</v>
      </c>
      <c r="C155" s="65">
        <f t="shared" si="39"/>
        <v>59188111</v>
      </c>
      <c r="D155" s="65">
        <f t="shared" si="39"/>
        <v>75147397</v>
      </c>
      <c r="E155" s="65">
        <f t="shared" si="39"/>
        <v>294080387</v>
      </c>
      <c r="F155" s="65">
        <f t="shared" si="39"/>
        <v>741304843</v>
      </c>
      <c r="G155" s="65">
        <f t="shared" si="39"/>
        <v>799268054</v>
      </c>
      <c r="H155" s="65">
        <f t="shared" si="39"/>
        <v>498136997</v>
      </c>
      <c r="I155" s="65">
        <f t="shared" si="39"/>
        <v>1747879800</v>
      </c>
      <c r="J155" s="65">
        <f t="shared" si="39"/>
        <v>244277519</v>
      </c>
      <c r="K155" s="65">
        <f t="shared" si="39"/>
        <v>250114795</v>
      </c>
    </row>
    <row r="156" spans="1:11">
      <c r="A156" s="24">
        <v>2006</v>
      </c>
      <c r="B156" s="66">
        <f t="shared" ref="B156:K156" si="40">B101+B129</f>
        <v>209367094</v>
      </c>
      <c r="C156" s="66">
        <f t="shared" si="40"/>
        <v>113131175</v>
      </c>
      <c r="D156" s="66">
        <f t="shared" si="40"/>
        <v>70225123</v>
      </c>
      <c r="E156" s="66">
        <f t="shared" si="40"/>
        <v>291361829</v>
      </c>
      <c r="F156" s="66">
        <f t="shared" si="40"/>
        <v>1009666712</v>
      </c>
      <c r="G156" s="66">
        <f t="shared" si="40"/>
        <v>848455961</v>
      </c>
      <c r="H156" s="66">
        <f t="shared" si="40"/>
        <v>656111535</v>
      </c>
      <c r="I156" s="66">
        <f t="shared" si="40"/>
        <v>1767824387</v>
      </c>
      <c r="J156" s="66">
        <f t="shared" si="40"/>
        <v>295628676</v>
      </c>
      <c r="K156" s="66">
        <f t="shared" si="40"/>
        <v>264624602</v>
      </c>
    </row>
    <row r="157" spans="1:11">
      <c r="A157" s="23">
        <v>2007</v>
      </c>
      <c r="B157" s="65">
        <f t="shared" ref="B157:K157" si="41">B102+B130</f>
        <v>135004226</v>
      </c>
      <c r="C157" s="65">
        <f t="shared" si="41"/>
        <v>391572624</v>
      </c>
      <c r="D157" s="65">
        <f t="shared" si="41"/>
        <v>75528114</v>
      </c>
      <c r="E157" s="65">
        <f t="shared" si="41"/>
        <v>346086634</v>
      </c>
      <c r="F157" s="65">
        <f t="shared" si="41"/>
        <v>1378856132</v>
      </c>
      <c r="G157" s="65">
        <f t="shared" si="41"/>
        <v>1023303892</v>
      </c>
      <c r="H157" s="65">
        <f t="shared" si="41"/>
        <v>595220737</v>
      </c>
      <c r="I157" s="65">
        <f t="shared" si="41"/>
        <v>2038307800</v>
      </c>
      <c r="J157" s="65">
        <f t="shared" si="41"/>
        <v>410552320</v>
      </c>
      <c r="K157" s="65">
        <f t="shared" si="41"/>
        <v>326612050</v>
      </c>
    </row>
    <row r="158" spans="1:11">
      <c r="A158" s="24">
        <v>2008</v>
      </c>
      <c r="B158" s="66">
        <f t="shared" ref="B158:K158" si="42">B103+B131</f>
        <v>41301610</v>
      </c>
      <c r="C158" s="66">
        <f t="shared" si="42"/>
        <v>830457887</v>
      </c>
      <c r="D158" s="66">
        <f t="shared" si="42"/>
        <v>138176880</v>
      </c>
      <c r="E158" s="66">
        <f t="shared" si="42"/>
        <v>458826130</v>
      </c>
      <c r="F158" s="66">
        <f t="shared" si="42"/>
        <v>1878049035</v>
      </c>
      <c r="G158" s="66">
        <f t="shared" si="42"/>
        <v>1153377451</v>
      </c>
      <c r="H158" s="66">
        <f t="shared" si="42"/>
        <v>507145654</v>
      </c>
      <c r="I158" s="66">
        <f t="shared" si="42"/>
        <v>2281131336</v>
      </c>
      <c r="J158" s="66">
        <f t="shared" si="42"/>
        <v>599647562</v>
      </c>
      <c r="K158" s="66">
        <f t="shared" si="42"/>
        <v>377403460</v>
      </c>
    </row>
    <row r="159" spans="1:11">
      <c r="A159" s="23">
        <v>2009</v>
      </c>
      <c r="B159" s="65">
        <f t="shared" ref="B159:K159" si="43">B104+B132</f>
        <v>32576852</v>
      </c>
      <c r="C159" s="65">
        <f t="shared" si="43"/>
        <v>662732832</v>
      </c>
      <c r="D159" s="65">
        <f t="shared" si="43"/>
        <v>44535899</v>
      </c>
      <c r="E159" s="65">
        <f t="shared" si="43"/>
        <v>411294066</v>
      </c>
      <c r="F159" s="65">
        <f t="shared" si="43"/>
        <v>1359942938</v>
      </c>
      <c r="G159" s="65">
        <f t="shared" si="43"/>
        <v>1263555493</v>
      </c>
      <c r="H159" s="65">
        <f t="shared" si="43"/>
        <v>717859624</v>
      </c>
      <c r="I159" s="65">
        <f t="shared" si="43"/>
        <v>2006349427</v>
      </c>
      <c r="J159" s="65">
        <f t="shared" si="43"/>
        <v>540936835</v>
      </c>
      <c r="K159" s="65">
        <f t="shared" si="43"/>
        <v>367267574</v>
      </c>
    </row>
    <row r="160" spans="1:11">
      <c r="A160" s="24">
        <v>2010</v>
      </c>
      <c r="B160" s="66">
        <f t="shared" ref="B160:K160" si="44">B105+B133</f>
        <v>35979739</v>
      </c>
      <c r="C160" s="66">
        <f t="shared" si="44"/>
        <v>98554174</v>
      </c>
      <c r="D160" s="66">
        <f t="shared" si="44"/>
        <v>23784687</v>
      </c>
      <c r="E160" s="66">
        <f t="shared" si="44"/>
        <v>411886900</v>
      </c>
      <c r="F160" s="66">
        <f t="shared" si="44"/>
        <v>1460997324</v>
      </c>
      <c r="G160" s="66">
        <f t="shared" si="44"/>
        <v>1252751496</v>
      </c>
      <c r="H160" s="66">
        <f t="shared" si="44"/>
        <v>818990630</v>
      </c>
      <c r="I160" s="66">
        <f t="shared" si="44"/>
        <v>2408417991</v>
      </c>
      <c r="J160" s="66">
        <f t="shared" si="44"/>
        <v>563271753</v>
      </c>
      <c r="K160" s="66">
        <f t="shared" si="44"/>
        <v>361391167</v>
      </c>
    </row>
    <row r="161" spans="1:11">
      <c r="A161" s="23">
        <v>2011</v>
      </c>
      <c r="B161" s="65">
        <f t="shared" ref="B161:K161" si="45">B106+B134</f>
        <v>54649596</v>
      </c>
      <c r="C161" s="65">
        <f t="shared" si="45"/>
        <v>147133724</v>
      </c>
      <c r="D161" s="65">
        <f t="shared" si="45"/>
        <v>54038973</v>
      </c>
      <c r="E161" s="65">
        <f t="shared" si="45"/>
        <v>479949131</v>
      </c>
      <c r="F161" s="65">
        <f t="shared" si="45"/>
        <v>1894436215</v>
      </c>
      <c r="G161" s="65">
        <f t="shared" si="45"/>
        <v>1421725738</v>
      </c>
      <c r="H161" s="65">
        <f t="shared" si="45"/>
        <v>1053513219</v>
      </c>
      <c r="I161" s="65">
        <f t="shared" si="45"/>
        <v>3327654167</v>
      </c>
      <c r="J161" s="65">
        <f t="shared" si="45"/>
        <v>640424406</v>
      </c>
      <c r="K161" s="65">
        <f t="shared" si="45"/>
        <v>409645836</v>
      </c>
    </row>
    <row r="162" spans="1:11">
      <c r="A162" s="24">
        <v>2012</v>
      </c>
      <c r="B162" s="66">
        <f t="shared" ref="B162:K162" si="46">B107+B135</f>
        <v>364583495</v>
      </c>
      <c r="C162" s="66">
        <f t="shared" si="46"/>
        <v>203090972</v>
      </c>
      <c r="D162" s="66">
        <f t="shared" si="46"/>
        <v>124654313</v>
      </c>
      <c r="E162" s="66">
        <f t="shared" si="46"/>
        <v>543433281</v>
      </c>
      <c r="F162" s="66">
        <f t="shared" si="46"/>
        <v>2064417735</v>
      </c>
      <c r="G162" s="66">
        <f t="shared" si="46"/>
        <v>1488843990</v>
      </c>
      <c r="H162" s="66">
        <f t="shared" si="46"/>
        <v>1022680983</v>
      </c>
      <c r="I162" s="66">
        <f t="shared" si="46"/>
        <v>2581257646</v>
      </c>
      <c r="J162" s="66">
        <f t="shared" si="46"/>
        <v>811146920</v>
      </c>
      <c r="K162" s="66">
        <f t="shared" si="46"/>
        <v>512442354</v>
      </c>
    </row>
    <row r="163" spans="1:11">
      <c r="A163" s="23">
        <v>2013</v>
      </c>
      <c r="B163" s="65">
        <f t="shared" ref="B163:K163" si="47">B108+B136</f>
        <v>306122541</v>
      </c>
      <c r="C163" s="65">
        <f t="shared" si="47"/>
        <v>429876124</v>
      </c>
      <c r="D163" s="65">
        <f t="shared" si="47"/>
        <v>95826642</v>
      </c>
      <c r="E163" s="65">
        <f t="shared" si="47"/>
        <v>624060841</v>
      </c>
      <c r="F163" s="65">
        <f t="shared" si="47"/>
        <v>2105183885</v>
      </c>
      <c r="G163" s="65">
        <f t="shared" si="47"/>
        <v>1436936847</v>
      </c>
      <c r="H163" s="65">
        <f t="shared" si="47"/>
        <v>860041797</v>
      </c>
      <c r="I163" s="65">
        <f t="shared" si="47"/>
        <v>2437672604</v>
      </c>
      <c r="J163" s="65">
        <f t="shared" si="47"/>
        <v>880456386</v>
      </c>
      <c r="K163" s="65">
        <f t="shared" si="47"/>
        <v>499415588</v>
      </c>
    </row>
    <row r="164" spans="1:11">
      <c r="A164" s="24">
        <v>2014</v>
      </c>
      <c r="B164" s="66">
        <f t="shared" ref="B164:K164" si="48">B109+B137</f>
        <v>69536526</v>
      </c>
      <c r="C164" s="66">
        <f t="shared" si="48"/>
        <v>336619782</v>
      </c>
      <c r="D164" s="66">
        <f t="shared" si="48"/>
        <v>136752917</v>
      </c>
      <c r="E164" s="66">
        <f t="shared" si="48"/>
        <v>701277784</v>
      </c>
      <c r="F164" s="66">
        <f t="shared" si="48"/>
        <v>2032367474</v>
      </c>
      <c r="G164" s="66">
        <f t="shared" si="48"/>
        <v>1567762912</v>
      </c>
      <c r="H164" s="66">
        <f t="shared" si="48"/>
        <v>936822085</v>
      </c>
      <c r="I164" s="66">
        <f t="shared" si="48"/>
        <v>3067175006</v>
      </c>
      <c r="J164" s="66">
        <f t="shared" si="48"/>
        <v>917048332</v>
      </c>
      <c r="K164" s="66">
        <f t="shared" si="48"/>
        <v>520655456</v>
      </c>
    </row>
    <row r="165" spans="1:11">
      <c r="A165" s="23">
        <v>2015</v>
      </c>
      <c r="B165" s="65">
        <f t="shared" ref="B165:K165" si="49">B110+B138</f>
        <v>64103148</v>
      </c>
      <c r="C165" s="65">
        <f t="shared" si="49"/>
        <v>261024499</v>
      </c>
      <c r="D165" s="65">
        <f t="shared" si="49"/>
        <v>117478239</v>
      </c>
      <c r="E165" s="65">
        <f t="shared" si="49"/>
        <v>578331299</v>
      </c>
      <c r="F165" s="65">
        <f t="shared" si="49"/>
        <v>1920256374</v>
      </c>
      <c r="G165" s="65">
        <f t="shared" si="49"/>
        <v>1496455634</v>
      </c>
      <c r="H165" s="65">
        <f t="shared" si="49"/>
        <v>697870469</v>
      </c>
      <c r="I165" s="65">
        <f t="shared" si="49"/>
        <v>3089230125</v>
      </c>
      <c r="J165" s="65">
        <f t="shared" si="49"/>
        <v>779407587</v>
      </c>
      <c r="K165" s="65">
        <f t="shared" si="49"/>
        <v>522392708</v>
      </c>
    </row>
    <row r="167" spans="1:11" ht="90">
      <c r="A167" s="61" t="s">
        <v>88</v>
      </c>
      <c r="B167" s="60" t="s">
        <v>74</v>
      </c>
      <c r="C167" s="60" t="s">
        <v>75</v>
      </c>
      <c r="D167" s="60" t="s">
        <v>76</v>
      </c>
      <c r="E167" s="60" t="s">
        <v>77</v>
      </c>
      <c r="F167" s="60" t="s">
        <v>78</v>
      </c>
      <c r="G167" s="60" t="s">
        <v>79</v>
      </c>
      <c r="H167" s="60" t="s">
        <v>80</v>
      </c>
      <c r="I167" s="60" t="s">
        <v>81</v>
      </c>
      <c r="J167" s="60" t="s">
        <v>82</v>
      </c>
      <c r="K167" s="60" t="s">
        <v>83</v>
      </c>
    </row>
    <row r="168" spans="1:11">
      <c r="A168" s="23">
        <v>1991</v>
      </c>
      <c r="B168" s="23">
        <f>B58/B141</f>
        <v>-3.2131956945588695E-3</v>
      </c>
      <c r="C168" s="23">
        <f t="shared" ref="C168:K168" si="50">C58/C141</f>
        <v>0</v>
      </c>
      <c r="D168" s="23">
        <f t="shared" si="50"/>
        <v>-2.9598823533447081E-3</v>
      </c>
      <c r="E168" s="23">
        <f t="shared" si="50"/>
        <v>6.793432588133845E-2</v>
      </c>
      <c r="F168" s="23">
        <f t="shared" si="50"/>
        <v>0</v>
      </c>
      <c r="G168" s="23">
        <f t="shared" si="50"/>
        <v>1.1137795178656921E-4</v>
      </c>
      <c r="H168" s="23">
        <f t="shared" si="50"/>
        <v>0</v>
      </c>
      <c r="I168" s="23">
        <f t="shared" si="50"/>
        <v>7.3111373908302635E-2</v>
      </c>
      <c r="J168" s="23">
        <f t="shared" si="50"/>
        <v>-3.9418694283549389E-3</v>
      </c>
      <c r="K168" s="23">
        <f t="shared" si="50"/>
        <v>0</v>
      </c>
    </row>
    <row r="169" spans="1:11">
      <c r="A169" s="24">
        <v>1992</v>
      </c>
      <c r="B169" s="24">
        <f t="shared" ref="B169:K169" si="51">B59/B142</f>
        <v>0</v>
      </c>
      <c r="C169" s="24">
        <f t="shared" si="51"/>
        <v>0</v>
      </c>
      <c r="D169" s="24">
        <f t="shared" si="51"/>
        <v>0</v>
      </c>
      <c r="E169" s="24">
        <f t="shared" si="51"/>
        <v>6.3873874618378221E-2</v>
      </c>
      <c r="F169" s="24">
        <f t="shared" si="51"/>
        <v>3.5360000667169824E-5</v>
      </c>
      <c r="G169" s="24">
        <f t="shared" si="51"/>
        <v>-5.6103664134875568E-4</v>
      </c>
      <c r="H169" s="24">
        <f t="shared" si="51"/>
        <v>0</v>
      </c>
      <c r="I169" s="24">
        <f t="shared" si="51"/>
        <v>6.9219104893858865E-2</v>
      </c>
      <c r="J169" s="24">
        <f t="shared" si="51"/>
        <v>-4.9857768354654461E-4</v>
      </c>
      <c r="K169" s="24">
        <f t="shared" si="51"/>
        <v>-8.5788197651081753E-5</v>
      </c>
    </row>
    <row r="170" spans="1:11">
      <c r="A170" s="23">
        <v>1993</v>
      </c>
      <c r="B170" s="23">
        <f t="shared" ref="B170:K170" si="52">B60/B143</f>
        <v>1.4253451241831014E-4</v>
      </c>
      <c r="C170" s="23">
        <f t="shared" si="52"/>
        <v>4.1436517987959547E-2</v>
      </c>
      <c r="D170" s="23">
        <f t="shared" si="52"/>
        <v>0</v>
      </c>
      <c r="E170" s="23">
        <f t="shared" si="52"/>
        <v>4.3499332840382654E-2</v>
      </c>
      <c r="F170" s="23">
        <f t="shared" si="52"/>
        <v>-1.2172338601781011E-5</v>
      </c>
      <c r="G170" s="23">
        <f t="shared" si="52"/>
        <v>4.892229067923312E-4</v>
      </c>
      <c r="H170" s="23">
        <f t="shared" si="52"/>
        <v>0</v>
      </c>
      <c r="I170" s="23">
        <f t="shared" si="52"/>
        <v>8.1954386042963803E-2</v>
      </c>
      <c r="J170" s="23">
        <f t="shared" si="52"/>
        <v>-5.3851142485385878E-4</v>
      </c>
      <c r="K170" s="23">
        <f t="shared" si="52"/>
        <v>-3.3778783023836491E-4</v>
      </c>
    </row>
    <row r="171" spans="1:11">
      <c r="A171" s="24">
        <v>1994</v>
      </c>
      <c r="B171" s="24">
        <f t="shared" ref="B171:K171" si="53">B61/B144</f>
        <v>0</v>
      </c>
      <c r="C171" s="24">
        <f t="shared" si="53"/>
        <v>1.5082416944952793E-2</v>
      </c>
      <c r="D171" s="24">
        <f t="shared" si="53"/>
        <v>0</v>
      </c>
      <c r="E171" s="24">
        <f t="shared" si="53"/>
        <v>3.2324011088399392E-2</v>
      </c>
      <c r="F171" s="24">
        <f t="shared" si="53"/>
        <v>-2.35403580588735E-5</v>
      </c>
      <c r="G171" s="24">
        <f t="shared" si="53"/>
        <v>1.3675188390486397E-3</v>
      </c>
      <c r="H171" s="24">
        <f t="shared" si="53"/>
        <v>0</v>
      </c>
      <c r="I171" s="24">
        <f t="shared" si="53"/>
        <v>0.10249295867848549</v>
      </c>
      <c r="J171" s="24">
        <f t="shared" si="53"/>
        <v>-7.4272309982254244E-5</v>
      </c>
      <c r="K171" s="24">
        <f t="shared" si="53"/>
        <v>-1.7340156038667546E-4</v>
      </c>
    </row>
    <row r="172" spans="1:11">
      <c r="A172" s="23">
        <v>1995</v>
      </c>
      <c r="B172" s="23">
        <f t="shared" ref="B172:K172" si="54">B62/B145</f>
        <v>0</v>
      </c>
      <c r="C172" s="23">
        <f t="shared" si="54"/>
        <v>3.7790360849562055E-4</v>
      </c>
      <c r="D172" s="23">
        <f t="shared" si="54"/>
        <v>0</v>
      </c>
      <c r="E172" s="23">
        <f t="shared" si="54"/>
        <v>3.8511748320582462E-2</v>
      </c>
      <c r="F172" s="23">
        <f t="shared" si="54"/>
        <v>-7.2318404643667858E-6</v>
      </c>
      <c r="G172" s="23">
        <f t="shared" si="54"/>
        <v>3.4538300853381087E-5</v>
      </c>
      <c r="H172" s="23">
        <f t="shared" si="54"/>
        <v>2.6859875791158993E-4</v>
      </c>
      <c r="I172" s="23">
        <f t="shared" si="54"/>
        <v>0.1176184046405367</v>
      </c>
      <c r="J172" s="23">
        <f t="shared" si="54"/>
        <v>-1.0671296491915523E-3</v>
      </c>
      <c r="K172" s="23">
        <f t="shared" si="54"/>
        <v>-2.4839595285157395E-4</v>
      </c>
    </row>
    <row r="173" spans="1:11">
      <c r="A173" s="24">
        <v>1996</v>
      </c>
      <c r="B173" s="24">
        <f t="shared" ref="B173:K173" si="55">B63/B146</f>
        <v>2.9803778627367602E-4</v>
      </c>
      <c r="C173" s="24">
        <f t="shared" si="55"/>
        <v>2.5091351188060118E-4</v>
      </c>
      <c r="D173" s="24">
        <f t="shared" si="55"/>
        <v>0</v>
      </c>
      <c r="E173" s="24">
        <f t="shared" si="55"/>
        <v>4.2203344087454929E-2</v>
      </c>
      <c r="F173" s="24">
        <f t="shared" si="55"/>
        <v>-1.3012962292305512E-5</v>
      </c>
      <c r="G173" s="24">
        <f t="shared" si="55"/>
        <v>1.9397620750952424E-4</v>
      </c>
      <c r="H173" s="24">
        <f t="shared" si="55"/>
        <v>3.3976186234183367E-3</v>
      </c>
      <c r="I173" s="24">
        <f t="shared" si="55"/>
        <v>0.12644361087576653</v>
      </c>
      <c r="J173" s="24">
        <f t="shared" si="55"/>
        <v>-5.6017903920281889E-4</v>
      </c>
      <c r="K173" s="24">
        <f t="shared" si="55"/>
        <v>4.5046595059053542E-4</v>
      </c>
    </row>
    <row r="174" spans="1:11">
      <c r="A174" s="23">
        <v>1997</v>
      </c>
      <c r="B174" s="23">
        <f t="shared" ref="B174:K174" si="56">B64/B147</f>
        <v>0</v>
      </c>
      <c r="C174" s="23">
        <f t="shared" si="56"/>
        <v>-3.9079511209009625E-4</v>
      </c>
      <c r="D174" s="23">
        <f t="shared" si="56"/>
        <v>0</v>
      </c>
      <c r="E174" s="23">
        <f t="shared" si="56"/>
        <v>3.9841094613221703E-2</v>
      </c>
      <c r="F174" s="23">
        <f t="shared" si="56"/>
        <v>-1.2676212867367891E-5</v>
      </c>
      <c r="G174" s="23">
        <f t="shared" si="56"/>
        <v>3.4880171925785383E-4</v>
      </c>
      <c r="H174" s="23">
        <f t="shared" si="56"/>
        <v>1.6801191931060302E-3</v>
      </c>
      <c r="I174" s="23">
        <f t="shared" si="56"/>
        <v>0.11402692125230712</v>
      </c>
      <c r="J174" s="23">
        <f t="shared" si="56"/>
        <v>-9.4626992575378951E-4</v>
      </c>
      <c r="K174" s="23">
        <f t="shared" si="56"/>
        <v>6.5414429120286255E-5</v>
      </c>
    </row>
    <row r="175" spans="1:11">
      <c r="A175" s="24">
        <v>1998</v>
      </c>
      <c r="B175" s="24">
        <f t="shared" ref="B175:K175" si="57">B65/B148</f>
        <v>0</v>
      </c>
      <c r="C175" s="24">
        <f t="shared" si="57"/>
        <v>0</v>
      </c>
      <c r="D175" s="24">
        <f t="shared" si="57"/>
        <v>0</v>
      </c>
      <c r="E175" s="24">
        <f t="shared" si="57"/>
        <v>2.9364102002647156E-2</v>
      </c>
      <c r="F175" s="24">
        <f t="shared" si="57"/>
        <v>-9.8032391379292828E-6</v>
      </c>
      <c r="G175" s="24">
        <f t="shared" si="57"/>
        <v>1.5220102705873357E-4</v>
      </c>
      <c r="H175" s="24">
        <f t="shared" si="57"/>
        <v>1.7365630957023493E-5</v>
      </c>
      <c r="I175" s="24">
        <f t="shared" si="57"/>
        <v>0.1028654359511864</v>
      </c>
      <c r="J175" s="24">
        <f t="shared" si="57"/>
        <v>-7.846913988840533E-4</v>
      </c>
      <c r="K175" s="24">
        <f t="shared" si="57"/>
        <v>4.367291957969261E-4</v>
      </c>
    </row>
    <row r="176" spans="1:11">
      <c r="A176" s="23">
        <v>1999</v>
      </c>
      <c r="B176" s="23">
        <f t="shared" ref="B176:K176" si="58">B66/B149</f>
        <v>0</v>
      </c>
      <c r="C176" s="23">
        <f t="shared" si="58"/>
        <v>0</v>
      </c>
      <c r="D176" s="23">
        <f t="shared" si="58"/>
        <v>0</v>
      </c>
      <c r="E176" s="23">
        <f t="shared" si="58"/>
        <v>3.892648472441132E-2</v>
      </c>
      <c r="F176" s="23">
        <f t="shared" si="58"/>
        <v>-2.3629525215120039E-5</v>
      </c>
      <c r="G176" s="23">
        <f t="shared" si="58"/>
        <v>2.0712761400686985E-4</v>
      </c>
      <c r="H176" s="23">
        <f t="shared" si="58"/>
        <v>5.5767311854540497E-6</v>
      </c>
      <c r="I176" s="23">
        <f t="shared" si="58"/>
        <v>0.12446659826819506</v>
      </c>
      <c r="J176" s="23">
        <f t="shared" si="58"/>
        <v>-3.3801084077248725E-4</v>
      </c>
      <c r="K176" s="23">
        <f t="shared" si="58"/>
        <v>-3.9275679178077025E-5</v>
      </c>
    </row>
    <row r="177" spans="1:11">
      <c r="A177" s="24">
        <v>2000</v>
      </c>
      <c r="B177" s="24">
        <f t="shared" ref="B177:K177" si="59">B67/B150</f>
        <v>0</v>
      </c>
      <c r="C177" s="24">
        <f t="shared" si="59"/>
        <v>0</v>
      </c>
      <c r="D177" s="24">
        <f t="shared" si="59"/>
        <v>0</v>
      </c>
      <c r="E177" s="24">
        <f t="shared" si="59"/>
        <v>4.7603357349133249E-2</v>
      </c>
      <c r="F177" s="24">
        <f t="shared" si="59"/>
        <v>-6.9953955187432354E-7</v>
      </c>
      <c r="G177" s="24">
        <f t="shared" si="59"/>
        <v>1.0754952224587872E-3</v>
      </c>
      <c r="H177" s="24">
        <f t="shared" si="59"/>
        <v>1.5814918890621381E-4</v>
      </c>
      <c r="I177" s="24">
        <f t="shared" si="59"/>
        <v>0.14491359282822658</v>
      </c>
      <c r="J177" s="24">
        <f t="shared" si="59"/>
        <v>-6.2672653117697911E-4</v>
      </c>
      <c r="K177" s="24">
        <f t="shared" si="59"/>
        <v>3.1388880734450626E-4</v>
      </c>
    </row>
    <row r="178" spans="1:11">
      <c r="A178" s="23">
        <v>2001</v>
      </c>
      <c r="B178" s="23">
        <f t="shared" ref="B178:K178" si="60">B68/B151</f>
        <v>0</v>
      </c>
      <c r="C178" s="23">
        <f t="shared" si="60"/>
        <v>-3.085835105984494E-5</v>
      </c>
      <c r="D178" s="23">
        <f t="shared" si="60"/>
        <v>0</v>
      </c>
      <c r="E178" s="23">
        <f t="shared" si="60"/>
        <v>3.6037090350474817E-2</v>
      </c>
      <c r="F178" s="23">
        <f t="shared" si="60"/>
        <v>-3.7496701258209653E-4</v>
      </c>
      <c r="G178" s="23">
        <f t="shared" si="60"/>
        <v>1.3632289338779691E-3</v>
      </c>
      <c r="H178" s="23">
        <f t="shared" si="60"/>
        <v>3.0160362409447867E-6</v>
      </c>
      <c r="I178" s="23">
        <f t="shared" si="60"/>
        <v>0.12891166041104418</v>
      </c>
      <c r="J178" s="23">
        <f t="shared" si="60"/>
        <v>-3.859617696005288E-4</v>
      </c>
      <c r="K178" s="23">
        <f t="shared" si="60"/>
        <v>9.4864785652225194E-5</v>
      </c>
    </row>
    <row r="179" spans="1:11">
      <c r="A179" s="24">
        <v>2002</v>
      </c>
      <c r="B179" s="24">
        <f t="shared" ref="B179:K179" si="61">B69/B152</f>
        <v>0</v>
      </c>
      <c r="C179" s="24">
        <f t="shared" si="61"/>
        <v>0</v>
      </c>
      <c r="D179" s="24">
        <f t="shared" si="61"/>
        <v>0</v>
      </c>
      <c r="E179" s="24">
        <f t="shared" si="61"/>
        <v>2.9944252162121654E-2</v>
      </c>
      <c r="F179" s="24">
        <f t="shared" si="61"/>
        <v>1.5562285700628399E-5</v>
      </c>
      <c r="G179" s="24">
        <f t="shared" si="61"/>
        <v>2.1719785974502076E-3</v>
      </c>
      <c r="H179" s="24">
        <f t="shared" si="61"/>
        <v>2.1847111512506808E-5</v>
      </c>
      <c r="I179" s="24">
        <f t="shared" si="61"/>
        <v>0.14671738129801504</v>
      </c>
      <c r="J179" s="24">
        <f t="shared" si="61"/>
        <v>-1.1834279206978135E-3</v>
      </c>
      <c r="K179" s="24">
        <f t="shared" si="61"/>
        <v>1.9347118875475615E-4</v>
      </c>
    </row>
    <row r="180" spans="1:11">
      <c r="A180" s="23">
        <v>2003</v>
      </c>
      <c r="B180" s="23">
        <f t="shared" ref="B180:K180" si="62">B70/B153</f>
        <v>-1.3476470358839927E-4</v>
      </c>
      <c r="C180" s="23">
        <f t="shared" si="62"/>
        <v>1.0403224502680704E-3</v>
      </c>
      <c r="D180" s="23">
        <f t="shared" si="62"/>
        <v>0</v>
      </c>
      <c r="E180" s="23">
        <f t="shared" si="62"/>
        <v>1.4546466454168645E-2</v>
      </c>
      <c r="F180" s="23">
        <f t="shared" si="62"/>
        <v>2.3878698217861509E-5</v>
      </c>
      <c r="G180" s="23">
        <f t="shared" si="62"/>
        <v>3.1231069034966257E-3</v>
      </c>
      <c r="H180" s="23">
        <f t="shared" si="62"/>
        <v>1.9548531270983427E-5</v>
      </c>
      <c r="I180" s="23">
        <f t="shared" si="62"/>
        <v>0.13651079120709497</v>
      </c>
      <c r="J180" s="23">
        <f t="shared" si="62"/>
        <v>-2.7072527103238926E-5</v>
      </c>
      <c r="K180" s="23">
        <f t="shared" si="62"/>
        <v>1.048539654715627E-4</v>
      </c>
    </row>
    <row r="181" spans="1:11">
      <c r="A181" s="24">
        <v>2004</v>
      </c>
      <c r="B181" s="24">
        <f t="shared" ref="B181:K181" si="63">B71/B154</f>
        <v>1.7294326088449973E-7</v>
      </c>
      <c r="C181" s="24">
        <f t="shared" si="63"/>
        <v>0</v>
      </c>
      <c r="D181" s="24">
        <f t="shared" si="63"/>
        <v>0</v>
      </c>
      <c r="E181" s="24">
        <f t="shared" si="63"/>
        <v>1.2068286340222063E-2</v>
      </c>
      <c r="F181" s="24">
        <f t="shared" si="63"/>
        <v>-7.5490465211910116E-5</v>
      </c>
      <c r="G181" s="24">
        <f t="shared" si="63"/>
        <v>3.1244977410688156E-3</v>
      </c>
      <c r="H181" s="24">
        <f t="shared" si="63"/>
        <v>9.6474242981362588E-6</v>
      </c>
      <c r="I181" s="24">
        <f t="shared" si="63"/>
        <v>0.15330553153135812</v>
      </c>
      <c r="J181" s="24">
        <f t="shared" si="63"/>
        <v>-1.7676081948829848E-5</v>
      </c>
      <c r="K181" s="24">
        <f t="shared" si="63"/>
        <v>-1.9292239373623748E-4</v>
      </c>
    </row>
    <row r="182" spans="1:11">
      <c r="A182" s="23">
        <v>2005</v>
      </c>
      <c r="B182" s="23">
        <f t="shared" ref="B182:K182" si="64">B72/B155</f>
        <v>-1.7401615393534167E-6</v>
      </c>
      <c r="C182" s="23">
        <f t="shared" si="64"/>
        <v>0</v>
      </c>
      <c r="D182" s="23">
        <f t="shared" si="64"/>
        <v>0</v>
      </c>
      <c r="E182" s="23">
        <f t="shared" si="64"/>
        <v>5.9966766841883954E-3</v>
      </c>
      <c r="F182" s="23">
        <f t="shared" si="64"/>
        <v>4.6322373749823186E-5</v>
      </c>
      <c r="G182" s="23">
        <f t="shared" si="64"/>
        <v>2.2270213241876924E-3</v>
      </c>
      <c r="H182" s="23">
        <f t="shared" si="64"/>
        <v>1.3550489204077328E-6</v>
      </c>
      <c r="I182" s="23">
        <f t="shared" si="64"/>
        <v>0.13797026202831567</v>
      </c>
      <c r="J182" s="23">
        <f t="shared" si="64"/>
        <v>-4.3110803004348507E-5</v>
      </c>
      <c r="K182" s="23">
        <f t="shared" si="64"/>
        <v>8.8602915313346423E-4</v>
      </c>
    </row>
    <row r="183" spans="1:11">
      <c r="A183" s="24">
        <v>2006</v>
      </c>
      <c r="B183" s="24">
        <f t="shared" ref="B183:K183" si="65">B73/B156</f>
        <v>3.5502236086822699E-5</v>
      </c>
      <c r="C183" s="24">
        <f t="shared" si="65"/>
        <v>0</v>
      </c>
      <c r="D183" s="24">
        <f t="shared" si="65"/>
        <v>0</v>
      </c>
      <c r="E183" s="24">
        <f t="shared" si="65"/>
        <v>7.4289209654844661E-3</v>
      </c>
      <c r="F183" s="24">
        <f t="shared" si="65"/>
        <v>2.4032682975092479E-5</v>
      </c>
      <c r="G183" s="24">
        <f t="shared" si="65"/>
        <v>2.4585188812174543E-3</v>
      </c>
      <c r="H183" s="24">
        <f t="shared" si="65"/>
        <v>4.7415718731419648E-6</v>
      </c>
      <c r="I183" s="24">
        <f t="shared" si="65"/>
        <v>0.12780627344066614</v>
      </c>
      <c r="J183" s="24">
        <f t="shared" si="65"/>
        <v>1.0381570697153885E-3</v>
      </c>
      <c r="K183" s="24">
        <f t="shared" si="65"/>
        <v>1.7598892789265301E-4</v>
      </c>
    </row>
    <row r="184" spans="1:11">
      <c r="A184" s="23">
        <v>2007</v>
      </c>
      <c r="B184" s="23">
        <f t="shared" ref="B184:K184" si="66">B74/B157</f>
        <v>2.3473339271616579E-5</v>
      </c>
      <c r="C184" s="23">
        <f t="shared" si="66"/>
        <v>0</v>
      </c>
      <c r="D184" s="23">
        <f t="shared" si="66"/>
        <v>1.1916092595665767E-6</v>
      </c>
      <c r="E184" s="23">
        <f t="shared" si="66"/>
        <v>4.2480808432492079E-3</v>
      </c>
      <c r="F184" s="23">
        <f t="shared" si="66"/>
        <v>1.558320661694675E-5</v>
      </c>
      <c r="G184" s="23">
        <f t="shared" si="66"/>
        <v>2.763830004078593E-3</v>
      </c>
      <c r="H184" s="23">
        <f t="shared" si="66"/>
        <v>4.9080951290848589E-5</v>
      </c>
      <c r="I184" s="23">
        <f t="shared" si="66"/>
        <v>0.11159473657511393</v>
      </c>
      <c r="J184" s="23">
        <f t="shared" si="66"/>
        <v>-1.3930989355997306E-4</v>
      </c>
      <c r="K184" s="23">
        <f t="shared" si="66"/>
        <v>-1.2119883513177178E-4</v>
      </c>
    </row>
    <row r="185" spans="1:11">
      <c r="A185" s="24">
        <v>2008</v>
      </c>
      <c r="B185" s="24">
        <f t="shared" ref="B185:K185" si="67">B75/B158</f>
        <v>4.6535716162154455E-4</v>
      </c>
      <c r="C185" s="24">
        <f t="shared" si="67"/>
        <v>0</v>
      </c>
      <c r="D185" s="24">
        <f t="shared" si="67"/>
        <v>0</v>
      </c>
      <c r="E185" s="24">
        <f t="shared" si="67"/>
        <v>4.9670274881685574E-3</v>
      </c>
      <c r="F185" s="24">
        <f t="shared" si="67"/>
        <v>2.9173359682805085E-5</v>
      </c>
      <c r="G185" s="24">
        <f t="shared" si="67"/>
        <v>1.5881097713605291E-3</v>
      </c>
      <c r="H185" s="24">
        <f t="shared" si="67"/>
        <v>-1.3163871064149946E-5</v>
      </c>
      <c r="I185" s="24">
        <f t="shared" si="67"/>
        <v>0.11428244480527359</v>
      </c>
      <c r="J185" s="24">
        <f t="shared" si="67"/>
        <v>-4.8954589095786237E-4</v>
      </c>
      <c r="K185" s="24">
        <f t="shared" si="67"/>
        <v>-3.0933208720449991E-4</v>
      </c>
    </row>
    <row r="186" spans="1:11">
      <c r="A186" s="23">
        <v>2009</v>
      </c>
      <c r="B186" s="23">
        <f t="shared" ref="B186:K186" si="68">B76/B159</f>
        <v>3.3152374575664954E-4</v>
      </c>
      <c r="C186" s="23">
        <f t="shared" si="68"/>
        <v>0</v>
      </c>
      <c r="D186" s="23">
        <f t="shared" si="68"/>
        <v>-4.0865909095042632E-6</v>
      </c>
      <c r="E186" s="23">
        <f t="shared" si="68"/>
        <v>5.9734827295076995E-3</v>
      </c>
      <c r="F186" s="23">
        <f t="shared" si="68"/>
        <v>1.4463842158647982E-6</v>
      </c>
      <c r="G186" s="23">
        <f t="shared" si="68"/>
        <v>2.7095968629531333E-3</v>
      </c>
      <c r="H186" s="23">
        <f t="shared" si="68"/>
        <v>-2.3305392085960248E-6</v>
      </c>
      <c r="I186" s="23">
        <f t="shared" si="68"/>
        <v>0.13301738092504262</v>
      </c>
      <c r="J186" s="23">
        <f t="shared" si="68"/>
        <v>-6.0666417734336767E-4</v>
      </c>
      <c r="K186" s="23">
        <f t="shared" si="68"/>
        <v>-5.3473275046056746E-5</v>
      </c>
    </row>
    <row r="187" spans="1:11">
      <c r="A187" s="24">
        <v>2010</v>
      </c>
      <c r="B187" s="24">
        <f t="shared" ref="B187:K187" si="69">B77/B160</f>
        <v>0</v>
      </c>
      <c r="C187" s="24">
        <f t="shared" si="69"/>
        <v>0</v>
      </c>
      <c r="D187" s="24">
        <f t="shared" si="69"/>
        <v>0</v>
      </c>
      <c r="E187" s="24">
        <f t="shared" si="69"/>
        <v>7.1846349082721498E-3</v>
      </c>
      <c r="F187" s="24">
        <f t="shared" si="69"/>
        <v>1.0811108097553231E-5</v>
      </c>
      <c r="G187" s="24">
        <f t="shared" si="69"/>
        <v>1.9113359733716894E-3</v>
      </c>
      <c r="H187" s="24">
        <f t="shared" si="69"/>
        <v>2.6764652972891765E-6</v>
      </c>
      <c r="I187" s="24">
        <f t="shared" si="69"/>
        <v>0.16116123258107651</v>
      </c>
      <c r="J187" s="24">
        <f t="shared" si="69"/>
        <v>-1.8635587430211505E-4</v>
      </c>
      <c r="K187" s="24">
        <f t="shared" si="69"/>
        <v>4.9495398984115177E-4</v>
      </c>
    </row>
    <row r="188" spans="1:11">
      <c r="A188" s="23">
        <v>2011</v>
      </c>
      <c r="B188" s="23">
        <f t="shared" ref="B188:K188" si="70">B78/B161</f>
        <v>2.7447595403998963E-6</v>
      </c>
      <c r="C188" s="23">
        <f t="shared" si="70"/>
        <v>-1.8296281279470641E-5</v>
      </c>
      <c r="D188" s="23">
        <f t="shared" si="70"/>
        <v>2.4981969957127052E-6</v>
      </c>
      <c r="E188" s="23">
        <f t="shared" si="70"/>
        <v>3.9385903169809056E-3</v>
      </c>
      <c r="F188" s="23">
        <f t="shared" si="70"/>
        <v>-3.7267024057603332E-7</v>
      </c>
      <c r="G188" s="23">
        <f t="shared" si="70"/>
        <v>1.919052266605305E-3</v>
      </c>
      <c r="H188" s="23">
        <f t="shared" si="70"/>
        <v>3.0029998133321953E-5</v>
      </c>
      <c r="I188" s="23">
        <f t="shared" si="70"/>
        <v>0.110546249862148</v>
      </c>
      <c r="J188" s="23">
        <f t="shared" si="70"/>
        <v>-1.3245122953668321E-4</v>
      </c>
      <c r="K188" s="23">
        <f t="shared" si="70"/>
        <v>-8.3567308615337666E-5</v>
      </c>
    </row>
    <row r="189" spans="1:11">
      <c r="A189" s="24">
        <v>2012</v>
      </c>
      <c r="B189" s="24">
        <f t="shared" ref="B189:K189" si="71">B79/B162</f>
        <v>0</v>
      </c>
      <c r="C189" s="24">
        <f t="shared" si="71"/>
        <v>0</v>
      </c>
      <c r="D189" s="24">
        <f t="shared" si="71"/>
        <v>0</v>
      </c>
      <c r="E189" s="24">
        <f t="shared" si="71"/>
        <v>2.1923427247732366E-3</v>
      </c>
      <c r="F189" s="24">
        <f t="shared" si="71"/>
        <v>-2.3590186799087927E-7</v>
      </c>
      <c r="G189" s="24">
        <f t="shared" si="71"/>
        <v>1.735294642926288E-3</v>
      </c>
      <c r="H189" s="24">
        <f t="shared" si="71"/>
        <v>1.139827589812531E-4</v>
      </c>
      <c r="I189" s="24">
        <f t="shared" si="71"/>
        <v>8.8913379629365366E-2</v>
      </c>
      <c r="J189" s="24">
        <f t="shared" si="71"/>
        <v>-9.8737969688647779E-5</v>
      </c>
      <c r="K189" s="24">
        <f t="shared" si="71"/>
        <v>4.8926478860098281E-5</v>
      </c>
    </row>
    <row r="190" spans="1:11">
      <c r="A190" s="23">
        <v>2013</v>
      </c>
      <c r="B190" s="23">
        <f t="shared" ref="B190:K190" si="72">B80/B163</f>
        <v>0</v>
      </c>
      <c r="C190" s="23">
        <f t="shared" si="72"/>
        <v>0</v>
      </c>
      <c r="D190" s="23">
        <f t="shared" si="72"/>
        <v>0</v>
      </c>
      <c r="E190" s="23">
        <f t="shared" si="72"/>
        <v>1.6971614471160193E-3</v>
      </c>
      <c r="F190" s="23">
        <f t="shared" si="72"/>
        <v>-3.3279753136624453E-6</v>
      </c>
      <c r="G190" s="23">
        <f t="shared" si="72"/>
        <v>1.9291543715282012E-3</v>
      </c>
      <c r="H190" s="23">
        <f t="shared" si="72"/>
        <v>5.013244722570152E-5</v>
      </c>
      <c r="I190" s="23">
        <f t="shared" si="72"/>
        <v>9.9925793398300017E-2</v>
      </c>
      <c r="J190" s="23">
        <f t="shared" si="72"/>
        <v>-3.2079953588978799E-5</v>
      </c>
      <c r="K190" s="23">
        <f t="shared" si="72"/>
        <v>-1.3071878725579546E-4</v>
      </c>
    </row>
    <row r="191" spans="1:11">
      <c r="A191" s="24">
        <v>2014</v>
      </c>
      <c r="B191" s="24">
        <f t="shared" ref="B191:K191" si="73">B81/B164</f>
        <v>8.2115117456399827E-5</v>
      </c>
      <c r="C191" s="24">
        <f t="shared" si="73"/>
        <v>0</v>
      </c>
      <c r="D191" s="24">
        <f t="shared" si="73"/>
        <v>0</v>
      </c>
      <c r="E191" s="24">
        <f t="shared" si="73"/>
        <v>1.1168470153618897E-3</v>
      </c>
      <c r="F191" s="24">
        <f t="shared" si="73"/>
        <v>3.0132346036551457E-6</v>
      </c>
      <c r="G191" s="24">
        <f t="shared" si="73"/>
        <v>1.7827325666446177E-3</v>
      </c>
      <c r="H191" s="24">
        <f t="shared" si="73"/>
        <v>6.4944028299674419E-5</v>
      </c>
      <c r="I191" s="24">
        <f t="shared" si="73"/>
        <v>8.3167196361797688E-2</v>
      </c>
      <c r="J191" s="24">
        <f t="shared" si="73"/>
        <v>-1.4321927799984264E-4</v>
      </c>
      <c r="K191" s="24">
        <f t="shared" si="73"/>
        <v>4.7384502967736117E-5</v>
      </c>
    </row>
    <row r="192" spans="1:11">
      <c r="A192" s="23">
        <v>2015</v>
      </c>
      <c r="B192" s="23">
        <f t="shared" ref="B192:K192" si="74">B82/B165</f>
        <v>2.027981527521862E-6</v>
      </c>
      <c r="C192" s="23">
        <f t="shared" si="74"/>
        <v>7.6621160376214349E-9</v>
      </c>
      <c r="D192" s="23">
        <f t="shared" si="74"/>
        <v>5.9585503320321304E-8</v>
      </c>
      <c r="E192" s="23">
        <f t="shared" si="74"/>
        <v>1.3356496550258471E-3</v>
      </c>
      <c r="F192" s="23">
        <f t="shared" si="74"/>
        <v>1.4829269875398419E-5</v>
      </c>
      <c r="G192" s="23">
        <f t="shared" si="74"/>
        <v>1.7104850567190286E-3</v>
      </c>
      <c r="H192" s="23">
        <f t="shared" si="74"/>
        <v>1.3994287527303295E-4</v>
      </c>
      <c r="I192" s="23">
        <f t="shared" si="74"/>
        <v>9.4139735219628554E-2</v>
      </c>
      <c r="J192" s="23">
        <f t="shared" si="74"/>
        <v>-1.3795477718386644E-4</v>
      </c>
      <c r="K192" s="23">
        <f t="shared" si="74"/>
        <v>-1.8557877725965501E-4</v>
      </c>
    </row>
    <row r="193" spans="2:11">
      <c r="B193" s="62"/>
      <c r="C193" s="62"/>
      <c r="D193" s="62"/>
      <c r="E193" s="62"/>
      <c r="F193" s="62"/>
      <c r="G193" s="62"/>
      <c r="H193" s="62"/>
      <c r="I193" s="62"/>
      <c r="J193" s="62"/>
      <c r="K193" s="62"/>
    </row>
    <row r="194" spans="2:11">
      <c r="B194" s="62"/>
      <c r="C194" s="62"/>
      <c r="D194" s="62"/>
      <c r="E194" s="62"/>
      <c r="F194" s="62"/>
      <c r="G194" s="62"/>
      <c r="H194" s="62"/>
      <c r="I194" s="62"/>
      <c r="J194" s="62"/>
      <c r="K194" s="62"/>
    </row>
    <row r="195" spans="2:11">
      <c r="B195" s="62"/>
      <c r="C195" s="62"/>
      <c r="D195" s="62"/>
      <c r="E195" s="62"/>
      <c r="F195" s="62"/>
      <c r="G195" s="62"/>
      <c r="H195" s="62"/>
      <c r="I195" s="62"/>
      <c r="J195" s="62"/>
      <c r="K195" s="62"/>
    </row>
    <row r="196" spans="2:11">
      <c r="B196" s="62"/>
      <c r="C196" s="62"/>
      <c r="D196" s="62"/>
      <c r="E196" s="62"/>
      <c r="F196" s="62"/>
      <c r="G196" s="62"/>
      <c r="H196" s="62"/>
      <c r="I196" s="62"/>
      <c r="J196" s="62"/>
      <c r="K196" s="6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comtrade</vt:lpstr>
      <vt:lpstr>Exportaciones de colombia</vt:lpstr>
      <vt:lpstr>Importaciones de colombia</vt:lpstr>
      <vt:lpstr>Balanza comercial</vt:lpstr>
      <vt:lpstr>Indicadores per capita</vt:lpstr>
      <vt:lpstr>Indicadores de apertura</vt:lpstr>
      <vt:lpstr>Indicadores de participacion </vt:lpstr>
      <vt:lpstr>Indicadores de dinamismo</vt:lpstr>
      <vt:lpstr>IVCR prod. agricolas</vt:lpstr>
      <vt:lpstr>Balassa prod.agricolas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Yulieth Calderon Cortes</dc:creator>
  <cp:lastModifiedBy>eycalderonc</cp:lastModifiedBy>
  <dcterms:created xsi:type="dcterms:W3CDTF">2016-11-11T18:06:45Z</dcterms:created>
  <dcterms:modified xsi:type="dcterms:W3CDTF">2016-12-09T19:33:05Z</dcterms:modified>
</cp:coreProperties>
</file>