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0115" windowHeight="7995" tabRatio="664" activeTab="4"/>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44525"/>
</workbook>
</file>

<file path=xl/calcChain.xml><?xml version="1.0" encoding="utf-8"?>
<calcChain xmlns="http://schemas.openxmlformats.org/spreadsheetml/2006/main">
  <c r="F50" i="13" l="1"/>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F46" i="13" l="1"/>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AA46" i="9"/>
  <c r="F46" i="9"/>
  <c r="H113" i="8"/>
  <c r="I113" i="8"/>
  <c r="J113" i="8"/>
  <c r="K113" i="8"/>
  <c r="L113" i="8"/>
  <c r="M113" i="8"/>
  <c r="N113" i="8"/>
  <c r="O113" i="8"/>
  <c r="P113" i="8"/>
  <c r="Q113" i="8"/>
  <c r="R113" i="8"/>
  <c r="S113" i="8"/>
  <c r="T113" i="8"/>
  <c r="U113" i="8"/>
  <c r="V113" i="8"/>
  <c r="W113" i="8"/>
  <c r="X113" i="8"/>
  <c r="Y113" i="8"/>
  <c r="Z113" i="8"/>
  <c r="AA113" i="8"/>
  <c r="AB113" i="8"/>
  <c r="AC113" i="8"/>
  <c r="H114" i="8"/>
  <c r="I114" i="8"/>
  <c r="J114" i="8"/>
  <c r="K114" i="8"/>
  <c r="L114" i="8"/>
  <c r="M114" i="8"/>
  <c r="N114" i="8"/>
  <c r="O114" i="8"/>
  <c r="P114" i="8"/>
  <c r="Q114" i="8"/>
  <c r="R114" i="8"/>
  <c r="S114" i="8"/>
  <c r="T114" i="8"/>
  <c r="U114" i="8"/>
  <c r="V114" i="8"/>
  <c r="W114" i="8"/>
  <c r="X114" i="8"/>
  <c r="Y114" i="8"/>
  <c r="Z114" i="8"/>
  <c r="AA114" i="8"/>
  <c r="AB114" i="8"/>
  <c r="AC114" i="8"/>
  <c r="H115" i="8"/>
  <c r="I115" i="8"/>
  <c r="J115" i="8"/>
  <c r="K115" i="8"/>
  <c r="L115" i="8"/>
  <c r="M115" i="8"/>
  <c r="N115" i="8"/>
  <c r="O115" i="8"/>
  <c r="P115" i="8"/>
  <c r="Q115" i="8"/>
  <c r="R115" i="8"/>
  <c r="S115" i="8"/>
  <c r="T115" i="8"/>
  <c r="U115" i="8"/>
  <c r="V115" i="8"/>
  <c r="W115" i="8"/>
  <c r="X115" i="8"/>
  <c r="Y115" i="8"/>
  <c r="Z115" i="8"/>
  <c r="AA115" i="8"/>
  <c r="AB115" i="8"/>
  <c r="AC115" i="8"/>
  <c r="H116" i="8"/>
  <c r="I116" i="8"/>
  <c r="J116" i="8"/>
  <c r="K116" i="8"/>
  <c r="L116" i="8"/>
  <c r="M116" i="8"/>
  <c r="N116" i="8"/>
  <c r="O116" i="8"/>
  <c r="P116" i="8"/>
  <c r="Q116" i="8"/>
  <c r="R116" i="8"/>
  <c r="S116" i="8"/>
  <c r="T116" i="8"/>
  <c r="U116" i="8"/>
  <c r="V116" i="8"/>
  <c r="W116" i="8"/>
  <c r="X116" i="8"/>
  <c r="Y116" i="8"/>
  <c r="Z116" i="8"/>
  <c r="AA116" i="8"/>
  <c r="AB116" i="8"/>
  <c r="AC116" i="8"/>
  <c r="H117" i="8"/>
  <c r="I117" i="8"/>
  <c r="J117" i="8"/>
  <c r="K117" i="8"/>
  <c r="L117" i="8"/>
  <c r="M117" i="8"/>
  <c r="N117" i="8"/>
  <c r="O117" i="8"/>
  <c r="P117" i="8"/>
  <c r="Q117" i="8"/>
  <c r="R117" i="8"/>
  <c r="S117" i="8"/>
  <c r="T117" i="8"/>
  <c r="U117" i="8"/>
  <c r="V117" i="8"/>
  <c r="W117" i="8"/>
  <c r="X117" i="8"/>
  <c r="Y117" i="8"/>
  <c r="Z117" i="8"/>
  <c r="AA117" i="8"/>
  <c r="AB117" i="8"/>
  <c r="AC117" i="8"/>
  <c r="H118" i="8"/>
  <c r="I118" i="8"/>
  <c r="J118" i="8"/>
  <c r="K118" i="8"/>
  <c r="L118" i="8"/>
  <c r="M118" i="8"/>
  <c r="N118" i="8"/>
  <c r="O118" i="8"/>
  <c r="P118" i="8"/>
  <c r="Q118" i="8"/>
  <c r="R118" i="8"/>
  <c r="S118" i="8"/>
  <c r="T118" i="8"/>
  <c r="U118" i="8"/>
  <c r="V118" i="8"/>
  <c r="W118" i="8"/>
  <c r="X118" i="8"/>
  <c r="Y118" i="8"/>
  <c r="Z118" i="8"/>
  <c r="AA118" i="8"/>
  <c r="AB118" i="8"/>
  <c r="AC118" i="8"/>
  <c r="H119" i="8"/>
  <c r="I119" i="8"/>
  <c r="J119" i="8"/>
  <c r="K119" i="8"/>
  <c r="L119" i="8"/>
  <c r="M119" i="8"/>
  <c r="N119" i="8"/>
  <c r="O119" i="8"/>
  <c r="P119" i="8"/>
  <c r="Q119" i="8"/>
  <c r="R119" i="8"/>
  <c r="S119" i="8"/>
  <c r="T119" i="8"/>
  <c r="U119" i="8"/>
  <c r="V119" i="8"/>
  <c r="W119" i="8"/>
  <c r="X119" i="8"/>
  <c r="Y119" i="8"/>
  <c r="Z119" i="8"/>
  <c r="AA119" i="8"/>
  <c r="AB119" i="8"/>
  <c r="AC119" i="8"/>
  <c r="H120" i="8"/>
  <c r="I120" i="8"/>
  <c r="J120" i="8"/>
  <c r="K120" i="8"/>
  <c r="L120" i="8"/>
  <c r="M120" i="8"/>
  <c r="N120" i="8"/>
  <c r="O120" i="8"/>
  <c r="P120" i="8"/>
  <c r="Q120" i="8"/>
  <c r="R120" i="8"/>
  <c r="S120" i="8"/>
  <c r="T120" i="8"/>
  <c r="U120" i="8"/>
  <c r="V120" i="8"/>
  <c r="W120" i="8"/>
  <c r="X120" i="8"/>
  <c r="Y120" i="8"/>
  <c r="Z120" i="8"/>
  <c r="AA120" i="8"/>
  <c r="AB120" i="8"/>
  <c r="AC120" i="8"/>
  <c r="H121" i="8"/>
  <c r="I121" i="8"/>
  <c r="J121" i="8"/>
  <c r="K121" i="8"/>
  <c r="L121" i="8"/>
  <c r="M121" i="8"/>
  <c r="N121" i="8"/>
  <c r="O121" i="8"/>
  <c r="P121" i="8"/>
  <c r="Q121" i="8"/>
  <c r="R121" i="8"/>
  <c r="S121" i="8"/>
  <c r="T121" i="8"/>
  <c r="U121" i="8"/>
  <c r="V121" i="8"/>
  <c r="W121" i="8"/>
  <c r="X121" i="8"/>
  <c r="Y121" i="8"/>
  <c r="Z121" i="8"/>
  <c r="AA121" i="8"/>
  <c r="AB121" i="8"/>
  <c r="AC121" i="8"/>
  <c r="H122" i="8"/>
  <c r="I122" i="8"/>
  <c r="J122" i="8"/>
  <c r="K122" i="8"/>
  <c r="L122" i="8"/>
  <c r="M122" i="8"/>
  <c r="N122" i="8"/>
  <c r="O122" i="8"/>
  <c r="P122" i="8"/>
  <c r="Q122" i="8"/>
  <c r="R122" i="8"/>
  <c r="S122" i="8"/>
  <c r="T122" i="8"/>
  <c r="U122" i="8"/>
  <c r="V122" i="8"/>
  <c r="W122" i="8"/>
  <c r="X122" i="8"/>
  <c r="Y122" i="8"/>
  <c r="Z122" i="8"/>
  <c r="AA122" i="8"/>
  <c r="AB122" i="8"/>
  <c r="AC122" i="8"/>
  <c r="I112" i="8"/>
  <c r="J112" i="8"/>
  <c r="K112" i="8"/>
  <c r="L112" i="8"/>
  <c r="M112" i="8"/>
  <c r="N112" i="8"/>
  <c r="O112" i="8"/>
  <c r="P112" i="8"/>
  <c r="Q112" i="8"/>
  <c r="R112" i="8"/>
  <c r="S112" i="8"/>
  <c r="T112" i="8"/>
  <c r="U112" i="8"/>
  <c r="V112" i="8"/>
  <c r="W112" i="8"/>
  <c r="X112" i="8"/>
  <c r="Y112" i="8"/>
  <c r="Z112" i="8"/>
  <c r="AA112" i="8"/>
  <c r="AB112" i="8"/>
  <c r="AC112" i="8"/>
  <c r="H112" i="8"/>
  <c r="I99" i="8"/>
  <c r="J99" i="8"/>
  <c r="K99" i="8"/>
  <c r="L99" i="8"/>
  <c r="M99" i="8"/>
  <c r="N99" i="8"/>
  <c r="O99" i="8"/>
  <c r="P99" i="8"/>
  <c r="Q99" i="8"/>
  <c r="R99" i="8"/>
  <c r="S99" i="8"/>
  <c r="T99" i="8"/>
  <c r="U99" i="8"/>
  <c r="V99" i="8"/>
  <c r="W99" i="8"/>
  <c r="X99" i="8"/>
  <c r="Y99" i="8"/>
  <c r="Z99" i="8"/>
  <c r="AA99" i="8"/>
  <c r="AB99" i="8"/>
  <c r="AC99" i="8"/>
  <c r="H100" i="8"/>
  <c r="I100" i="8"/>
  <c r="J100" i="8"/>
  <c r="K100" i="8"/>
  <c r="L100" i="8"/>
  <c r="M100" i="8"/>
  <c r="N100" i="8"/>
  <c r="O100" i="8"/>
  <c r="P100" i="8"/>
  <c r="Q100" i="8"/>
  <c r="R100" i="8"/>
  <c r="S100" i="8"/>
  <c r="T100" i="8"/>
  <c r="U100" i="8"/>
  <c r="V100" i="8"/>
  <c r="W100" i="8"/>
  <c r="X100" i="8"/>
  <c r="Y100" i="8"/>
  <c r="Z100" i="8"/>
  <c r="AA100" i="8"/>
  <c r="AB100" i="8"/>
  <c r="AC100" i="8"/>
  <c r="H101" i="8"/>
  <c r="I101" i="8"/>
  <c r="J101" i="8"/>
  <c r="K101" i="8"/>
  <c r="L101" i="8"/>
  <c r="M101" i="8"/>
  <c r="N101" i="8"/>
  <c r="O101" i="8"/>
  <c r="P101" i="8"/>
  <c r="Q101" i="8"/>
  <c r="R101" i="8"/>
  <c r="S101" i="8"/>
  <c r="T101" i="8"/>
  <c r="U101" i="8"/>
  <c r="V101" i="8"/>
  <c r="W101" i="8"/>
  <c r="X101" i="8"/>
  <c r="Y101" i="8"/>
  <c r="Z101" i="8"/>
  <c r="AA101" i="8"/>
  <c r="AB101" i="8"/>
  <c r="AC101" i="8"/>
  <c r="H102" i="8"/>
  <c r="I102" i="8"/>
  <c r="J102" i="8"/>
  <c r="K102" i="8"/>
  <c r="L102" i="8"/>
  <c r="M102" i="8"/>
  <c r="N102" i="8"/>
  <c r="O102" i="8"/>
  <c r="P102" i="8"/>
  <c r="Q102" i="8"/>
  <c r="R102" i="8"/>
  <c r="S102" i="8"/>
  <c r="T102" i="8"/>
  <c r="U102" i="8"/>
  <c r="V102" i="8"/>
  <c r="W102" i="8"/>
  <c r="X102" i="8"/>
  <c r="Y102" i="8"/>
  <c r="Z102" i="8"/>
  <c r="AA102" i="8"/>
  <c r="AB102" i="8"/>
  <c r="AC102" i="8"/>
  <c r="H103" i="8"/>
  <c r="I103" i="8"/>
  <c r="J103" i="8"/>
  <c r="K103" i="8"/>
  <c r="L103" i="8"/>
  <c r="M103" i="8"/>
  <c r="N103" i="8"/>
  <c r="O103" i="8"/>
  <c r="P103" i="8"/>
  <c r="Q103" i="8"/>
  <c r="R103" i="8"/>
  <c r="S103" i="8"/>
  <c r="T103" i="8"/>
  <c r="U103" i="8"/>
  <c r="V103" i="8"/>
  <c r="W103" i="8"/>
  <c r="X103" i="8"/>
  <c r="Y103" i="8"/>
  <c r="Z103" i="8"/>
  <c r="AA103" i="8"/>
  <c r="AB103" i="8"/>
  <c r="AC103" i="8"/>
  <c r="H104" i="8"/>
  <c r="I104" i="8"/>
  <c r="J104" i="8"/>
  <c r="K104" i="8"/>
  <c r="L104" i="8"/>
  <c r="M104" i="8"/>
  <c r="N104" i="8"/>
  <c r="O104" i="8"/>
  <c r="P104" i="8"/>
  <c r="Q104" i="8"/>
  <c r="R104" i="8"/>
  <c r="S104" i="8"/>
  <c r="T104" i="8"/>
  <c r="U104" i="8"/>
  <c r="V104" i="8"/>
  <c r="W104" i="8"/>
  <c r="X104" i="8"/>
  <c r="Y104" i="8"/>
  <c r="Z104" i="8"/>
  <c r="AA104" i="8"/>
  <c r="AB104" i="8"/>
  <c r="AC104" i="8"/>
  <c r="H105" i="8"/>
  <c r="I105" i="8"/>
  <c r="J105" i="8"/>
  <c r="K105" i="8"/>
  <c r="L105" i="8"/>
  <c r="M105" i="8"/>
  <c r="N105" i="8"/>
  <c r="O105" i="8"/>
  <c r="P105" i="8"/>
  <c r="Q105" i="8"/>
  <c r="R105" i="8"/>
  <c r="S105" i="8"/>
  <c r="T105" i="8"/>
  <c r="U105" i="8"/>
  <c r="V105" i="8"/>
  <c r="W105" i="8"/>
  <c r="X105" i="8"/>
  <c r="Y105" i="8"/>
  <c r="Z105" i="8"/>
  <c r="AA105" i="8"/>
  <c r="AB105" i="8"/>
  <c r="AC105" i="8"/>
  <c r="H106" i="8"/>
  <c r="I106" i="8"/>
  <c r="J106" i="8"/>
  <c r="K106" i="8"/>
  <c r="L106" i="8"/>
  <c r="M106" i="8"/>
  <c r="N106" i="8"/>
  <c r="O106" i="8"/>
  <c r="P106" i="8"/>
  <c r="Q106" i="8"/>
  <c r="R106" i="8"/>
  <c r="S106" i="8"/>
  <c r="T106" i="8"/>
  <c r="U106" i="8"/>
  <c r="V106" i="8"/>
  <c r="W106" i="8"/>
  <c r="X106" i="8"/>
  <c r="Y106" i="8"/>
  <c r="Z106" i="8"/>
  <c r="AA106" i="8"/>
  <c r="AB106" i="8"/>
  <c r="AC106" i="8"/>
  <c r="H107" i="8"/>
  <c r="I107" i="8"/>
  <c r="J107" i="8"/>
  <c r="K107" i="8"/>
  <c r="L107" i="8"/>
  <c r="M107" i="8"/>
  <c r="N107" i="8"/>
  <c r="O107" i="8"/>
  <c r="P107" i="8"/>
  <c r="Q107" i="8"/>
  <c r="R107" i="8"/>
  <c r="S107" i="8"/>
  <c r="T107" i="8"/>
  <c r="U107" i="8"/>
  <c r="V107" i="8"/>
  <c r="W107" i="8"/>
  <c r="X107" i="8"/>
  <c r="Y107" i="8"/>
  <c r="Z107" i="8"/>
  <c r="AA107" i="8"/>
  <c r="AB107" i="8"/>
  <c r="AC107" i="8"/>
  <c r="H108" i="8"/>
  <c r="I108" i="8"/>
  <c r="J108" i="8"/>
  <c r="K108" i="8"/>
  <c r="L108" i="8"/>
  <c r="M108" i="8"/>
  <c r="N108" i="8"/>
  <c r="O108" i="8"/>
  <c r="P108" i="8"/>
  <c r="Q108" i="8"/>
  <c r="R108" i="8"/>
  <c r="S108" i="8"/>
  <c r="T108" i="8"/>
  <c r="U108" i="8"/>
  <c r="V108" i="8"/>
  <c r="W108" i="8"/>
  <c r="X108" i="8"/>
  <c r="Y108" i="8"/>
  <c r="Z108" i="8"/>
  <c r="AA108" i="8"/>
  <c r="AB108" i="8"/>
  <c r="AC108" i="8"/>
  <c r="I98" i="8"/>
  <c r="J98" i="8"/>
  <c r="K98" i="8"/>
  <c r="L98" i="8"/>
  <c r="M98" i="8"/>
  <c r="N98" i="8"/>
  <c r="O98" i="8"/>
  <c r="P98" i="8"/>
  <c r="Q98" i="8"/>
  <c r="R98" i="8"/>
  <c r="S98" i="8"/>
  <c r="T98" i="8"/>
  <c r="U98" i="8"/>
  <c r="V98" i="8"/>
  <c r="W98" i="8"/>
  <c r="X98" i="8"/>
  <c r="Y98" i="8"/>
  <c r="Z98" i="8"/>
  <c r="AA98" i="8"/>
  <c r="AB98" i="8"/>
  <c r="AC98"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H131" i="8" l="1"/>
  <c r="H85" i="8"/>
  <c r="AA140" i="8"/>
  <c r="AA80" i="8"/>
  <c r="AA126" i="8"/>
  <c r="P150" i="8"/>
  <c r="P90" i="8"/>
  <c r="P136" i="8"/>
  <c r="AB148" i="8"/>
  <c r="AB134" i="8"/>
  <c r="AB88" i="8"/>
  <c r="R147" i="8"/>
  <c r="R133" i="8"/>
  <c r="R87" i="8"/>
  <c r="P146" i="8"/>
  <c r="P132" i="8"/>
  <c r="P86" i="8"/>
  <c r="AB144" i="8"/>
  <c r="AB130" i="8"/>
  <c r="AB84" i="8"/>
  <c r="R143" i="8"/>
  <c r="R129" i="8"/>
  <c r="R83" i="8"/>
  <c r="P142" i="8"/>
  <c r="P82" i="8"/>
  <c r="P128" i="8"/>
  <c r="O136" i="8"/>
  <c r="O150" i="8"/>
  <c r="O90" i="8"/>
  <c r="S148" i="8"/>
  <c r="S134" i="8"/>
  <c r="S88" i="8"/>
  <c r="Q147" i="8"/>
  <c r="Q133" i="8"/>
  <c r="Q87" i="8"/>
  <c r="W146" i="8"/>
  <c r="W132" i="8"/>
  <c r="W86" i="8"/>
  <c r="M145" i="8"/>
  <c r="M131" i="8"/>
  <c r="M85" i="8"/>
  <c r="Y143" i="8"/>
  <c r="Y129" i="8"/>
  <c r="Y83" i="8"/>
  <c r="I143" i="8"/>
  <c r="I129" i="8"/>
  <c r="I83" i="8"/>
  <c r="U141" i="8"/>
  <c r="U127" i="8"/>
  <c r="U81" i="8"/>
  <c r="I140" i="8"/>
  <c r="I80" i="8"/>
  <c r="I126" i="8"/>
  <c r="AB149" i="8"/>
  <c r="AB135" i="8"/>
  <c r="AB89" i="8"/>
  <c r="L149" i="8"/>
  <c r="L89" i="8"/>
  <c r="L135" i="8"/>
  <c r="J148" i="8"/>
  <c r="J134" i="8"/>
  <c r="J88" i="8"/>
  <c r="V146" i="8"/>
  <c r="V132" i="8"/>
  <c r="V86" i="8"/>
  <c r="T145" i="8"/>
  <c r="T131" i="8"/>
  <c r="T85" i="8"/>
  <c r="R144" i="8"/>
  <c r="R84" i="8"/>
  <c r="R130" i="8"/>
  <c r="H143" i="8"/>
  <c r="H83" i="8"/>
  <c r="H129" i="8"/>
  <c r="AB141" i="8"/>
  <c r="AB127" i="8"/>
  <c r="AB81" i="8"/>
  <c r="X140" i="8"/>
  <c r="X80" i="8"/>
  <c r="X126" i="8"/>
  <c r="U150" i="8"/>
  <c r="U90" i="8"/>
  <c r="U136" i="8"/>
  <c r="K149" i="8"/>
  <c r="K135" i="8"/>
  <c r="K89" i="8"/>
  <c r="I148" i="8"/>
  <c r="I134" i="8"/>
  <c r="I88" i="8"/>
  <c r="U146" i="8"/>
  <c r="U132" i="8"/>
  <c r="U86" i="8"/>
  <c r="K145" i="8"/>
  <c r="K131" i="8"/>
  <c r="K85" i="8"/>
  <c r="Q144" i="8"/>
  <c r="Q130" i="8"/>
  <c r="Q84" i="8"/>
  <c r="AC142" i="8"/>
  <c r="AC128" i="8"/>
  <c r="AC82" i="8"/>
  <c r="U142" i="8"/>
  <c r="U128" i="8"/>
  <c r="U82" i="8"/>
  <c r="M142" i="8"/>
  <c r="M128" i="8"/>
  <c r="M82" i="8"/>
  <c r="S141" i="8"/>
  <c r="S81" i="8"/>
  <c r="S127" i="8"/>
  <c r="W126" i="8"/>
  <c r="W80" i="8"/>
  <c r="W140" i="8"/>
  <c r="O126" i="8"/>
  <c r="O140" i="8"/>
  <c r="O80" i="8"/>
  <c r="AB136" i="8"/>
  <c r="AB150" i="8"/>
  <c r="AB90" i="8"/>
  <c r="T136" i="8"/>
  <c r="T150" i="8"/>
  <c r="T90" i="8"/>
  <c r="L136" i="8"/>
  <c r="L150" i="8"/>
  <c r="L90" i="8"/>
  <c r="Z135" i="8"/>
  <c r="Z89" i="8"/>
  <c r="Z149" i="8"/>
  <c r="R135" i="8"/>
  <c r="R89" i="8"/>
  <c r="R149" i="8"/>
  <c r="J135" i="8"/>
  <c r="J89" i="8"/>
  <c r="J149" i="8"/>
  <c r="X134" i="8"/>
  <c r="X148" i="8"/>
  <c r="X88" i="8"/>
  <c r="P134" i="8"/>
  <c r="P88" i="8"/>
  <c r="P148" i="8"/>
  <c r="H134" i="8"/>
  <c r="H148" i="8"/>
  <c r="H88" i="8"/>
  <c r="V133" i="8"/>
  <c r="V147" i="8"/>
  <c r="V87" i="8"/>
  <c r="N133" i="8"/>
  <c r="N147" i="8"/>
  <c r="N87" i="8"/>
  <c r="AB132" i="8"/>
  <c r="AB86" i="8"/>
  <c r="AB146" i="8"/>
  <c r="T132" i="8"/>
  <c r="T86" i="8"/>
  <c r="T146" i="8"/>
  <c r="L132" i="8"/>
  <c r="L86" i="8"/>
  <c r="L146" i="8"/>
  <c r="Z131" i="8"/>
  <c r="Z145" i="8"/>
  <c r="Z85" i="8"/>
  <c r="R131" i="8"/>
  <c r="R85" i="8"/>
  <c r="R145" i="8"/>
  <c r="J131" i="8"/>
  <c r="J145" i="8"/>
  <c r="J85" i="8"/>
  <c r="X130" i="8"/>
  <c r="X144" i="8"/>
  <c r="X84" i="8"/>
  <c r="P130" i="8"/>
  <c r="P144" i="8"/>
  <c r="P84" i="8"/>
  <c r="H130" i="8"/>
  <c r="H84" i="8"/>
  <c r="H144" i="8"/>
  <c r="V129" i="8"/>
  <c r="V83" i="8"/>
  <c r="V143" i="8"/>
  <c r="N129" i="8"/>
  <c r="N83" i="8"/>
  <c r="N143" i="8"/>
  <c r="AB128" i="8"/>
  <c r="AB142" i="8"/>
  <c r="AB82" i="8"/>
  <c r="T128" i="8"/>
  <c r="T82" i="8"/>
  <c r="T142" i="8"/>
  <c r="L128" i="8"/>
  <c r="L82" i="8"/>
  <c r="L142" i="8"/>
  <c r="Z141" i="8"/>
  <c r="Z127" i="8"/>
  <c r="Z81" i="8"/>
  <c r="R141" i="8"/>
  <c r="R127" i="8"/>
  <c r="R81" i="8"/>
  <c r="J141" i="8"/>
  <c r="J127" i="8"/>
  <c r="J81" i="8"/>
  <c r="S140" i="8"/>
  <c r="S126" i="8"/>
  <c r="S80" i="8"/>
  <c r="H150" i="8"/>
  <c r="H136" i="8"/>
  <c r="H90" i="8"/>
  <c r="L148" i="8"/>
  <c r="L88" i="8"/>
  <c r="L134" i="8"/>
  <c r="X146" i="8"/>
  <c r="X132" i="8"/>
  <c r="X86" i="8"/>
  <c r="N145" i="8"/>
  <c r="N85" i="8"/>
  <c r="N131" i="8"/>
  <c r="Z143" i="8"/>
  <c r="Z129" i="8"/>
  <c r="Z83" i="8"/>
  <c r="R126" i="8"/>
  <c r="R80" i="8"/>
  <c r="R140" i="8"/>
  <c r="AC149" i="8"/>
  <c r="AC135" i="8"/>
  <c r="AC89" i="8"/>
  <c r="AA148" i="8"/>
  <c r="AA134" i="8"/>
  <c r="AA88" i="8"/>
  <c r="I147" i="8"/>
  <c r="I133" i="8"/>
  <c r="I87" i="8"/>
  <c r="U145" i="8"/>
  <c r="U131" i="8"/>
  <c r="U85" i="8"/>
  <c r="S144" i="8"/>
  <c r="S130" i="8"/>
  <c r="S84" i="8"/>
  <c r="W142" i="8"/>
  <c r="W128" i="8"/>
  <c r="W82" i="8"/>
  <c r="L145" i="8"/>
  <c r="L131" i="8"/>
  <c r="L85" i="8"/>
  <c r="X143" i="8"/>
  <c r="X129" i="8"/>
  <c r="X83" i="8"/>
  <c r="N142" i="8"/>
  <c r="N128" i="8"/>
  <c r="N82" i="8"/>
  <c r="M150" i="8"/>
  <c r="M90" i="8"/>
  <c r="M136" i="8"/>
  <c r="Y148" i="8"/>
  <c r="Y134" i="8"/>
  <c r="Y88" i="8"/>
  <c r="O147" i="8"/>
  <c r="O133" i="8"/>
  <c r="O87" i="8"/>
  <c r="M146" i="8"/>
  <c r="M132" i="8"/>
  <c r="M86" i="8"/>
  <c r="Y144" i="8"/>
  <c r="Y130" i="8"/>
  <c r="Y84" i="8"/>
  <c r="O143" i="8"/>
  <c r="O129" i="8"/>
  <c r="O83" i="8"/>
  <c r="AA141" i="8"/>
  <c r="AA81" i="8"/>
  <c r="AA127" i="8"/>
  <c r="H126" i="8"/>
  <c r="H140" i="8"/>
  <c r="AA136" i="8"/>
  <c r="AA150" i="8"/>
  <c r="AA90" i="8"/>
  <c r="Q135" i="8"/>
  <c r="Q89" i="8"/>
  <c r="Q149" i="8"/>
  <c r="O134" i="8"/>
  <c r="O88" i="8"/>
  <c r="O148" i="8"/>
  <c r="AA132" i="8"/>
  <c r="AA86" i="8"/>
  <c r="AA146" i="8"/>
  <c r="Y131" i="8"/>
  <c r="Y145" i="8"/>
  <c r="Y85" i="8"/>
  <c r="W84" i="8"/>
  <c r="W144" i="8"/>
  <c r="W130" i="8"/>
  <c r="U83" i="8"/>
  <c r="U143" i="8"/>
  <c r="U129" i="8"/>
  <c r="K82" i="8"/>
  <c r="K142" i="8"/>
  <c r="K128" i="8"/>
  <c r="I127" i="8"/>
  <c r="I81" i="8"/>
  <c r="I141" i="8"/>
  <c r="K140" i="8"/>
  <c r="K126" i="8"/>
  <c r="K80" i="8"/>
  <c r="V149" i="8"/>
  <c r="V135" i="8"/>
  <c r="V89" i="8"/>
  <c r="T148" i="8"/>
  <c r="T88" i="8"/>
  <c r="T134" i="8"/>
  <c r="J147" i="8"/>
  <c r="J87" i="8"/>
  <c r="J133" i="8"/>
  <c r="V145" i="8"/>
  <c r="V85" i="8"/>
  <c r="V131" i="8"/>
  <c r="L144" i="8"/>
  <c r="L84" i="8"/>
  <c r="L130" i="8"/>
  <c r="X142" i="8"/>
  <c r="X82" i="8"/>
  <c r="X128" i="8"/>
  <c r="N141" i="8"/>
  <c r="N81" i="8"/>
  <c r="N127" i="8"/>
  <c r="Z126" i="8"/>
  <c r="Z140" i="8"/>
  <c r="Z80" i="8"/>
  <c r="W136" i="8"/>
  <c r="W150" i="8"/>
  <c r="W90" i="8"/>
  <c r="M149" i="8"/>
  <c r="M135" i="8"/>
  <c r="M89" i="8"/>
  <c r="Y147" i="8"/>
  <c r="Y133" i="8"/>
  <c r="Y87" i="8"/>
  <c r="AC145" i="8"/>
  <c r="AC131" i="8"/>
  <c r="AC85" i="8"/>
  <c r="AA144" i="8"/>
  <c r="AA130" i="8"/>
  <c r="AA84" i="8"/>
  <c r="Q143" i="8"/>
  <c r="Q129" i="8"/>
  <c r="Q83" i="8"/>
  <c r="AC141" i="8"/>
  <c r="AC127" i="8"/>
  <c r="AC81" i="8"/>
  <c r="Y140" i="8"/>
  <c r="Y80" i="8"/>
  <c r="Y126" i="8"/>
  <c r="V150" i="8"/>
  <c r="V90" i="8"/>
  <c r="V136" i="8"/>
  <c r="T149" i="8"/>
  <c r="T135" i="8"/>
  <c r="T89" i="8"/>
  <c r="R148" i="8"/>
  <c r="R134" i="8"/>
  <c r="R88" i="8"/>
  <c r="P147" i="8"/>
  <c r="P87" i="8"/>
  <c r="P133" i="8"/>
  <c r="AB145" i="8"/>
  <c r="AB85" i="8"/>
  <c r="AB131" i="8"/>
  <c r="J144" i="8"/>
  <c r="J130" i="8"/>
  <c r="J84" i="8"/>
  <c r="V142" i="8"/>
  <c r="V128" i="8"/>
  <c r="V82" i="8"/>
  <c r="L141" i="8"/>
  <c r="L127" i="8"/>
  <c r="L81" i="8"/>
  <c r="AC150" i="8"/>
  <c r="AC90" i="8"/>
  <c r="AC136" i="8"/>
  <c r="S149" i="8"/>
  <c r="S135" i="8"/>
  <c r="S89" i="8"/>
  <c r="W147" i="8"/>
  <c r="W133" i="8"/>
  <c r="W87" i="8"/>
  <c r="AA145" i="8"/>
  <c r="AA131" i="8"/>
  <c r="AA85" i="8"/>
  <c r="W143" i="8"/>
  <c r="W129" i="8"/>
  <c r="W83" i="8"/>
  <c r="N140" i="8"/>
  <c r="N126" i="8"/>
  <c r="N80" i="8"/>
  <c r="S136" i="8"/>
  <c r="S90" i="8"/>
  <c r="S150" i="8"/>
  <c r="I89" i="8"/>
  <c r="I135" i="8"/>
  <c r="I149" i="8"/>
  <c r="AC87" i="8"/>
  <c r="AC147" i="8"/>
  <c r="AC133" i="8"/>
  <c r="M133" i="8"/>
  <c r="M147" i="8"/>
  <c r="M87" i="8"/>
  <c r="K86" i="8"/>
  <c r="K132" i="8"/>
  <c r="K146" i="8"/>
  <c r="Q131" i="8"/>
  <c r="Q85" i="8"/>
  <c r="Q145" i="8"/>
  <c r="O130" i="8"/>
  <c r="O144" i="8"/>
  <c r="O84" i="8"/>
  <c r="M83" i="8"/>
  <c r="M129" i="8"/>
  <c r="M143" i="8"/>
  <c r="AA128" i="8"/>
  <c r="AA142" i="8"/>
  <c r="AA82" i="8"/>
  <c r="Y127" i="8"/>
  <c r="Y81" i="8"/>
  <c r="Y141" i="8"/>
  <c r="Q127" i="8"/>
  <c r="Q141" i="8"/>
  <c r="Q81" i="8"/>
  <c r="AC126" i="8"/>
  <c r="AC140" i="8"/>
  <c r="AC80" i="8"/>
  <c r="U126" i="8"/>
  <c r="U140" i="8"/>
  <c r="U80" i="8"/>
  <c r="M140" i="8"/>
  <c r="M126" i="8"/>
  <c r="M80" i="8"/>
  <c r="Z150" i="8"/>
  <c r="Z90" i="8"/>
  <c r="Z136" i="8"/>
  <c r="R136" i="8"/>
  <c r="R150" i="8"/>
  <c r="R90" i="8"/>
  <c r="J90" i="8"/>
  <c r="J150" i="8"/>
  <c r="J136" i="8"/>
  <c r="X89" i="8"/>
  <c r="X149" i="8"/>
  <c r="X135" i="8"/>
  <c r="P89" i="8"/>
  <c r="P149" i="8"/>
  <c r="P135" i="8"/>
  <c r="H89" i="8"/>
  <c r="H135" i="8"/>
  <c r="H149" i="8"/>
  <c r="V88" i="8"/>
  <c r="V134" i="8"/>
  <c r="V148" i="8"/>
  <c r="N88" i="8"/>
  <c r="N148" i="8"/>
  <c r="N134" i="8"/>
  <c r="AB87" i="8"/>
  <c r="AB147" i="8"/>
  <c r="AB133" i="8"/>
  <c r="T87" i="8"/>
  <c r="T133" i="8"/>
  <c r="T147" i="8"/>
  <c r="L87" i="8"/>
  <c r="L133" i="8"/>
  <c r="L147" i="8"/>
  <c r="Z86" i="8"/>
  <c r="Z146" i="8"/>
  <c r="Z132" i="8"/>
  <c r="R86" i="8"/>
  <c r="R146" i="8"/>
  <c r="R132" i="8"/>
  <c r="J86" i="8"/>
  <c r="J146" i="8"/>
  <c r="J132" i="8"/>
  <c r="X85" i="8"/>
  <c r="X145" i="8"/>
  <c r="X131" i="8"/>
  <c r="P85" i="8"/>
  <c r="P145" i="8"/>
  <c r="P131" i="8"/>
  <c r="H145" i="8"/>
  <c r="V84" i="8"/>
  <c r="V130" i="8"/>
  <c r="V144" i="8"/>
  <c r="N84" i="8"/>
  <c r="N130" i="8"/>
  <c r="N144" i="8"/>
  <c r="AB83" i="8"/>
  <c r="AB129" i="8"/>
  <c r="AB143" i="8"/>
  <c r="T83" i="8"/>
  <c r="T143" i="8"/>
  <c r="T129" i="8"/>
  <c r="L83" i="8"/>
  <c r="L143" i="8"/>
  <c r="L129" i="8"/>
  <c r="Z82" i="8"/>
  <c r="Z128" i="8"/>
  <c r="Z142" i="8"/>
  <c r="R82" i="8"/>
  <c r="R142" i="8"/>
  <c r="R128" i="8"/>
  <c r="J82" i="8"/>
  <c r="J142" i="8"/>
  <c r="J128" i="8"/>
  <c r="X81" i="8"/>
  <c r="X141" i="8"/>
  <c r="X127" i="8"/>
  <c r="P127" i="8"/>
  <c r="P141" i="8"/>
  <c r="P81" i="8"/>
  <c r="H127" i="8"/>
  <c r="H81" i="8"/>
  <c r="H141" i="8"/>
  <c r="X150" i="8"/>
  <c r="X136" i="8"/>
  <c r="X90" i="8"/>
  <c r="N149" i="8"/>
  <c r="N135" i="8"/>
  <c r="N89" i="8"/>
  <c r="Z147" i="8"/>
  <c r="Z133" i="8"/>
  <c r="Z87" i="8"/>
  <c r="H146" i="8"/>
  <c r="H132" i="8"/>
  <c r="H86" i="8"/>
  <c r="T144" i="8"/>
  <c r="T130" i="8"/>
  <c r="T84" i="8"/>
  <c r="J143" i="8"/>
  <c r="J83" i="8"/>
  <c r="J129" i="8"/>
  <c r="V141" i="8"/>
  <c r="V127" i="8"/>
  <c r="V81" i="8"/>
  <c r="J126" i="8"/>
  <c r="J80" i="8"/>
  <c r="J140" i="8"/>
  <c r="U149" i="8"/>
  <c r="U135" i="8"/>
  <c r="U89" i="8"/>
  <c r="K148" i="8"/>
  <c r="K134" i="8"/>
  <c r="K88" i="8"/>
  <c r="O146" i="8"/>
  <c r="O132" i="8"/>
  <c r="O86" i="8"/>
  <c r="K144" i="8"/>
  <c r="K130" i="8"/>
  <c r="K84" i="8"/>
  <c r="O142" i="8"/>
  <c r="O128" i="8"/>
  <c r="O82" i="8"/>
  <c r="M141" i="8"/>
  <c r="M81" i="8"/>
  <c r="M127" i="8"/>
  <c r="Q140" i="8"/>
  <c r="Q126" i="8"/>
  <c r="Q80" i="8"/>
  <c r="N150" i="8"/>
  <c r="N90" i="8"/>
  <c r="N136" i="8"/>
  <c r="Z148" i="8"/>
  <c r="Z134" i="8"/>
  <c r="Z88" i="8"/>
  <c r="X147" i="8"/>
  <c r="X87" i="8"/>
  <c r="X133" i="8"/>
  <c r="H147" i="8"/>
  <c r="H87" i="8"/>
  <c r="H133" i="8"/>
  <c r="N146" i="8"/>
  <c r="N86" i="8"/>
  <c r="N132" i="8"/>
  <c r="Z144" i="8"/>
  <c r="Z84" i="8"/>
  <c r="Z130" i="8"/>
  <c r="P143" i="8"/>
  <c r="P129" i="8"/>
  <c r="P83" i="8"/>
  <c r="T141" i="8"/>
  <c r="T127" i="8"/>
  <c r="T81" i="8"/>
  <c r="P140" i="8"/>
  <c r="P80" i="8"/>
  <c r="P126" i="8"/>
  <c r="AA149" i="8"/>
  <c r="AA89" i="8"/>
  <c r="AA135" i="8"/>
  <c r="Q148" i="8"/>
  <c r="Q134" i="8"/>
  <c r="Q88" i="8"/>
  <c r="AC146" i="8"/>
  <c r="AC132" i="8"/>
  <c r="AC86" i="8"/>
  <c r="S145" i="8"/>
  <c r="S131" i="8"/>
  <c r="S85" i="8"/>
  <c r="I144" i="8"/>
  <c r="I130" i="8"/>
  <c r="I84" i="8"/>
  <c r="K141" i="8"/>
  <c r="K127" i="8"/>
  <c r="K81" i="8"/>
  <c r="V126" i="8"/>
  <c r="V140" i="8"/>
  <c r="V80" i="8"/>
  <c r="K136" i="8"/>
  <c r="K150" i="8"/>
  <c r="K90" i="8"/>
  <c r="Y149" i="8"/>
  <c r="Y89" i="8"/>
  <c r="Y135" i="8"/>
  <c r="W148" i="8"/>
  <c r="W88" i="8"/>
  <c r="W134" i="8"/>
  <c r="U87" i="8"/>
  <c r="U147" i="8"/>
  <c r="U133" i="8"/>
  <c r="S86" i="8"/>
  <c r="S146" i="8"/>
  <c r="S132" i="8"/>
  <c r="I85" i="8"/>
  <c r="I145" i="8"/>
  <c r="I131" i="8"/>
  <c r="AC129" i="8"/>
  <c r="AC83" i="8"/>
  <c r="AC143" i="8"/>
  <c r="S128" i="8"/>
  <c r="S82" i="8"/>
  <c r="S142" i="8"/>
  <c r="AB126" i="8"/>
  <c r="AB140" i="8"/>
  <c r="AB80" i="8"/>
  <c r="T80" i="8"/>
  <c r="T140" i="8"/>
  <c r="T126" i="8"/>
  <c r="L126" i="8"/>
  <c r="L80" i="8"/>
  <c r="L140" i="8"/>
  <c r="Y90" i="8"/>
  <c r="Y150" i="8"/>
  <c r="Y136" i="8"/>
  <c r="Q136" i="8"/>
  <c r="Q90" i="8"/>
  <c r="Q150" i="8"/>
  <c r="I150" i="8"/>
  <c r="I136" i="8"/>
  <c r="I90" i="8"/>
  <c r="W149" i="8"/>
  <c r="W135" i="8"/>
  <c r="W89" i="8"/>
  <c r="O149" i="8"/>
  <c r="O135" i="8"/>
  <c r="O89" i="8"/>
  <c r="AC134" i="8"/>
  <c r="AC88" i="8"/>
  <c r="AC148" i="8"/>
  <c r="U148" i="8"/>
  <c r="U88" i="8"/>
  <c r="U134" i="8"/>
  <c r="M148" i="8"/>
  <c r="M88" i="8"/>
  <c r="M134" i="8"/>
  <c r="AA147" i="8"/>
  <c r="AA133" i="8"/>
  <c r="AA87" i="8"/>
  <c r="S147" i="8"/>
  <c r="S133" i="8"/>
  <c r="S87" i="8"/>
  <c r="K147" i="8"/>
  <c r="K87" i="8"/>
  <c r="K133" i="8"/>
  <c r="Y146" i="8"/>
  <c r="Y132" i="8"/>
  <c r="Y86" i="8"/>
  <c r="Q146" i="8"/>
  <c r="Q132" i="8"/>
  <c r="Q86" i="8"/>
  <c r="I132" i="8"/>
  <c r="I86" i="8"/>
  <c r="I146" i="8"/>
  <c r="W145" i="8"/>
  <c r="W85" i="8"/>
  <c r="W131" i="8"/>
  <c r="O85" i="8"/>
  <c r="O145" i="8"/>
  <c r="O131" i="8"/>
  <c r="AC144" i="8"/>
  <c r="AC130" i="8"/>
  <c r="AC84" i="8"/>
  <c r="U144" i="8"/>
  <c r="U130" i="8"/>
  <c r="U84" i="8"/>
  <c r="M144" i="8"/>
  <c r="M84" i="8"/>
  <c r="M130" i="8"/>
  <c r="AA143" i="8"/>
  <c r="AA129" i="8"/>
  <c r="AA83" i="8"/>
  <c r="S143" i="8"/>
  <c r="S129" i="8"/>
  <c r="S83" i="8"/>
  <c r="K129" i="8"/>
  <c r="K83" i="8"/>
  <c r="K143" i="8"/>
  <c r="Y142" i="8"/>
  <c r="Y82" i="8"/>
  <c r="Y128" i="8"/>
  <c r="Q142" i="8"/>
  <c r="Q82" i="8"/>
  <c r="Q128" i="8"/>
  <c r="I142" i="8"/>
  <c r="I128" i="8"/>
  <c r="I82" i="8"/>
  <c r="W81" i="8"/>
  <c r="W141" i="8"/>
  <c r="W127" i="8"/>
  <c r="O81" i="8"/>
  <c r="O127" i="8"/>
  <c r="O141" i="8"/>
  <c r="H128" i="8"/>
  <c r="H142" i="8"/>
  <c r="H82" i="8"/>
</calcChain>
</file>

<file path=xl/sharedStrings.xml><?xml version="1.0" encoding="utf-8"?>
<sst xmlns="http://schemas.openxmlformats.org/spreadsheetml/2006/main" count="371" uniqueCount="61">
  <si>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</si>
  <si>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</si>
  <si>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</si>
  <si>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</si>
  <si>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</si>
  <si>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</si>
  <si>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</si>
  <si>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</si>
  <si>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</si>
  <si>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</si>
  <si>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</si>
  <si>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</si>
  <si>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</si>
  <si>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</si>
  <si>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</si>
  <si>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</si>
  <si>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</si>
  <si>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</si>
  <si>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</si>
  <si>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</si>
  <si>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</si>
  <si>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</si>
  <si>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</si>
  <si>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</si>
  <si>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</si>
  <si>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</si>
  <si>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</si>
  <si>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</si>
  <si>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</si>
  <si>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</si>
  <si>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</si>
  <si>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</si>
  <si>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</si>
  <si>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</si>
  <si>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</si>
  <si>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</si>
  <si>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</si>
  <si>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</si>
  <si>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Merchandise trade matrix – product groups, imports in thousands of dollars, annual, 1995-2016</t>
  </si>
  <si>
    <t>Colombia</t>
  </si>
  <si>
    <t>País</t>
  </si>
  <si>
    <t>Merchandise trade matrix – product groups, exports/ imports per capita in dollars, annual, 1995-2016</t>
  </si>
  <si>
    <t>Xi = exportaciones del país i; Mi = importaciones del país i; Ni = Población del país i;                                                   PIBi = Producto Interno
Bruto del país i. (Durán, J. &amp; Álvarez, M., 2008)</t>
  </si>
  <si>
    <t>Producto interno bruto (PIB) (1995- 2016) Miles de millones de dólares</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</si>
  <si>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</si>
  <si>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</si>
  <si>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</si>
  <si>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</si>
  <si>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</si>
  <si>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</si>
  <si>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</si>
  <si>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</si>
  <si>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</si>
  <si>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</si>
  <si>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</si>
  <si>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DANE- Series de Población</t>
  </si>
  <si>
    <t>Fuente: UNCTAD STAT</t>
  </si>
  <si>
    <t>Fuente: elaboración propia con datos de UNCTAD STAT</t>
  </si>
  <si>
    <t>Estadísticas de población Colombia- Brasil (1995-2016)</t>
  </si>
  <si>
    <t>Brasil</t>
  </si>
  <si>
    <t>Fuente: https://www.datosmacro.com/demografia/poblacion/brasil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</si>
</sst>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0000000_);\(#,##0.0000000\)"/>
    <numFmt numFmtId="165" formatCode="_(* #,##0_);_(* \(#,##0\);_(* &quot;-&quot;??_);_(@_)"/>
    <numFmt numFmtId="166" formatCode="0.0%"/>
    <numFmt numFmtId="167" formatCode="0.00000%"/>
    <numFmt numFmtId="168" formatCode="#,##0.000_);\(#,##0.000\)"/>
    <numFmt numFmtId="169" formatCode="#,##0.00000_);\(#,##0.00000\)"/>
    <numFmt numFmtId="170" formatCode="#,##0.00000_);[Red]\(#,##0.00000\)"/>
  </numFmts>
  <fonts count="28"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b/>
      <sz val="16"/>
      <name val="Arial"/>
      <family val="2"/>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u/>
      <sz val="8"/>
      <color theme="1"/>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43" fontId="5" fillId="0" borderId="0" applyFont="0" applyFill="0" applyBorder="0" applyAlignment="0" applyProtection="0"/>
    <xf numFmtId="0" fontId="14" fillId="0" borderId="0"/>
    <xf numFmtId="9" fontId="5" fillId="0" borderId="0" applyFont="0" applyFill="0" applyBorder="0" applyAlignment="0" applyProtection="0"/>
    <xf numFmtId="0" fontId="21" fillId="0" borderId="0" applyNumberFormat="0" applyFill="0" applyBorder="0" applyAlignment="0" applyProtection="0">
      <alignment vertical="top"/>
      <protection locked="0"/>
    </xf>
    <xf numFmtId="43" fontId="14" fillId="0" borderId="0" applyFont="0" applyFill="0" applyBorder="0" applyAlignment="0" applyProtection="0"/>
    <xf numFmtId="0" fontId="18" fillId="0" borderId="0"/>
    <xf numFmtId="9" fontId="14" fillId="0" borderId="0" applyFont="0" applyFill="0" applyBorder="0" applyAlignment="0" applyProtection="0"/>
    <xf numFmtId="0" fontId="22" fillId="0" borderId="0" applyNumberFormat="0" applyFill="0" applyBorder="0" applyAlignment="0" applyProtection="0"/>
  </cellStyleXfs>
  <cellXfs count="240">
    <xf numFmtId="0" fontId="0" fillId="0" borderId="0" xfId="0"/>
    <xf numFmtId="0" fontId="0" fillId="0" borderId="0" xfId="0"/>
    <xf numFmtId="0" fontId="8" fillId="0" borderId="0" xfId="0" applyFont="1" applyAlignment="1">
      <alignment horizontal="right"/>
    </xf>
    <xf numFmtId="0" fontId="7" fillId="0" borderId="0" xfId="0" applyFont="1"/>
    <xf numFmtId="0" fontId="13" fillId="0" borderId="0" xfId="0" applyFont="1" applyAlignment="1"/>
    <xf numFmtId="0" fontId="14" fillId="0" borderId="0" xfId="0" applyFont="1"/>
    <xf numFmtId="0" fontId="15" fillId="0" borderId="0" xfId="0" applyFont="1" applyAlignment="1">
      <alignment horizontal="left" vertical="center"/>
    </xf>
    <xf numFmtId="0" fontId="16" fillId="0" borderId="0" xfId="0" applyFont="1" applyAlignment="1">
      <alignment horizontal="left" vertical="center"/>
    </xf>
    <xf numFmtId="0" fontId="17" fillId="3" borderId="4" xfId="0" applyFont="1" applyFill="1" applyBorder="1" applyAlignment="1">
      <alignment horizontal="center"/>
    </xf>
    <xf numFmtId="0" fontId="6" fillId="3" borderId="5" xfId="0" applyFont="1" applyFill="1" applyBorder="1"/>
    <xf numFmtId="0" fontId="17" fillId="3" borderId="5" xfId="0" applyNumberFormat="1" applyFont="1" applyFill="1" applyBorder="1" applyAlignment="1">
      <alignment horizontal="center"/>
    </xf>
    <xf numFmtId="0" fontId="17"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xf numFmtId="0" fontId="17" fillId="3" borderId="13" xfId="0" applyNumberFormat="1" applyFont="1" applyFill="1" applyBorder="1" applyAlignment="1">
      <alignment horizontal="center"/>
    </xf>
    <xf numFmtId="39" fontId="0" fillId="4" borderId="14" xfId="0" applyNumberFormat="1" applyFill="1" applyBorder="1" applyAlignment="1">
      <alignment horizontal="center"/>
    </xf>
    <xf numFmtId="39" fontId="0" fillId="0" borderId="14" xfId="0" applyNumberFormat="1" applyFill="1" applyBorder="1" applyAlignment="1">
      <alignment horizontal="center"/>
    </xf>
    <xf numFmtId="39" fontId="0" fillId="0" borderId="15" xfId="0" applyNumberFormat="1" applyFill="1" applyBorder="1" applyAlignment="1">
      <alignment horizontal="center"/>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8" fillId="4" borderId="0" xfId="2" applyNumberFormat="1" applyFont="1" applyFill="1" applyBorder="1" applyAlignment="1">
      <alignment horizontal="center"/>
    </xf>
    <xf numFmtId="3" fontId="18" fillId="4" borderId="8" xfId="2" applyNumberFormat="1" applyFont="1" applyFill="1" applyBorder="1" applyAlignment="1">
      <alignment horizontal="center"/>
    </xf>
    <xf numFmtId="3" fontId="18" fillId="0" borderId="3" xfId="2" applyNumberFormat="1" applyFont="1" applyFill="1" applyBorder="1" applyAlignment="1">
      <alignment horizontal="center"/>
    </xf>
    <xf numFmtId="3" fontId="18" fillId="0" borderId="10" xfId="2" applyNumberFormat="1" applyFont="1" applyFill="1" applyBorder="1" applyAlignment="1">
      <alignment horizontal="center"/>
    </xf>
    <xf numFmtId="3" fontId="18" fillId="4" borderId="14" xfId="2" applyNumberFormat="1" applyFont="1" applyFill="1" applyBorder="1" applyAlignment="1">
      <alignment horizontal="center"/>
    </xf>
    <xf numFmtId="3" fontId="18"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7" fillId="3" borderId="1" xfId="0" applyFont="1" applyFill="1" applyBorder="1" applyAlignment="1">
      <alignment horizontal="center"/>
    </xf>
    <xf numFmtId="0" fontId="17" fillId="3" borderId="12" xfId="0" applyFont="1" applyFill="1" applyBorder="1" applyAlignment="1">
      <alignment horizontal="center"/>
    </xf>
    <xf numFmtId="0" fontId="17" fillId="3" borderId="2" xfId="0" applyFont="1" applyFill="1" applyBorder="1" applyAlignment="1">
      <alignment horizontal="center"/>
    </xf>
    <xf numFmtId="0" fontId="17" fillId="3" borderId="11" xfId="0" applyFont="1" applyFill="1" applyBorder="1" applyAlignment="1">
      <alignment horizontal="center"/>
    </xf>
    <xf numFmtId="0" fontId="0" fillId="4" borderId="9" xfId="0" applyFill="1" applyBorder="1" applyAlignment="1">
      <alignment horizontal="center"/>
    </xf>
    <xf numFmtId="3" fontId="18" fillId="4" borderId="15" xfId="2" applyNumberFormat="1" applyFont="1" applyFill="1" applyBorder="1" applyAlignment="1">
      <alignment horizontal="center"/>
    </xf>
    <xf numFmtId="3" fontId="18" fillId="4" borderId="10" xfId="2" applyNumberFormat="1" applyFont="1" applyFill="1" applyBorder="1" applyAlignment="1">
      <alignment horizontal="center"/>
    </xf>
    <xf numFmtId="166" fontId="1" fillId="2" borderId="12" xfId="3" applyNumberFormat="1" applyFont="1" applyFill="1" applyBorder="1" applyAlignment="1">
      <alignment horizontal="center"/>
    </xf>
    <xf numFmtId="10" fontId="1" fillId="2" borderId="12" xfId="3" applyNumberFormat="1" applyFont="1" applyFill="1" applyBorder="1" applyAlignment="1">
      <alignment horizontal="center"/>
    </xf>
    <xf numFmtId="166" fontId="0" fillId="4" borderId="14" xfId="3" applyNumberFormat="1" applyFont="1" applyFill="1" applyBorder="1" applyAlignment="1">
      <alignment horizontal="center"/>
    </xf>
    <xf numFmtId="10" fontId="0" fillId="4" borderId="13" xfId="3" applyNumberFormat="1" applyFont="1" applyFill="1" applyBorder="1" applyAlignment="1">
      <alignment horizontal="center"/>
    </xf>
    <xf numFmtId="10" fontId="0" fillId="4" borderId="14" xfId="3" applyNumberFormat="1" applyFont="1" applyFill="1" applyBorder="1" applyAlignment="1">
      <alignment horizontal="center"/>
    </xf>
    <xf numFmtId="10" fontId="0" fillId="4" borderId="15" xfId="3" applyNumberFormat="1" applyFont="1" applyFill="1" applyBorder="1" applyAlignment="1">
      <alignment horizontal="center"/>
    </xf>
    <xf numFmtId="167" fontId="1" fillId="2" borderId="12" xfId="3" applyNumberFormat="1" applyFont="1" applyFill="1" applyBorder="1" applyAlignment="1">
      <alignment horizontal="center"/>
    </xf>
    <xf numFmtId="167" fontId="0" fillId="4" borderId="13" xfId="3" applyNumberFormat="1" applyFont="1" applyFill="1" applyBorder="1" applyAlignment="1">
      <alignment horizontal="center"/>
    </xf>
    <xf numFmtId="167" fontId="0" fillId="4" borderId="14" xfId="3" applyNumberFormat="1" applyFont="1" applyFill="1" applyBorder="1" applyAlignment="1">
      <alignment horizontal="center"/>
    </xf>
    <xf numFmtId="167" fontId="0" fillId="4" borderId="15" xfId="3" applyNumberFormat="1" applyFont="1" applyFill="1" applyBorder="1" applyAlignment="1">
      <alignment horizontal="center"/>
    </xf>
    <xf numFmtId="0" fontId="8" fillId="0" borderId="0" xfId="0" applyFont="1"/>
    <xf numFmtId="0" fontId="23" fillId="0" borderId="0" xfId="8" applyFont="1"/>
    <xf numFmtId="10" fontId="0" fillId="0" borderId="0" xfId="0" applyNumberFormat="1"/>
    <xf numFmtId="37" fontId="1" fillId="2" borderId="12" xfId="0" applyNumberFormat="1" applyFont="1" applyFill="1" applyBorder="1" applyAlignment="1">
      <alignment horizontal="center"/>
    </xf>
    <xf numFmtId="37" fontId="0" fillId="4" borderId="13" xfId="0" applyNumberFormat="1" applyFill="1" applyBorder="1" applyAlignment="1">
      <alignment horizontal="center"/>
    </xf>
    <xf numFmtId="37" fontId="0" fillId="4" borderId="14" xfId="0" applyNumberFormat="1" applyFill="1" applyBorder="1" applyAlignment="1">
      <alignment horizontal="center"/>
    </xf>
    <xf numFmtId="37" fontId="0" fillId="4" borderId="15" xfId="0" applyNumberFormat="1" applyFill="1" applyBorder="1" applyAlignment="1">
      <alignment horizontal="center"/>
    </xf>
    <xf numFmtId="0" fontId="17"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6" fontId="1" fillId="2" borderId="2" xfId="3" applyNumberFormat="1" applyFont="1" applyFill="1" applyBorder="1" applyAlignment="1">
      <alignment horizontal="center"/>
    </xf>
    <xf numFmtId="166" fontId="1" fillId="2" borderId="11" xfId="3" applyNumberFormat="1" applyFont="1" applyFill="1" applyBorder="1" applyAlignment="1">
      <alignment horizontal="center"/>
    </xf>
    <xf numFmtId="166" fontId="0" fillId="4" borderId="0" xfId="3" applyNumberFormat="1" applyFont="1" applyFill="1" applyBorder="1" applyAlignment="1">
      <alignment horizontal="center"/>
    </xf>
    <xf numFmtId="166" fontId="0" fillId="4" borderId="8" xfId="3" applyNumberFormat="1" applyFont="1" applyFill="1" applyBorder="1" applyAlignment="1">
      <alignment horizontal="center"/>
    </xf>
    <xf numFmtId="166" fontId="0" fillId="0" borderId="14" xfId="3" applyNumberFormat="1" applyFont="1" applyFill="1" applyBorder="1" applyAlignment="1">
      <alignment horizontal="center"/>
    </xf>
    <xf numFmtId="166" fontId="0" fillId="0" borderId="0" xfId="3" applyNumberFormat="1" applyFont="1" applyFill="1" applyBorder="1" applyAlignment="1">
      <alignment horizontal="center"/>
    </xf>
    <xf numFmtId="166" fontId="0" fillId="0" borderId="8" xfId="3" applyNumberFormat="1" applyFont="1" applyFill="1" applyBorder="1" applyAlignment="1">
      <alignment horizontal="center"/>
    </xf>
    <xf numFmtId="166" fontId="0" fillId="0" borderId="15" xfId="3" applyNumberFormat="1" applyFont="1" applyFill="1" applyBorder="1" applyAlignment="1">
      <alignment horizontal="center"/>
    </xf>
    <xf numFmtId="166" fontId="0" fillId="0" borderId="3" xfId="3" applyNumberFormat="1" applyFont="1" applyFill="1" applyBorder="1" applyAlignment="1">
      <alignment horizontal="center"/>
    </xf>
    <xf numFmtId="166" fontId="0" fillId="0" borderId="10" xfId="3" applyNumberFormat="1" applyFont="1" applyFill="1" applyBorder="1" applyAlignment="1">
      <alignment horizontal="center"/>
    </xf>
    <xf numFmtId="43" fontId="0" fillId="4" borderId="14" xfId="1" applyFont="1" applyFill="1" applyBorder="1" applyAlignment="1">
      <alignment horizontal="center"/>
    </xf>
    <xf numFmtId="165" fontId="1" fillId="2" borderId="12" xfId="1" applyNumberFormat="1" applyFont="1" applyFill="1" applyBorder="1" applyAlignment="1">
      <alignment horizontal="center"/>
    </xf>
    <xf numFmtId="165" fontId="1" fillId="2" borderId="2" xfId="1" applyNumberFormat="1" applyFont="1" applyFill="1" applyBorder="1" applyAlignment="1">
      <alignment horizontal="center"/>
    </xf>
    <xf numFmtId="165" fontId="1" fillId="2" borderId="11" xfId="1" applyNumberFormat="1" applyFont="1" applyFill="1" applyBorder="1" applyAlignment="1">
      <alignment horizontal="center"/>
    </xf>
    <xf numFmtId="165" fontId="0" fillId="4" borderId="14" xfId="1" applyNumberFormat="1" applyFont="1" applyFill="1" applyBorder="1" applyAlignment="1">
      <alignment horizontal="center"/>
    </xf>
    <xf numFmtId="165" fontId="0" fillId="4" borderId="0" xfId="1" applyNumberFormat="1" applyFont="1" applyFill="1" applyBorder="1" applyAlignment="1">
      <alignment horizontal="center"/>
    </xf>
    <xf numFmtId="165" fontId="0" fillId="4" borderId="8" xfId="1" applyNumberFormat="1" applyFont="1" applyFill="1" applyBorder="1" applyAlignment="1">
      <alignment horizontal="center"/>
    </xf>
    <xf numFmtId="165" fontId="0" fillId="0" borderId="14" xfId="1" applyNumberFormat="1" applyFont="1" applyFill="1" applyBorder="1" applyAlignment="1">
      <alignment horizontal="center"/>
    </xf>
    <xf numFmtId="165" fontId="0" fillId="0" borderId="0" xfId="1" applyNumberFormat="1" applyFont="1" applyFill="1" applyBorder="1" applyAlignment="1">
      <alignment horizontal="center"/>
    </xf>
    <xf numFmtId="165" fontId="0" fillId="0" borderId="8" xfId="1" applyNumberFormat="1" applyFont="1" applyFill="1" applyBorder="1" applyAlignment="1">
      <alignment horizontal="center"/>
    </xf>
    <xf numFmtId="165" fontId="0" fillId="0" borderId="15" xfId="1" applyNumberFormat="1" applyFont="1" applyFill="1" applyBorder="1" applyAlignment="1">
      <alignment horizontal="center"/>
    </xf>
    <xf numFmtId="165" fontId="0" fillId="0" borderId="3" xfId="1" applyNumberFormat="1" applyFont="1" applyFill="1" applyBorder="1" applyAlignment="1">
      <alignment horizontal="center"/>
    </xf>
    <xf numFmtId="165" fontId="0" fillId="0" borderId="10" xfId="1" applyNumberFormat="1" applyFont="1" applyFill="1" applyBorder="1" applyAlignment="1">
      <alignment horizontal="center"/>
    </xf>
    <xf numFmtId="0" fontId="25" fillId="3" borderId="4" xfId="0" applyFont="1" applyFill="1" applyBorder="1" applyAlignment="1">
      <alignment horizontal="center"/>
    </xf>
    <xf numFmtId="0" fontId="26" fillId="3" borderId="5" xfId="0" applyFont="1" applyFill="1" applyBorder="1"/>
    <xf numFmtId="43" fontId="0" fillId="4" borderId="13" xfId="1" applyFont="1" applyFill="1" applyBorder="1" applyAlignment="1">
      <alignment horizontal="center"/>
    </xf>
    <xf numFmtId="43" fontId="0" fillId="4" borderId="15" xfId="1" applyFont="1" applyFill="1" applyBorder="1" applyAlignment="1">
      <alignment horizontal="center"/>
    </xf>
    <xf numFmtId="43" fontId="0" fillId="4" borderId="0" xfId="1" applyFont="1" applyFill="1" applyBorder="1" applyAlignment="1">
      <alignment horizontal="center"/>
    </xf>
    <xf numFmtId="166" fontId="1" fillId="2" borderId="13" xfId="3" applyNumberFormat="1" applyFont="1" applyFill="1" applyBorder="1" applyAlignment="1">
      <alignment horizontal="center"/>
    </xf>
    <xf numFmtId="166" fontId="1" fillId="2" borderId="6" xfId="3" applyNumberFormat="1" applyFont="1" applyFill="1" applyBorder="1" applyAlignment="1">
      <alignment horizontal="center"/>
    </xf>
    <xf numFmtId="43" fontId="0" fillId="4" borderId="4" xfId="1" applyFont="1" applyFill="1" applyBorder="1" applyAlignment="1">
      <alignment horizontal="center"/>
    </xf>
    <xf numFmtId="43" fontId="0" fillId="4" borderId="5" xfId="1" applyFont="1" applyFill="1" applyBorder="1" applyAlignment="1">
      <alignment horizontal="center"/>
    </xf>
    <xf numFmtId="43" fontId="0" fillId="4" borderId="7" xfId="1" applyFont="1" applyFill="1" applyBorder="1" applyAlignment="1">
      <alignment horizontal="center"/>
    </xf>
    <xf numFmtId="43" fontId="0" fillId="4" borderId="9" xfId="1" applyFont="1" applyFill="1" applyBorder="1" applyAlignment="1">
      <alignment horizontal="center"/>
    </xf>
    <xf numFmtId="43" fontId="0" fillId="4" borderId="3" xfId="1" applyFont="1" applyFill="1" applyBorder="1" applyAlignment="1">
      <alignment horizontal="center"/>
    </xf>
    <xf numFmtId="166" fontId="1" fillId="2" borderId="4" xfId="3" applyNumberFormat="1" applyFont="1" applyFill="1" applyBorder="1" applyAlignment="1">
      <alignment horizontal="center"/>
    </xf>
    <xf numFmtId="0" fontId="17"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8" fontId="0" fillId="0" borderId="3" xfId="0" applyNumberFormat="1" applyFill="1" applyBorder="1" applyAlignment="1">
      <alignment horizontal="center"/>
    </xf>
    <xf numFmtId="168" fontId="0" fillId="0" borderId="15" xfId="0" applyNumberFormat="1" applyFill="1" applyBorder="1" applyAlignment="1">
      <alignment horizontal="center"/>
    </xf>
    <xf numFmtId="164"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Border="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4"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4"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7"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40" fontId="2" fillId="0" borderId="12" xfId="0" applyNumberFormat="1" applyFont="1" applyFill="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7" fillId="0" borderId="0" xfId="0" applyFont="1" applyAlignment="1">
      <alignment horizontal="center" vertical="center"/>
    </xf>
    <xf numFmtId="0" fontId="0" fillId="0" borderId="7" xfId="0" applyFill="1" applyBorder="1" applyAlignment="1">
      <alignment horizontal="left"/>
    </xf>
    <xf numFmtId="0" fontId="0" fillId="0" borderId="0" xfId="0" applyFill="1" applyBorder="1" applyAlignment="1">
      <alignment horizontal="left"/>
    </xf>
    <xf numFmtId="0" fontId="0" fillId="4" borderId="7" xfId="0" applyFill="1" applyBorder="1" applyAlignment="1">
      <alignment horizontal="left"/>
    </xf>
    <xf numFmtId="0" fontId="0" fillId="4" borderId="0" xfId="0" applyFill="1" applyBorder="1" applyAlignment="1">
      <alignment horizontal="left"/>
    </xf>
    <xf numFmtId="0" fontId="0" fillId="0" borderId="9" xfId="0" applyFill="1" applyBorder="1" applyAlignment="1">
      <alignment horizontal="left"/>
    </xf>
    <xf numFmtId="0" fontId="0" fillId="0" borderId="3"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2" xfId="0" applyFont="1" applyFill="1" applyBorder="1" applyAlignment="1">
      <alignment horizontal="left"/>
    </xf>
    <xf numFmtId="0" fontId="17" fillId="3" borderId="1" xfId="0" applyFont="1" applyFill="1" applyBorder="1" applyAlignment="1">
      <alignment horizontal="center"/>
    </xf>
    <xf numFmtId="0" fontId="17" fillId="3" borderId="2" xfId="0" applyFont="1" applyFill="1" applyBorder="1" applyAlignment="1">
      <alignment horizontal="center"/>
    </xf>
    <xf numFmtId="0" fontId="17" fillId="3" borderId="11" xfId="0" applyFont="1" applyFill="1" applyBorder="1" applyAlignment="1">
      <alignment horizontal="center"/>
    </xf>
    <xf numFmtId="0" fontId="0" fillId="0" borderId="8" xfId="0" applyFill="1" applyBorder="1" applyAlignment="1">
      <alignment horizontal="left"/>
    </xf>
    <xf numFmtId="0" fontId="0" fillId="4" borderId="8" xfId="0"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5" xfId="0" applyFill="1" applyBorder="1" applyAlignment="1">
      <alignment horizontal="left"/>
    </xf>
    <xf numFmtId="0" fontId="0" fillId="4" borderId="6"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0" fillId="0" borderId="10"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7" fillId="0" borderId="0" xfId="0" applyFont="1" applyAlignment="1">
      <alignment horizontal="left" wrapText="1"/>
    </xf>
    <xf numFmtId="0" fontId="19" fillId="0" borderId="3" xfId="0" applyFont="1" applyBorder="1" applyAlignment="1">
      <alignment horizontal="left" vertic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2" fillId="0" borderId="1" xfId="0" applyFont="1" applyFill="1" applyBorder="1" applyAlignment="1">
      <alignment horizontal="left"/>
    </xf>
    <xf numFmtId="0" fontId="2" fillId="0" borderId="2" xfId="0" applyFont="1" applyFill="1" applyBorder="1" applyAlignment="1">
      <alignment horizontal="left"/>
    </xf>
    <xf numFmtId="0" fontId="8" fillId="0" borderId="5" xfId="0" applyFont="1" applyBorder="1" applyAlignment="1">
      <alignment horizontal="left"/>
    </xf>
    <xf numFmtId="0" fontId="19" fillId="0" borderId="3" xfId="0" applyFont="1" applyBorder="1" applyAlignment="1">
      <alignment horizontal="left" vertical="center" wrapText="1"/>
    </xf>
    <xf numFmtId="0" fontId="20" fillId="0" borderId="3" xfId="0" applyFont="1" applyBorder="1" applyAlignment="1">
      <alignment horizontal="center"/>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4" fillId="2" borderId="1" xfId="0" applyFont="1" applyFill="1" applyBorder="1" applyAlignment="1">
      <alignment horizontal="left"/>
    </xf>
    <xf numFmtId="0" fontId="24"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cellXfs>
  <cellStyles count="9">
    <cellStyle name="Hipervínculo" xfId="8" builtinId="8"/>
    <cellStyle name="Hipervínculo 2" xfId="4"/>
    <cellStyle name="Millares" xfId="1" builtinId="3"/>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Brasil</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Brasil:  International trade in goods and services- trade structure by partner, product or service- </a:t>
          </a:r>
          <a:r>
            <a:rPr lang="es-CO"/>
            <a:t>Merchandise trade matrix – product groups, exports in thousands of dollars, annual, 1995-2016.</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Brasil: International trade in goods and services- trade structure by partner, product or service- </a:t>
          </a:r>
          <a:r>
            <a:rPr lang="es-CO" b="0"/>
            <a:t>Merchandise trade matrix – product groups, imports in thousands of dollars, annual, 1995-2016.</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1995-2016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1995-2016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1995-2016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Brasil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Brasil.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7391399"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478279"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r>
            <a:rPr lang="es-CO" sz="2000" b="0" kern="1200"/>
            <a:t>Brasil</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478279" cy="4810186"/>
      </dsp:txXfrm>
    </dsp:sp>
    <dsp:sp modelId="{E6E477ED-800F-4FDD-8D4D-EE9E659545C2}">
      <dsp:nvSpPr>
        <dsp:cNvPr id="0" name=""/>
        <dsp:cNvSpPr/>
      </dsp:nvSpPr>
      <dsp:spPr>
        <a:xfrm>
          <a:off x="1589151" y="34822"/>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Exportaciones Colombia a Brasil:  International trade in goods and services- trade structure by partner, product or service- </a:t>
          </a:r>
          <a:r>
            <a:rPr lang="es-CO" sz="1300" kern="1200"/>
            <a:t>Merchandise trade matrix – product groups, exports in thousands of dollars, annual, 1995-2016.</a:t>
          </a:r>
        </a:p>
      </dsp:txBody>
      <dsp:txXfrm>
        <a:off x="1589151" y="34822"/>
        <a:ext cx="5802249" cy="649422"/>
      </dsp:txXfrm>
    </dsp:sp>
    <dsp:sp modelId="{FEB9683F-983F-4FAE-8A4D-E48613D83443}">
      <dsp:nvSpPr>
        <dsp:cNvPr id="0" name=""/>
        <dsp:cNvSpPr/>
      </dsp:nvSpPr>
      <dsp:spPr>
        <a:xfrm>
          <a:off x="1478279" y="684244"/>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589151" y="716715"/>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Importaciones Colombia provenientes de Brasil: International trade in goods and services- trade structure by partner, product or service- </a:t>
          </a:r>
          <a:r>
            <a:rPr lang="es-CO" sz="1300" b="0" kern="1200"/>
            <a:t>Merchandise trade matrix – product groups, imports in thousands of dollars, annual, 1995-2016.</a:t>
          </a:r>
        </a:p>
      </dsp:txBody>
      <dsp:txXfrm>
        <a:off x="1589151" y="716715"/>
        <a:ext cx="5802249" cy="649422"/>
      </dsp:txXfrm>
    </dsp:sp>
    <dsp:sp modelId="{7296F6A3-BED4-45B6-9493-1798AC405508}">
      <dsp:nvSpPr>
        <dsp:cNvPr id="0" name=""/>
        <dsp:cNvSpPr/>
      </dsp:nvSpPr>
      <dsp:spPr>
        <a:xfrm>
          <a:off x="1478279" y="1366137"/>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589151" y="1398608"/>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Exportaciones del Mundo: </a:t>
          </a:r>
          <a:r>
            <a:rPr lang="es-CO" sz="1300" kern="1200"/>
            <a:t>Merchandise trade matrix – product groups, exports in thousands of dollars, annual, 1995-2016 para todos los países. </a:t>
          </a:r>
          <a:endParaRPr lang="es-CO" sz="1300" b="1" kern="1200"/>
        </a:p>
      </dsp:txBody>
      <dsp:txXfrm>
        <a:off x="1589151" y="1398608"/>
        <a:ext cx="5802249" cy="649422"/>
      </dsp:txXfrm>
    </dsp:sp>
    <dsp:sp modelId="{EE5A2359-C2F2-4604-B9E0-BAD32608715E}">
      <dsp:nvSpPr>
        <dsp:cNvPr id="0" name=""/>
        <dsp:cNvSpPr/>
      </dsp:nvSpPr>
      <dsp:spPr>
        <a:xfrm>
          <a:off x="1478279" y="2048030"/>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589151" y="2080502"/>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Importaciones Colombia provenientes del Mundo: </a:t>
          </a:r>
          <a:r>
            <a:rPr lang="es-CO" sz="1300" b="0" kern="1200"/>
            <a:t>Merchandise trade matrix – product groups, imports in thousands of dollars, annual, 1995-2016 para todos los países. </a:t>
          </a:r>
          <a:endParaRPr lang="es-CO" sz="1300" kern="1200"/>
        </a:p>
      </dsp:txBody>
      <dsp:txXfrm>
        <a:off x="1589151" y="2080502"/>
        <a:ext cx="5802249" cy="649422"/>
      </dsp:txXfrm>
    </dsp:sp>
    <dsp:sp modelId="{238D5868-9818-448F-B3D3-7B38A03E9BBE}">
      <dsp:nvSpPr>
        <dsp:cNvPr id="0" name=""/>
        <dsp:cNvSpPr/>
      </dsp:nvSpPr>
      <dsp:spPr>
        <a:xfrm>
          <a:off x="1478279" y="2729924"/>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589151" y="2762395"/>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Exportaciones Colombia al Mundo: </a:t>
          </a:r>
          <a:r>
            <a:rPr lang="es-CO" sz="1300" kern="1200"/>
            <a:t>Merchandise trade matrix – product groups, exports in thousands of dollars, annual, 1995-2016 para todos los paises.</a:t>
          </a:r>
        </a:p>
      </dsp:txBody>
      <dsp:txXfrm>
        <a:off x="1589151" y="2762395"/>
        <a:ext cx="5802249" cy="649422"/>
      </dsp:txXfrm>
    </dsp:sp>
    <dsp:sp modelId="{4472BFF0-5788-43A9-A59F-58ACC1158DA0}">
      <dsp:nvSpPr>
        <dsp:cNvPr id="0" name=""/>
        <dsp:cNvSpPr/>
      </dsp:nvSpPr>
      <dsp:spPr>
        <a:xfrm>
          <a:off x="1478279" y="3411817"/>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589151" y="3444288"/>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Producto Interno Bruto de Colombia y Brasil. </a:t>
          </a:r>
        </a:p>
      </dsp:txBody>
      <dsp:txXfrm>
        <a:off x="1589151" y="3444288"/>
        <a:ext cx="5802249" cy="649422"/>
      </dsp:txXfrm>
    </dsp:sp>
    <dsp:sp modelId="{1F0A6A32-AB9E-41A0-A7A1-62AFCD11E4E3}">
      <dsp:nvSpPr>
        <dsp:cNvPr id="0" name=""/>
        <dsp:cNvSpPr/>
      </dsp:nvSpPr>
      <dsp:spPr>
        <a:xfrm>
          <a:off x="1478279" y="4093710"/>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589151" y="4126182"/>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Población de Colombia y de Brasil para cada año en cuestión</a:t>
          </a:r>
          <a:r>
            <a:rPr lang="es-CO" sz="1300" kern="1200"/>
            <a:t>.</a:t>
          </a:r>
        </a:p>
      </dsp:txBody>
      <dsp:txXfrm>
        <a:off x="1589151" y="4126182"/>
        <a:ext cx="5802249" cy="649422"/>
      </dsp:txXfrm>
    </dsp:sp>
    <dsp:sp modelId="{818481AF-22B3-4E42-8495-D443CCA6EC8B}">
      <dsp:nvSpPr>
        <dsp:cNvPr id="0" name=""/>
        <dsp:cNvSpPr/>
      </dsp:nvSpPr>
      <dsp:spPr>
        <a:xfrm>
          <a:off x="1478279" y="4775604"/>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273707</xdr:colOff>
      <xdr:row>19</xdr:row>
      <xdr:rowOff>10947</xdr:rowOff>
    </xdr:from>
    <xdr:to>
      <xdr:col>2</xdr:col>
      <xdr:colOff>153275</xdr:colOff>
      <xdr:row>24</xdr:row>
      <xdr:rowOff>32679</xdr:rowOff>
    </xdr:to>
    <xdr:pic>
      <xdr:nvPicPr>
        <xdr:cNvPr id="8" name="7 Imagen"/>
        <xdr:cNvPicPr>
          <a:picLocks noChangeAspect="1"/>
        </xdr:cNvPicPr>
      </xdr:nvPicPr>
      <xdr:blipFill>
        <a:blip xmlns:r="http://schemas.openxmlformats.org/officeDocument/2006/relationships" r:embed="rId4"/>
        <a:stretch>
          <a:fillRect/>
        </a:stretch>
      </xdr:blipFill>
      <xdr:spPr>
        <a:xfrm>
          <a:off x="273707" y="3547240"/>
          <a:ext cx="1412327" cy="9523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1028701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342900</xdr:colOff>
      <xdr:row>3</xdr:row>
      <xdr:rowOff>100011</xdr:rowOff>
    </xdr:from>
    <xdr:to>
      <xdr:col>11</xdr:col>
      <xdr:colOff>114300</xdr:colOff>
      <xdr:row>28</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10</xdr:col>
      <xdr:colOff>85725</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628650</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9</xdr:col>
      <xdr:colOff>47625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428626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600075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16</xdr:col>
      <xdr:colOff>142875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10</xdr:col>
      <xdr:colOff>476250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742950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447675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15</xdr:col>
      <xdr:colOff>28575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200025</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68"/>
  <sheetViews>
    <sheetView showGridLines="0" workbookViewId="0">
      <selection activeCell="G49" sqref="G49"/>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29"/>
      <c r="G3" s="229"/>
      <c r="H3" s="229"/>
      <c r="I3" s="229"/>
      <c r="J3" s="229"/>
    </row>
    <row r="4" spans="2:15" s="1" customFormat="1" x14ac:dyDescent="0.25"/>
    <row r="5" spans="2:15" s="1" customFormat="1" x14ac:dyDescent="0.25"/>
    <row r="6" spans="2:15" s="1" customFormat="1" x14ac:dyDescent="0.25">
      <c r="L6" s="212" t="s">
        <v>12</v>
      </c>
      <c r="M6" s="213"/>
      <c r="N6" s="213"/>
      <c r="O6" s="213"/>
    </row>
    <row r="7" spans="2:15" s="1" customFormat="1" x14ac:dyDescent="0.25">
      <c r="B7" s="194" t="s">
        <v>48</v>
      </c>
      <c r="C7" s="210"/>
      <c r="D7" s="210"/>
      <c r="E7" s="210"/>
      <c r="L7" s="213"/>
      <c r="M7" s="213"/>
      <c r="N7" s="213"/>
      <c r="O7" s="213"/>
    </row>
    <row r="8" spans="2:15" s="1" customFormat="1" x14ac:dyDescent="0.25">
      <c r="B8" s="210"/>
      <c r="C8" s="210"/>
      <c r="D8" s="210"/>
      <c r="E8" s="210"/>
      <c r="L8" s="213"/>
      <c r="M8" s="213"/>
      <c r="N8" s="213"/>
      <c r="O8" s="213"/>
    </row>
    <row r="9" spans="2:15" s="1" customFormat="1" x14ac:dyDescent="0.25">
      <c r="B9" s="210"/>
      <c r="C9" s="210"/>
      <c r="D9" s="210"/>
      <c r="E9" s="210"/>
      <c r="L9" s="213"/>
      <c r="M9" s="213"/>
      <c r="N9" s="213"/>
      <c r="O9" s="213"/>
    </row>
    <row r="10" spans="2:15" s="1" customFormat="1" x14ac:dyDescent="0.25">
      <c r="B10" s="210"/>
      <c r="C10" s="210"/>
      <c r="D10" s="210"/>
      <c r="E10" s="210"/>
      <c r="L10" s="213"/>
      <c r="M10" s="213"/>
      <c r="N10" s="213"/>
      <c r="O10" s="213"/>
    </row>
    <row r="11" spans="2:15" s="1" customFormat="1" x14ac:dyDescent="0.25">
      <c r="B11" s="210"/>
      <c r="C11" s="210"/>
      <c r="D11" s="210"/>
      <c r="E11" s="210"/>
      <c r="L11" s="213"/>
      <c r="M11" s="213"/>
      <c r="N11" s="213"/>
      <c r="O11" s="213"/>
    </row>
    <row r="12" spans="2:15" s="1" customFormat="1" x14ac:dyDescent="0.25">
      <c r="B12" s="210"/>
      <c r="C12" s="210"/>
      <c r="D12" s="210"/>
      <c r="E12" s="210"/>
      <c r="F12"/>
      <c r="G12"/>
      <c r="H12"/>
      <c r="I12"/>
      <c r="L12" s="213"/>
      <c r="M12" s="213"/>
      <c r="N12" s="213"/>
      <c r="O12" s="213"/>
    </row>
    <row r="13" spans="2:15" s="1" customFormat="1" x14ac:dyDescent="0.25">
      <c r="B13" s="210"/>
      <c r="C13" s="210"/>
      <c r="D13" s="210"/>
      <c r="E13" s="210"/>
      <c r="F13"/>
      <c r="G13"/>
      <c r="H13"/>
      <c r="I13"/>
      <c r="L13" s="213"/>
      <c r="M13" s="213"/>
      <c r="N13" s="213"/>
      <c r="O13" s="213"/>
    </row>
    <row r="14" spans="2:15" s="1" customFormat="1" x14ac:dyDescent="0.25">
      <c r="B14" s="210"/>
      <c r="C14" s="210"/>
      <c r="D14" s="210"/>
      <c r="E14" s="210"/>
      <c r="F14"/>
      <c r="G14"/>
      <c r="H14"/>
      <c r="I14"/>
      <c r="L14" s="213"/>
      <c r="M14" s="213"/>
      <c r="N14" s="213"/>
      <c r="O14" s="213"/>
    </row>
    <row r="15" spans="2:15" ht="18.75" customHeight="1" x14ac:dyDescent="0.25">
      <c r="B15" s="210"/>
      <c r="C15" s="210"/>
      <c r="D15" s="210"/>
      <c r="E15" s="210"/>
      <c r="L15" s="213"/>
      <c r="M15" s="213"/>
      <c r="N15" s="213"/>
      <c r="O15" s="213"/>
    </row>
    <row r="16" spans="2:15" x14ac:dyDescent="0.25">
      <c r="C16" s="195" t="s">
        <v>3</v>
      </c>
      <c r="D16" s="195"/>
      <c r="E16" s="195"/>
      <c r="G16" s="195" t="s">
        <v>3</v>
      </c>
      <c r="H16" s="195"/>
      <c r="I16" s="195"/>
      <c r="L16" s="195" t="s">
        <v>3</v>
      </c>
      <c r="M16" s="195"/>
      <c r="N16" s="195"/>
    </row>
    <row r="42" spans="4:27" ht="15.75" thickBot="1" x14ac:dyDescent="0.3"/>
    <row r="43" spans="4:27" ht="15.75" thickBot="1" x14ac:dyDescent="0.3">
      <c r="D43" s="8" t="s">
        <v>15</v>
      </c>
      <c r="E43" s="9"/>
      <c r="F43" s="125">
        <v>1995</v>
      </c>
      <c r="G43" s="18">
        <v>1996</v>
      </c>
      <c r="H43" s="10">
        <v>1997</v>
      </c>
      <c r="I43" s="18">
        <v>1998</v>
      </c>
      <c r="J43" s="10">
        <v>1999</v>
      </c>
      <c r="K43" s="18">
        <v>2000</v>
      </c>
      <c r="L43" s="10">
        <v>2001</v>
      </c>
      <c r="M43" s="18">
        <v>2002</v>
      </c>
      <c r="N43" s="10">
        <v>2003</v>
      </c>
      <c r="O43" s="18">
        <v>2004</v>
      </c>
      <c r="P43" s="10">
        <v>2005</v>
      </c>
      <c r="Q43" s="18">
        <v>2006</v>
      </c>
      <c r="R43" s="10">
        <v>2007</v>
      </c>
      <c r="S43" s="18">
        <v>2008</v>
      </c>
      <c r="T43" s="10">
        <v>2009</v>
      </c>
      <c r="U43" s="18">
        <v>2010</v>
      </c>
      <c r="V43" s="10">
        <v>2011</v>
      </c>
      <c r="W43" s="18">
        <v>2012</v>
      </c>
      <c r="X43" s="10">
        <v>2013</v>
      </c>
      <c r="Y43" s="18">
        <v>2014</v>
      </c>
      <c r="Z43" s="10">
        <v>2015</v>
      </c>
      <c r="AA43" s="18">
        <v>2016</v>
      </c>
    </row>
    <row r="44" spans="4:27" x14ac:dyDescent="0.25">
      <c r="D44" s="205" t="s">
        <v>17</v>
      </c>
      <c r="E44" s="206"/>
      <c r="F44" s="178">
        <f>+(A!D47-B!E47)/(I!F76+H!F58)</f>
        <v>1.4051808973672589E-3</v>
      </c>
      <c r="G44" s="179">
        <f>+(A!E47-B!F47)/(I!G76+H!G58)</f>
        <v>-2.5656893682268484E-4</v>
      </c>
      <c r="H44" s="180">
        <f>+(A!F47-B!G47)/(I!H76+H!H58)</f>
        <v>-6.9112878883412438E-4</v>
      </c>
      <c r="I44" s="179">
        <f>+(A!G47-B!H47)/(I!I76+H!I58)</f>
        <v>-3.6013229232683395E-3</v>
      </c>
      <c r="J44" s="180">
        <f>+(A!H47-B!I47)/(I!J76+H!J58)</f>
        <v>-6.0035999606320063E-3</v>
      </c>
      <c r="K44" s="179">
        <f>+(A!I47-B!J47)/(I!K76+H!K58)</f>
        <v>-9.2650822559381639E-3</v>
      </c>
      <c r="L44" s="180">
        <f>+(A!J47-B!K47)/(I!L76+H!L58)</f>
        <v>-1.0964641581655794E-2</v>
      </c>
      <c r="M44" s="179">
        <f>+(A!K47-B!L47)/(I!M76+H!M58)</f>
        <v>-1.4567824665149342E-2</v>
      </c>
      <c r="N44" s="180">
        <f>+(A!L47-B!M47)/(I!N76+H!N58)</f>
        <v>-1.5125171439868178E-2</v>
      </c>
      <c r="O44" s="179">
        <f>+(A!M47-B!N47)/(I!O76+H!O58)</f>
        <v>-1.4262462151410884E-2</v>
      </c>
      <c r="P44" s="180">
        <f>+(A!N47-B!O47)/(I!P76+H!P58)</f>
        <v>-1.609646856794299E-2</v>
      </c>
      <c r="Q44" s="179">
        <f>+(A!O47-B!P47)/(I!Q76+H!Q58)</f>
        <v>-2.1930072352994236E-2</v>
      </c>
      <c r="R44" s="180">
        <f>+(A!P47-B!Q47)/(I!R76+H!R58)</f>
        <v>-2.0136412194467667E-2</v>
      </c>
      <c r="S44" s="179">
        <f>+(A!Q47-B!R47)/(I!S76+H!S58)</f>
        <v>-2.1632095514563042E-2</v>
      </c>
      <c r="T44" s="180">
        <f>+(A!R47-B!S47)/(I!T76+H!T58)</f>
        <v>-4.1170321252486902E-2</v>
      </c>
      <c r="U44" s="179">
        <f>+(A!S47-B!T47)/(I!U76+H!U58)</f>
        <v>-3.9369658823410335E-2</v>
      </c>
      <c r="V44" s="180">
        <f>+(A!T47-B!U47)/(I!V76+H!V58)</f>
        <v>-4.1373872947856986E-2</v>
      </c>
      <c r="W44" s="179">
        <f>+(A!U47-B!V47)/(I!W76+H!W58)</f>
        <v>-4.9625437947715567E-2</v>
      </c>
      <c r="X44" s="180">
        <f>+(A!V47-B!W47)/(I!X76+H!X58)</f>
        <v>-4.4513318266415039E-2</v>
      </c>
      <c r="Y44" s="179">
        <f>+(A!W47-B!X47)/(I!Y76+H!Y58)</f>
        <v>-1.1108435514730862E-2</v>
      </c>
      <c r="Z44" s="180">
        <f>+(A!X47-B!Y47)/(I!Z76+H!Z58)</f>
        <v>-1.4997541653616019E-2</v>
      </c>
      <c r="AA44" s="179">
        <f>+(A!Y47-B!Z47)/(I!AA76+H!AA58)</f>
        <v>-2.2966351070269887E-2</v>
      </c>
    </row>
    <row r="45" spans="4:27" x14ac:dyDescent="0.25">
      <c r="D45" s="188" t="s">
        <v>18</v>
      </c>
      <c r="E45" s="189"/>
      <c r="F45" s="181">
        <f>+(A!D48-B!E48)/(I!F77+H!F59)</f>
        <v>-1.0323984037606896E-2</v>
      </c>
      <c r="G45" s="182">
        <f>+(A!E48-B!F48)/(I!G77+H!G59)</f>
        <v>-1.0647383035952942E-2</v>
      </c>
      <c r="H45" s="183">
        <f>+(A!F48-B!G48)/(I!H77+H!H59)</f>
        <v>-3.4088596630926546E-2</v>
      </c>
      <c r="I45" s="182">
        <f>+(A!G48-B!H48)/(I!I77+H!I59)</f>
        <v>-4.1746609108508165E-2</v>
      </c>
      <c r="J45" s="183">
        <f>+(A!H48-B!I48)/(I!J77+H!J59)</f>
        <v>-5.6390881563994487E-2</v>
      </c>
      <c r="K45" s="182">
        <f>+(A!I48-B!J48)/(I!K77+H!K59)</f>
        <v>-1.7660538766530919E-2</v>
      </c>
      <c r="L45" s="183">
        <f>+(A!J48-B!K48)/(I!L77+H!L59)</f>
        <v>-1.5987382722921842E-2</v>
      </c>
      <c r="M45" s="182">
        <f>+(A!K48-B!L48)/(I!M77+H!M59)</f>
        <v>-2.2443711361195065E-2</v>
      </c>
      <c r="N45" s="183">
        <f>+(A!L48-B!M48)/(I!N77+H!N59)</f>
        <v>-2.9947810019064127E-2</v>
      </c>
      <c r="O45" s="182">
        <f>+(A!M48-B!N48)/(I!O77+H!O59)</f>
        <v>-8.1074490187510909E-2</v>
      </c>
      <c r="P45" s="183">
        <f>+(A!N48-B!O48)/(I!P77+H!P59)</f>
        <v>-5.6732321899848953E-3</v>
      </c>
      <c r="Q45" s="182">
        <f>+(A!O48-B!P48)/(I!Q77+H!Q59)</f>
        <v>-3.5071777332016975E-3</v>
      </c>
      <c r="R45" s="183">
        <f>+(A!P48-B!Q48)/(I!R77+H!R59)</f>
        <v>-1.5868806913201288E-2</v>
      </c>
      <c r="S45" s="182">
        <f>+(A!Q48-B!R48)/(I!S77+H!S59)</f>
        <v>-1.1423249806906711E-2</v>
      </c>
      <c r="T45" s="183">
        <f>+(A!R48-B!S48)/(I!T77+H!T59)</f>
        <v>2.4128659020780856E-2</v>
      </c>
      <c r="U45" s="182">
        <f>+(A!S48-B!T48)/(I!U77+H!U59)</f>
        <v>-1.0232545986947028E-2</v>
      </c>
      <c r="V45" s="183">
        <f>+(A!T48-B!U48)/(I!V77+H!V59)</f>
        <v>-6.7077111166989169E-3</v>
      </c>
      <c r="W45" s="182">
        <f>+(A!U48-B!V48)/(I!W77+H!W59)</f>
        <v>-1.8289610093140257E-2</v>
      </c>
      <c r="X45" s="183">
        <f>+(A!V48-B!W48)/(I!X77+H!X59)</f>
        <v>-1.3787294962079895E-2</v>
      </c>
      <c r="Y45" s="182">
        <f>+(A!W48-B!X48)/(I!Y77+H!Y59)</f>
        <v>-1.5859055301627588E-2</v>
      </c>
      <c r="Z45" s="183">
        <f>+(A!X48-B!Y48)/(I!Z77+H!Z59)</f>
        <v>-1.0535077853060411E-2</v>
      </c>
      <c r="AA45" s="182">
        <f>+(A!Y48-B!Z48)/(I!AA77+H!AA59)</f>
        <v>-6.3845974632197209E-3</v>
      </c>
    </row>
    <row r="46" spans="4:27" x14ac:dyDescent="0.25">
      <c r="D46" s="190" t="s">
        <v>19</v>
      </c>
      <c r="E46" s="191"/>
      <c r="F46" s="181">
        <f>+(A!D49-B!E49)/(I!F78+H!F60)</f>
        <v>-1.0341366173548935E-2</v>
      </c>
      <c r="G46" s="182">
        <f>+(A!E49-B!F49)/(I!G78+H!G60)</f>
        <v>-1.3178658792017607E-2</v>
      </c>
      <c r="H46" s="183">
        <f>+(A!F49-B!G49)/(I!H78+H!H60)</f>
        <v>-2.8892100031969421E-2</v>
      </c>
      <c r="I46" s="182">
        <f>+(A!G49-B!H49)/(I!I78+H!I60)</f>
        <v>-1.891726103748273E-2</v>
      </c>
      <c r="J46" s="183">
        <f>+(A!H49-B!I49)/(I!J78+H!J60)</f>
        <v>-1.3572560663717016E-2</v>
      </c>
      <c r="K46" s="182">
        <f>+(A!I49-B!J49)/(I!K78+H!K60)</f>
        <v>-2.4020487628422293E-2</v>
      </c>
      <c r="L46" s="183">
        <f>+(A!J49-B!K49)/(I!L78+H!L60)</f>
        <v>-2.5714585953187905E-2</v>
      </c>
      <c r="M46" s="182">
        <f>+(A!K49-B!L49)/(I!M78+H!M60)</f>
        <v>-1.9391294737802843E-2</v>
      </c>
      <c r="N46" s="183">
        <f>+(A!L49-B!M49)/(I!N78+H!N60)</f>
        <v>-2.8310420482357102E-2</v>
      </c>
      <c r="O46" s="182">
        <f>+(A!M49-B!N49)/(I!O78+H!O60)</f>
        <v>-2.7204359817479932E-2</v>
      </c>
      <c r="P46" s="183">
        <f>+(A!N49-B!O49)/(I!P78+H!P60)</f>
        <v>-2.529044556423107E-2</v>
      </c>
      <c r="Q46" s="182">
        <f>+(A!O49-B!P49)/(I!Q78+H!Q60)</f>
        <v>-1.3699348654757644E-2</v>
      </c>
      <c r="R46" s="183">
        <f>+(A!P49-B!Q49)/(I!R78+H!R60)</f>
        <v>-1.0803702585137626E-2</v>
      </c>
      <c r="S46" s="182">
        <f>+(A!Q49-B!R49)/(I!S78+H!S60)</f>
        <v>-1.5323497401455614E-2</v>
      </c>
      <c r="T46" s="183">
        <f>+(A!R49-B!S49)/(I!T78+H!T60)</f>
        <v>-1.6824549881376213E-2</v>
      </c>
      <c r="U46" s="182">
        <f>+(A!S49-B!T49)/(I!U78+H!U60)</f>
        <v>-1.8181444033563917E-2</v>
      </c>
      <c r="V46" s="183">
        <f>+(A!T49-B!U49)/(I!V78+H!V60)</f>
        <v>-9.2127499504755656E-3</v>
      </c>
      <c r="W46" s="182">
        <f>+(A!U49-B!V49)/(I!W78+H!W60)</f>
        <v>1.5340059669728655E-3</v>
      </c>
      <c r="X46" s="183">
        <f>+(A!V49-B!W49)/(I!X78+H!X60)</f>
        <v>-4.8582174785428874E-3</v>
      </c>
      <c r="Y46" s="182">
        <f>+(A!W49-B!X49)/(I!Y78+H!Y60)</f>
        <v>-1.5504747529488574E-3</v>
      </c>
      <c r="Z46" s="183">
        <f>+(A!X49-B!Y49)/(I!Z78+H!Z60)</f>
        <v>-4.2038245234951328E-3</v>
      </c>
      <c r="AA46" s="182">
        <f>+(A!Y49-B!Z49)/(I!AA78+H!AA60)</f>
        <v>-3.8773490900548199E-3</v>
      </c>
    </row>
    <row r="47" spans="4:27" x14ac:dyDescent="0.25">
      <c r="D47" s="188" t="s">
        <v>20</v>
      </c>
      <c r="E47" s="189"/>
      <c r="F47" s="181">
        <f>+(A!D50-B!E50)/(I!F79+H!F61)</f>
        <v>-1.4426474641469564E-3</v>
      </c>
      <c r="G47" s="182">
        <f>+(A!E50-B!F50)/(I!G79+H!G61)</f>
        <v>4.2342586326173338E-3</v>
      </c>
      <c r="H47" s="183">
        <f>+(A!F50-B!G50)/(I!H79+H!H61)</f>
        <v>6.6244866219190637E-3</v>
      </c>
      <c r="I47" s="182">
        <f>+(A!G50-B!H50)/(I!I79+H!I61)</f>
        <v>6.7485293562087019E-3</v>
      </c>
      <c r="J47" s="183">
        <f>+(A!H50-B!I50)/(I!J79+H!J61)</f>
        <v>1.2894200867771072E-2</v>
      </c>
      <c r="K47" s="182">
        <f>+(A!I50-B!J50)/(I!K79+H!K61)</f>
        <v>2.5012964881389262E-2</v>
      </c>
      <c r="L47" s="183">
        <f>+(A!J50-B!K50)/(I!L79+H!L61)</f>
        <v>9.1035035878162859E-3</v>
      </c>
      <c r="M47" s="182">
        <f>+(A!K50-B!L50)/(I!M79+H!M61)</f>
        <v>6.3699568801591899E-3</v>
      </c>
      <c r="N47" s="183">
        <f>+(A!L50-B!M50)/(I!N79+H!N61)</f>
        <v>-2.5944237652953035E-4</v>
      </c>
      <c r="O47" s="182">
        <f>+(A!M50-B!N50)/(I!O79+H!O61)</f>
        <v>1.6513499427059882E-3</v>
      </c>
      <c r="P47" s="183">
        <f>+(A!N50-B!O50)/(I!P79+H!P61)</f>
        <v>2.4209425611192142E-3</v>
      </c>
      <c r="Q47" s="182">
        <f>+(A!O50-B!P50)/(I!Q79+H!Q61)</f>
        <v>7.1500570186251386E-4</v>
      </c>
      <c r="R47" s="183">
        <f>+(A!P50-B!Q50)/(I!R79+H!R61)</f>
        <v>1.9322998723703411E-2</v>
      </c>
      <c r="S47" s="182">
        <f>+(A!Q50-B!R50)/(I!S79+H!S61)</f>
        <v>1.405946113398748E-2</v>
      </c>
      <c r="T47" s="183">
        <f>+(A!R50-B!S50)/(I!T79+H!T61)</f>
        <v>1.0696947896345881E-2</v>
      </c>
      <c r="U47" s="182">
        <f>+(A!S50-B!T50)/(I!U79+H!U61)</f>
        <v>1.5578840912872685E-2</v>
      </c>
      <c r="V47" s="183">
        <f>+(A!T50-B!U50)/(I!V79+H!V61)</f>
        <v>1.2448056903239732E-2</v>
      </c>
      <c r="W47" s="182">
        <f>+(A!U50-B!V50)/(I!W79+H!W61)</f>
        <v>1.1325353851091629E-2</v>
      </c>
      <c r="X47" s="183">
        <f>+(A!V50-B!W50)/(I!X79+H!X61)</f>
        <v>1.3188063673863056E-2</v>
      </c>
      <c r="Y47" s="182">
        <f>+(A!W50-B!X50)/(I!Y79+H!Y61)</f>
        <v>1.7240463419920481E-2</v>
      </c>
      <c r="Z47" s="183">
        <f>+(A!X50-B!Y50)/(I!Z79+H!Z61)</f>
        <v>1.9648388220338663E-2</v>
      </c>
      <c r="AA47" s="182">
        <f>+(A!Y50-B!Z50)/(I!AA79+H!AA61)</f>
        <v>2.1085806111144356E-2</v>
      </c>
    </row>
    <row r="48" spans="4:27" x14ac:dyDescent="0.25">
      <c r="D48" s="190" t="s">
        <v>21</v>
      </c>
      <c r="E48" s="191"/>
      <c r="F48" s="181">
        <f>+(A!D51-B!E51)/(I!F80+H!F62)</f>
        <v>-1.9681993407924991E-2</v>
      </c>
      <c r="G48" s="182">
        <f>+(A!E51-B!F51)/(I!G80+H!G62)</f>
        <v>-2.3378965502373682E-2</v>
      </c>
      <c r="H48" s="183">
        <f>+(A!F51-B!G51)/(I!H80+H!H62)</f>
        <v>-1.3523458102189342E-2</v>
      </c>
      <c r="I48" s="182">
        <f>+(A!G51-B!H51)/(I!I80+H!I62)</f>
        <v>-1.5209020029205213E-2</v>
      </c>
      <c r="J48" s="183">
        <f>+(A!H51-B!I51)/(I!J80+H!J62)</f>
        <v>-3.6607465649600738E-3</v>
      </c>
      <c r="K48" s="182">
        <f>+(A!I51-B!J51)/(I!K80+H!K62)</f>
        <v>-4.3354802056662124E-3</v>
      </c>
      <c r="L48" s="183">
        <f>+(A!J51-B!K51)/(I!L80+H!L62)</f>
        <v>-7.0834560675009069E-3</v>
      </c>
      <c r="M48" s="182">
        <f>+(A!K51-B!L51)/(I!M80+H!M62)</f>
        <v>-5.2573278377700964E-3</v>
      </c>
      <c r="N48" s="183">
        <f>+(A!L51-B!M51)/(I!N80+H!N62)</f>
        <v>2.242318562819821E-2</v>
      </c>
      <c r="O48" s="182">
        <f>+(A!M51-B!N51)/(I!O80+H!O62)</f>
        <v>9.0418430259027807E-3</v>
      </c>
      <c r="P48" s="183">
        <f>+(A!N51-B!O51)/(I!P80+H!P62)</f>
        <v>-4.9109433739536433E-3</v>
      </c>
      <c r="Q48" s="182">
        <f>+(A!O51-B!P51)/(I!Q80+H!Q62)</f>
        <v>6.4561599388360336E-3</v>
      </c>
      <c r="R48" s="183">
        <f>+(A!P51-B!Q51)/(I!R80+H!R62)</f>
        <v>2.6685131916795356E-2</v>
      </c>
      <c r="S48" s="182">
        <f>+(A!Q51-B!R51)/(I!S80+H!S62)</f>
        <v>1.1402261584153469E-3</v>
      </c>
      <c r="T48" s="183">
        <f>+(A!R51-B!S51)/(I!T80+H!T62)</f>
        <v>-3.7436007848728331E-3</v>
      </c>
      <c r="U48" s="182">
        <f>+(A!S51-B!T51)/(I!U80+H!U62)</f>
        <v>-2.9453178705720284E-2</v>
      </c>
      <c r="V48" s="183">
        <f>+(A!T51-B!U51)/(I!V80+H!V62)</f>
        <v>3.1655957979282834E-2</v>
      </c>
      <c r="W48" s="182">
        <f>+(A!U51-B!V51)/(I!W80+H!W62)</f>
        <v>8.4916348442521297E-3</v>
      </c>
      <c r="X48" s="183">
        <f>+(A!V51-B!W51)/(I!X80+H!X62)</f>
        <v>4.3459741110426699E-2</v>
      </c>
      <c r="Y48" s="182">
        <f>+(A!W51-B!X51)/(I!Y80+H!Y62)</f>
        <v>-5.5023825412824599E-3</v>
      </c>
      <c r="Z48" s="183">
        <f>+(A!X51-B!Y51)/(I!Z80+H!Z62)</f>
        <v>1.427331332427144E-3</v>
      </c>
      <c r="AA48" s="182">
        <f>+(A!Y51-B!Z51)/(I!AA80+H!AA62)</f>
        <v>1.3332154290724024E-2</v>
      </c>
    </row>
    <row r="49" spans="4:27" x14ac:dyDescent="0.25">
      <c r="D49" s="188" t="s">
        <v>22</v>
      </c>
      <c r="E49" s="189"/>
      <c r="F49" s="181">
        <f>+(A!D52-B!E52)/(I!F81+H!F63)</f>
        <v>-1.2004991116836524E-2</v>
      </c>
      <c r="G49" s="182">
        <f>+(A!E52-B!F52)/(I!G81+H!G63)</f>
        <v>-8.9384169386848514E-3</v>
      </c>
      <c r="H49" s="183">
        <f>+(A!F52-B!G52)/(I!H81+H!H63)</f>
        <v>-1.1274866065473153E-2</v>
      </c>
      <c r="I49" s="182">
        <f>+(A!G52-B!H52)/(I!I81+H!I63)</f>
        <v>-1.1513889815206879E-2</v>
      </c>
      <c r="J49" s="183">
        <f>+(A!H52-B!I52)/(I!J81+H!J63)</f>
        <v>-9.9680785642223772E-3</v>
      </c>
      <c r="K49" s="182">
        <f>+(A!I52-B!J52)/(I!K81+H!K63)</f>
        <v>-3.980594313829325E-3</v>
      </c>
      <c r="L49" s="183">
        <f>+(A!J52-B!K52)/(I!L81+H!L63)</f>
        <v>-4.4809275686664794E-3</v>
      </c>
      <c r="M49" s="182">
        <f>+(A!K52-B!L52)/(I!M81+H!M63)</f>
        <v>-1.4344557202565937E-2</v>
      </c>
      <c r="N49" s="183">
        <f>+(A!L52-B!M52)/(I!N81+H!N63)</f>
        <v>-1.6136725427401577E-2</v>
      </c>
      <c r="O49" s="182">
        <f>+(A!M52-B!N52)/(I!O81+H!O63)</f>
        <v>-1.2325033663795662E-2</v>
      </c>
      <c r="P49" s="183">
        <f>+(A!N52-B!O52)/(I!P81+H!P63)</f>
        <v>-1.6562461422241413E-2</v>
      </c>
      <c r="Q49" s="182">
        <f>+(A!O52-B!P52)/(I!Q81+H!Q63)</f>
        <v>-2.2902930439897027E-2</v>
      </c>
      <c r="R49" s="183">
        <f>+(A!P52-B!Q52)/(I!R81+H!R63)</f>
        <v>-2.4998488473510189E-2</v>
      </c>
      <c r="S49" s="182">
        <f>+(A!Q52-B!R52)/(I!S81+H!S63)</f>
        <v>-1.4299511440557884E-2</v>
      </c>
      <c r="T49" s="183">
        <f>+(A!R52-B!S52)/(I!T81+H!T63)</f>
        <v>-1.7289297953772202E-2</v>
      </c>
      <c r="U49" s="182">
        <f>+(A!S52-B!T52)/(I!U81+H!U63)</f>
        <v>-1.5775621261162494E-2</v>
      </c>
      <c r="V49" s="183">
        <f>+(A!T52-B!U52)/(I!V81+H!V63)</f>
        <v>-1.0670453433593246E-2</v>
      </c>
      <c r="W49" s="182">
        <f>+(A!U52-B!V52)/(I!W81+H!W63)</f>
        <v>-6.1020079252757636E-3</v>
      </c>
      <c r="X49" s="183">
        <f>+(A!V52-B!W52)/(I!X81+H!X63)</f>
        <v>8.9557822281662591E-3</v>
      </c>
      <c r="Y49" s="182">
        <f>+(A!W52-B!X52)/(I!Y81+H!Y63)</f>
        <v>-5.5352286880385303E-3</v>
      </c>
      <c r="Z49" s="183">
        <f>+(A!X52-B!Y52)/(I!Z81+H!Z63)</f>
        <v>-1.7114173256908829E-3</v>
      </c>
      <c r="AA49" s="182">
        <f>+(A!Y52-B!Z52)/(I!AA81+H!AA63)</f>
        <v>-3.4793924394335642E-3</v>
      </c>
    </row>
    <row r="50" spans="4:27" x14ac:dyDescent="0.25">
      <c r="D50" s="190" t="s">
        <v>23</v>
      </c>
      <c r="E50" s="191"/>
      <c r="F50" s="181">
        <f>+(A!D53-B!E53)/(I!F82+H!F64)</f>
        <v>-3.15421443281017E-2</v>
      </c>
      <c r="G50" s="182">
        <f>+(A!E53-B!F53)/(I!G82+H!G64)</f>
        <v>-3.6282177939725942E-2</v>
      </c>
      <c r="H50" s="183">
        <f>+(A!F53-B!G53)/(I!H82+H!H64)</f>
        <v>-3.6487260332495219E-2</v>
      </c>
      <c r="I50" s="182">
        <f>+(A!G53-B!H53)/(I!I82+H!I64)</f>
        <v>-3.7246336202524669E-2</v>
      </c>
      <c r="J50" s="183">
        <f>+(A!H53-B!I53)/(I!J82+H!J64)</f>
        <v>-3.559616981620721E-2</v>
      </c>
      <c r="K50" s="182">
        <f>+(A!I53-B!J53)/(I!K82+H!K64)</f>
        <v>-4.2613573328441179E-2</v>
      </c>
      <c r="L50" s="183">
        <f>+(A!J53-B!K53)/(I!L82+H!L64)</f>
        <v>-4.0512777809230439E-2</v>
      </c>
      <c r="M50" s="182">
        <f>+(A!K53-B!L53)/(I!M82+H!M64)</f>
        <v>-4.9751685852133173E-2</v>
      </c>
      <c r="N50" s="183">
        <f>+(A!L53-B!M53)/(I!N82+H!N64)</f>
        <v>-4.6872375005887326E-2</v>
      </c>
      <c r="O50" s="182">
        <f>+(A!M53-B!N53)/(I!O82+H!O64)</f>
        <v>-6.0254618499704392E-2</v>
      </c>
      <c r="P50" s="183">
        <f>+(A!N53-B!O53)/(I!P82+H!P64)</f>
        <v>-7.3752221172762866E-2</v>
      </c>
      <c r="Q50" s="182">
        <f>+(A!O53-B!P53)/(I!Q82+H!Q64)</f>
        <v>-7.8978160311964848E-2</v>
      </c>
      <c r="R50" s="183">
        <f>+(A!P53-B!Q53)/(I!R82+H!R64)</f>
        <v>-6.4940612152033589E-2</v>
      </c>
      <c r="S50" s="182">
        <f>+(A!Q53-B!R53)/(I!S82+H!S64)</f>
        <v>-5.4614039556398764E-2</v>
      </c>
      <c r="T50" s="183">
        <f>+(A!R53-B!S53)/(I!T82+H!T64)</f>
        <v>-5.1722815070896225E-2</v>
      </c>
      <c r="U50" s="182">
        <f>+(A!S53-B!T53)/(I!U82+H!U64)</f>
        <v>-4.2915703774814969E-2</v>
      </c>
      <c r="V50" s="183">
        <f>+(A!T53-B!U53)/(I!V82+H!V64)</f>
        <v>-4.5362091306575369E-2</v>
      </c>
      <c r="W50" s="182">
        <f>+(A!U53-B!V53)/(I!W82+H!W64)</f>
        <v>-5.1932965872693922E-2</v>
      </c>
      <c r="X50" s="183">
        <f>+(A!V53-B!W53)/(I!X82+H!X64)</f>
        <v>-4.1725111208365882E-2</v>
      </c>
      <c r="Y50" s="182">
        <f>+(A!W53-B!X53)/(I!Y82+H!Y64)</f>
        <v>-4.4746691606691175E-2</v>
      </c>
      <c r="Z50" s="183">
        <f>+(A!X53-B!Y53)/(I!Z82+H!Z64)</f>
        <v>-4.811275973847124E-2</v>
      </c>
      <c r="AA50" s="182">
        <f>+(A!Y53-B!Z53)/(I!AA82+H!AA64)</f>
        <v>-6.0471499039608391E-2</v>
      </c>
    </row>
    <row r="51" spans="4:27" x14ac:dyDescent="0.25">
      <c r="D51" s="188" t="s">
        <v>24</v>
      </c>
      <c r="E51" s="189"/>
      <c r="F51" s="181">
        <f>+(A!D54-B!E54)/(I!F83+H!F65)</f>
        <v>-2.8157366398525827E-2</v>
      </c>
      <c r="G51" s="182">
        <f>+(A!E54-B!F54)/(I!G83+H!G65)</f>
        <v>-2.6686969852232734E-2</v>
      </c>
      <c r="H51" s="183">
        <f>+(A!F54-B!G54)/(I!H83+H!H65)</f>
        <v>-2.6272081255475224E-2</v>
      </c>
      <c r="I51" s="182">
        <f>+(A!G54-B!H54)/(I!I83+H!I65)</f>
        <v>-2.6316287320387769E-2</v>
      </c>
      <c r="J51" s="183">
        <f>+(A!H54-B!I54)/(I!J83+H!J65)</f>
        <v>-2.9346283402565704E-2</v>
      </c>
      <c r="K51" s="182">
        <f>+(A!I54-B!J54)/(I!K83+H!K65)</f>
        <v>-2.8711134275704705E-2</v>
      </c>
      <c r="L51" s="183">
        <f>+(A!J54-B!K54)/(I!L83+H!L65)</f>
        <v>-3.3135929921391805E-2</v>
      </c>
      <c r="M51" s="182">
        <f>+(A!K54-B!L54)/(I!M83+H!M65)</f>
        <v>-4.0156619155570811E-2</v>
      </c>
      <c r="N51" s="183">
        <f>+(A!L54-B!M54)/(I!N83+H!N65)</f>
        <v>-4.9662817072537717E-2</v>
      </c>
      <c r="O51" s="182">
        <f>+(A!M54-B!N54)/(I!O83+H!O65)</f>
        <v>-8.8270983059476421E-2</v>
      </c>
      <c r="P51" s="183">
        <f>+(A!N54-B!O54)/(I!P83+H!P65)</f>
        <v>-4.9386061983854979E-2</v>
      </c>
      <c r="Q51" s="182">
        <f>+(A!O54-B!P54)/(I!Q83+H!Q65)</f>
        <v>-5.2759797106817503E-2</v>
      </c>
      <c r="R51" s="183">
        <f>+(A!P54-B!Q54)/(I!R83+H!R65)</f>
        <v>-6.3296372697053641E-2</v>
      </c>
      <c r="S51" s="182">
        <f>+(A!Q54-B!R54)/(I!S83+H!S65)</f>
        <v>-4.8737759530257496E-2</v>
      </c>
      <c r="T51" s="183">
        <f>+(A!R54-B!S54)/(I!T83+H!T65)</f>
        <v>-4.8234955948363196E-2</v>
      </c>
      <c r="U51" s="182">
        <f>+(A!S54-B!T54)/(I!U83+H!U65)</f>
        <v>-3.9296822816418372E-2</v>
      </c>
      <c r="V51" s="183">
        <f>+(A!T54-B!U54)/(I!V83+H!V65)</f>
        <v>-2.9252922000777674E-2</v>
      </c>
      <c r="W51" s="182">
        <f>+(A!U54-B!V54)/(I!W83+H!W65)</f>
        <v>-3.0231995788708534E-2</v>
      </c>
      <c r="X51" s="183">
        <f>+(A!V54-B!W54)/(I!X83+H!X65)</f>
        <v>-2.9533823873011591E-2</v>
      </c>
      <c r="Y51" s="182">
        <f>+(A!W54-B!X54)/(I!Y83+H!Y65)</f>
        <v>-2.7571497684075554E-2</v>
      </c>
      <c r="Z51" s="183">
        <f>+(A!X54-B!Y54)/(I!Z83+H!Z65)</f>
        <v>-2.7350701797823611E-2</v>
      </c>
      <c r="AA51" s="182">
        <f>+(A!Y54-B!Z54)/(I!AA83+H!AA65)</f>
        <v>-3.8441135024554485E-2</v>
      </c>
    </row>
    <row r="52" spans="4:27" x14ac:dyDescent="0.25">
      <c r="D52" s="190" t="s">
        <v>25</v>
      </c>
      <c r="E52" s="191"/>
      <c r="F52" s="181">
        <f>+(A!D55-B!E55)/(I!F84+H!F66)</f>
        <v>-2.36554649523081E-3</v>
      </c>
      <c r="G52" s="182">
        <f>+(A!E55-B!F55)/(I!G84+H!G66)</f>
        <v>-4.2428355898558217E-3</v>
      </c>
      <c r="H52" s="183">
        <f>+(A!F55-B!G55)/(I!H84+H!H66)</f>
        <v>-8.1455990713466125E-3</v>
      </c>
      <c r="I52" s="182">
        <f>+(A!G55-B!H55)/(I!I84+H!I66)</f>
        <v>-6.6053576142151675E-3</v>
      </c>
      <c r="J52" s="183">
        <f>+(A!H55-B!I55)/(I!J84+H!J66)</f>
        <v>-1.0410520599029421E-2</v>
      </c>
      <c r="K52" s="182">
        <f>+(A!I55-B!J55)/(I!K84+H!K66)</f>
        <v>-7.7439807889198705E-3</v>
      </c>
      <c r="L52" s="183">
        <f>+(A!J55-B!K55)/(I!L84+H!L66)</f>
        <v>-1.3425546985327412E-2</v>
      </c>
      <c r="M52" s="182">
        <f>+(A!K55-B!L55)/(I!M84+H!M66)</f>
        <v>-1.6175414814287178E-2</v>
      </c>
      <c r="N52" s="183">
        <f>+(A!L55-B!M55)/(I!N84+H!N66)</f>
        <v>-1.9188598698294798E-2</v>
      </c>
      <c r="O52" s="182">
        <f>+(A!M55-B!N55)/(I!O84+H!O66)</f>
        <v>-1.8075302844832671E-2</v>
      </c>
      <c r="P52" s="183">
        <f>+(A!N55-B!O55)/(I!P84+H!P66)</f>
        <v>-2.0081317302012222E-2</v>
      </c>
      <c r="Q52" s="182">
        <f>+(A!O55-B!P55)/(I!Q84+H!Q66)</f>
        <v>-2.5672261869750156E-2</v>
      </c>
      <c r="R52" s="183">
        <f>+(A!P55-B!Q55)/(I!R84+H!R66)</f>
        <v>-1.7102060540859131E-2</v>
      </c>
      <c r="S52" s="182">
        <f>+(A!Q55-B!R55)/(I!S84+H!S66)</f>
        <v>-1.6599157837635783E-2</v>
      </c>
      <c r="T52" s="183">
        <f>+(A!R55-B!S55)/(I!T84+H!T66)</f>
        <v>-1.9744484299835538E-2</v>
      </c>
      <c r="U52" s="182">
        <f>+(A!S55-B!T55)/(I!U84+H!U66)</f>
        <v>-1.5560890007574402E-2</v>
      </c>
      <c r="V52" s="183">
        <f>+(A!T55-B!U55)/(I!V84+H!V66)</f>
        <v>-1.4572209863423408E-2</v>
      </c>
      <c r="W52" s="182">
        <f>+(A!U55-B!V55)/(I!W84+H!W66)</f>
        <v>-1.5677427831959273E-2</v>
      </c>
      <c r="X52" s="183">
        <f>+(A!V55-B!W55)/(I!X84+H!X66)</f>
        <v>-1.775274727084241E-2</v>
      </c>
      <c r="Y52" s="182">
        <f>+(A!W55-B!X55)/(I!Y84+H!Y66)</f>
        <v>-1.967205105686121E-2</v>
      </c>
      <c r="Z52" s="183">
        <f>+(A!X55-B!Y55)/(I!Z84+H!Z66)</f>
        <v>-1.8318224665919799E-2</v>
      </c>
      <c r="AA52" s="182">
        <f>+(A!Y55-B!Z55)/(I!AA84+H!AA66)</f>
        <v>-2.0110150493955821E-2</v>
      </c>
    </row>
    <row r="53" spans="4:27" ht="15.75" thickBot="1" x14ac:dyDescent="0.3">
      <c r="D53" s="192" t="s">
        <v>26</v>
      </c>
      <c r="E53" s="193"/>
      <c r="F53" s="184">
        <f>+(A!D56-B!E56)/(I!F85+H!F67)</f>
        <v>-1.8202970900839114E-2</v>
      </c>
      <c r="G53" s="185">
        <f>+(A!E56-B!F56)/(I!G85+H!G67)</f>
        <v>-5.1085294080754004E-3</v>
      </c>
      <c r="H53" s="186">
        <f>+(A!F56-B!G56)/(I!H85+H!H67)</f>
        <v>-6.811428438435599E-3</v>
      </c>
      <c r="I53" s="185">
        <f>+(A!G56-B!H56)/(I!I85+H!I67)</f>
        <v>-8.6630974112896792E-3</v>
      </c>
      <c r="J53" s="186">
        <f>+(A!H56-B!I56)/(I!J85+H!J67)</f>
        <v>-2.5152231308040764E-2</v>
      </c>
      <c r="K53" s="185">
        <f>+(A!I56-B!J56)/(I!K85+H!K67)</f>
        <v>-2.7139534486114544E-2</v>
      </c>
      <c r="L53" s="186">
        <f>+(A!J56-B!K56)/(I!L85+H!L67)</f>
        <v>-5.2451261953193398E-2</v>
      </c>
      <c r="M53" s="185">
        <f>+(A!K56-B!L56)/(I!M85+H!M67)</f>
        <v>-8.1839644166808497E-3</v>
      </c>
      <c r="N53" s="186">
        <f>+(A!L56-B!M56)/(I!N85+H!N67)</f>
        <v>-1.1537206494769333E-2</v>
      </c>
      <c r="O53" s="185">
        <f>+(A!M56-B!N56)/(I!O85+H!O67)</f>
        <v>-1.5143338924764676E-2</v>
      </c>
      <c r="P53" s="186">
        <f>+(A!N56-B!O56)/(I!P85+H!P67)</f>
        <v>-1.6918898719415137E-2</v>
      </c>
      <c r="Q53" s="185">
        <f>+(A!O56-B!P56)/(I!Q85+H!Q67)</f>
        <v>-1.2073362078532672E-2</v>
      </c>
      <c r="R53" s="186">
        <f>+(A!P56-B!Q56)/(I!R85+H!R67)</f>
        <v>-1.045316188143847E-2</v>
      </c>
      <c r="S53" s="185">
        <f>+(A!Q56-B!R56)/(I!S85+H!S67)</f>
        <v>-9.6786518699469269E-3</v>
      </c>
      <c r="T53" s="186">
        <f>+(A!R56-B!S56)/(I!T85+H!T67)</f>
        <v>-6.1634620395372942E-3</v>
      </c>
      <c r="U53" s="185">
        <f>+(A!S56-B!T56)/(I!U85+H!U67)</f>
        <v>-2.718745177823383E-3</v>
      </c>
      <c r="V53" s="186">
        <f>+(A!T56-B!U56)/(I!V85+H!V67)</f>
        <v>-3.7630590405696141E-3</v>
      </c>
      <c r="W53" s="185">
        <f>+(A!U56-B!V56)/(I!W85+H!W67)</f>
        <v>-4.7177195003157346E-3</v>
      </c>
      <c r="X53" s="186">
        <f>+(A!V56-B!W56)/(I!X85+H!X67)</f>
        <v>-4.4665241634635599E-3</v>
      </c>
      <c r="Y53" s="185">
        <f>+(A!W56-B!X56)/(I!Y85+H!Y67)</f>
        <v>-5.8756421597308938E-3</v>
      </c>
      <c r="Z53" s="186">
        <f>+(A!X56-B!Y56)/(I!Z85+H!Z67)</f>
        <v>-9.401923424515771E-3</v>
      </c>
      <c r="AA53" s="185">
        <f>+(A!Y56-B!Z56)/(I!AA85+H!AA67)</f>
        <v>-6.6219907619850691E-3</v>
      </c>
    </row>
    <row r="54" spans="4:27" x14ac:dyDescent="0.25">
      <c r="D54" s="1" t="s">
        <v>57</v>
      </c>
    </row>
    <row r="55" spans="4:27" ht="15.75" thickBot="1" x14ac:dyDescent="0.3"/>
    <row r="56" spans="4:27" ht="15.75" thickBot="1" x14ac:dyDescent="0.3">
      <c r="D56" s="8" t="s">
        <v>15</v>
      </c>
      <c r="E56" s="9"/>
      <c r="F56" s="18">
        <v>1995</v>
      </c>
      <c r="G56" s="10">
        <v>1996</v>
      </c>
      <c r="H56" s="18">
        <v>1997</v>
      </c>
      <c r="I56" s="10">
        <v>1998</v>
      </c>
      <c r="J56" s="18">
        <v>1999</v>
      </c>
      <c r="K56" s="10">
        <v>2000</v>
      </c>
      <c r="L56" s="18">
        <v>2001</v>
      </c>
      <c r="M56" s="10">
        <v>2002</v>
      </c>
      <c r="N56" s="18">
        <v>2003</v>
      </c>
      <c r="O56" s="10">
        <v>2004</v>
      </c>
      <c r="P56" s="18">
        <v>2005</v>
      </c>
      <c r="Q56" s="10">
        <v>2006</v>
      </c>
      <c r="R56" s="18">
        <v>2007</v>
      </c>
      <c r="S56" s="10">
        <v>2008</v>
      </c>
      <c r="T56" s="18">
        <v>2009</v>
      </c>
      <c r="U56" s="10">
        <v>2010</v>
      </c>
      <c r="V56" s="18">
        <v>2011</v>
      </c>
      <c r="W56" s="10">
        <v>2012</v>
      </c>
      <c r="X56" s="18">
        <v>2013</v>
      </c>
      <c r="Y56" s="10">
        <v>2014</v>
      </c>
      <c r="Z56" s="18">
        <v>2015</v>
      </c>
      <c r="AA56" s="11">
        <v>2016</v>
      </c>
    </row>
    <row r="57" spans="4:27" ht="15.75" thickBot="1" x14ac:dyDescent="0.3">
      <c r="D57" s="197" t="s">
        <v>16</v>
      </c>
      <c r="E57" s="198"/>
      <c r="F57" s="100">
        <v>13883488.255999999</v>
      </c>
      <c r="G57" s="101">
        <v>13680470.016000001</v>
      </c>
      <c r="H57" s="100">
        <v>15378803.711999999</v>
      </c>
      <c r="I57" s="101">
        <v>14677125.119999999</v>
      </c>
      <c r="J57" s="100">
        <v>10659186.687999999</v>
      </c>
      <c r="K57" s="101">
        <v>11757001.450999999</v>
      </c>
      <c r="L57" s="100">
        <v>12820352.186000001</v>
      </c>
      <c r="M57" s="101">
        <v>12689965.005999999</v>
      </c>
      <c r="N57" s="100">
        <v>13880612.939999999</v>
      </c>
      <c r="O57" s="101">
        <v>17099536.991999999</v>
      </c>
      <c r="P57" s="100">
        <v>21204162.067000002</v>
      </c>
      <c r="Q57" s="101">
        <v>26162439.964000002</v>
      </c>
      <c r="R57" s="100">
        <v>32897045.324999999</v>
      </c>
      <c r="S57" s="101">
        <v>39668840.244999997</v>
      </c>
      <c r="T57" s="100">
        <v>32897671.469999999</v>
      </c>
      <c r="U57" s="101">
        <v>40682507.645999998</v>
      </c>
      <c r="V57" s="100">
        <v>54674822.112999998</v>
      </c>
      <c r="W57" s="101">
        <v>58087854.464000002</v>
      </c>
      <c r="X57" s="100">
        <v>59381196.537</v>
      </c>
      <c r="Y57" s="101">
        <v>64027609.807999998</v>
      </c>
      <c r="Z57" s="100">
        <v>54035533.652999997</v>
      </c>
      <c r="AA57" s="102">
        <v>44831142.873999998</v>
      </c>
    </row>
    <row r="58" spans="4:27" x14ac:dyDescent="0.25">
      <c r="D58" s="190" t="s">
        <v>17</v>
      </c>
      <c r="E58" s="191"/>
      <c r="F58" s="103">
        <v>1059003.3529999999</v>
      </c>
      <c r="G58" s="104">
        <v>1388221.4990000001</v>
      </c>
      <c r="H58" s="103">
        <v>1385154.602</v>
      </c>
      <c r="I58" s="104">
        <v>1402805.66</v>
      </c>
      <c r="J58" s="103">
        <v>1075103.058</v>
      </c>
      <c r="K58" s="104">
        <v>1115048.2949999999</v>
      </c>
      <c r="L58" s="103">
        <v>1201348.7849999999</v>
      </c>
      <c r="M58" s="104">
        <v>1206032.7879999999</v>
      </c>
      <c r="N58" s="103">
        <v>1197608.871</v>
      </c>
      <c r="O58" s="104">
        <v>1374285.8259999999</v>
      </c>
      <c r="P58" s="103">
        <v>1485158.7860000001</v>
      </c>
      <c r="Q58" s="104">
        <v>1890249.9850000001</v>
      </c>
      <c r="R58" s="103">
        <v>2513325.048</v>
      </c>
      <c r="S58" s="104">
        <v>3344757.426</v>
      </c>
      <c r="T58" s="103">
        <v>2808656.2429999998</v>
      </c>
      <c r="U58" s="104">
        <v>3183462.34</v>
      </c>
      <c r="V58" s="103">
        <v>4121230.5290000001</v>
      </c>
      <c r="W58" s="104">
        <v>4825274.6390000004</v>
      </c>
      <c r="X58" s="103">
        <v>4847604.4359999998</v>
      </c>
      <c r="Y58" s="104">
        <v>4888451.95</v>
      </c>
      <c r="Z58" s="103">
        <v>4460743.5199999996</v>
      </c>
      <c r="AA58" s="105">
        <v>4538959.7549999999</v>
      </c>
    </row>
    <row r="59" spans="4:27" x14ac:dyDescent="0.25">
      <c r="D59" s="188" t="s">
        <v>18</v>
      </c>
      <c r="E59" s="189"/>
      <c r="F59" s="106">
        <v>64571.411</v>
      </c>
      <c r="G59" s="107">
        <v>85870.33</v>
      </c>
      <c r="H59" s="106">
        <v>100703.848</v>
      </c>
      <c r="I59" s="107">
        <v>90012.235000000001</v>
      </c>
      <c r="J59" s="106">
        <v>102118.345</v>
      </c>
      <c r="K59" s="107">
        <v>76908.659</v>
      </c>
      <c r="L59" s="106">
        <v>98757.85</v>
      </c>
      <c r="M59" s="107">
        <v>83622.975000000006</v>
      </c>
      <c r="N59" s="106">
        <v>91223.023000000001</v>
      </c>
      <c r="O59" s="107">
        <v>118649.251</v>
      </c>
      <c r="P59" s="106">
        <v>93744.350999999995</v>
      </c>
      <c r="Q59" s="107">
        <v>104619.52899999999</v>
      </c>
      <c r="R59" s="106">
        <v>129444.42600000001</v>
      </c>
      <c r="S59" s="107">
        <v>130126.861</v>
      </c>
      <c r="T59" s="106">
        <v>114201.489</v>
      </c>
      <c r="U59" s="107">
        <v>126803.3</v>
      </c>
      <c r="V59" s="106">
        <v>159474.72200000001</v>
      </c>
      <c r="W59" s="107">
        <v>243603.16899999999</v>
      </c>
      <c r="X59" s="106">
        <v>264352.54300000001</v>
      </c>
      <c r="Y59" s="107">
        <v>277838.38199999998</v>
      </c>
      <c r="Z59" s="106">
        <v>362454.96399999998</v>
      </c>
      <c r="AA59" s="108">
        <v>480806.98200000002</v>
      </c>
    </row>
    <row r="60" spans="4:27" x14ac:dyDescent="0.25">
      <c r="D60" s="190" t="s">
        <v>19</v>
      </c>
      <c r="E60" s="191"/>
      <c r="F60" s="103">
        <v>493431.37300000002</v>
      </c>
      <c r="G60" s="104">
        <v>482098.46299999999</v>
      </c>
      <c r="H60" s="103">
        <v>529412.29</v>
      </c>
      <c r="I60" s="104">
        <v>442458.88699999999</v>
      </c>
      <c r="J60" s="103">
        <v>359748.18400000001</v>
      </c>
      <c r="K60" s="104">
        <v>487214.397</v>
      </c>
      <c r="L60" s="103">
        <v>439788.45699999999</v>
      </c>
      <c r="M60" s="104">
        <v>479874.89399999997</v>
      </c>
      <c r="N60" s="103">
        <v>524661.696</v>
      </c>
      <c r="O60" s="104">
        <v>557112.75699999998</v>
      </c>
      <c r="P60" s="103">
        <v>564595.853</v>
      </c>
      <c r="Q60" s="104">
        <v>681088.94900000002</v>
      </c>
      <c r="R60" s="103">
        <v>778156.38699999999</v>
      </c>
      <c r="S60" s="104">
        <v>920157.41799999995</v>
      </c>
      <c r="T60" s="103">
        <v>669918.46900000004</v>
      </c>
      <c r="U60" s="104">
        <v>861231.94900000002</v>
      </c>
      <c r="V60" s="103">
        <v>1009258.7709999999</v>
      </c>
      <c r="W60" s="104">
        <v>936071.64500000002</v>
      </c>
      <c r="X60" s="103">
        <v>913587.92500000005</v>
      </c>
      <c r="Y60" s="104">
        <v>942299.83799999999</v>
      </c>
      <c r="Z60" s="103">
        <v>866797.01</v>
      </c>
      <c r="AA60" s="105">
        <v>784473.098</v>
      </c>
    </row>
    <row r="61" spans="4:27" x14ac:dyDescent="0.25">
      <c r="D61" s="188" t="s">
        <v>20</v>
      </c>
      <c r="E61" s="189"/>
      <c r="F61" s="106">
        <v>387031.89199999999</v>
      </c>
      <c r="G61" s="107">
        <v>360688.93300000002</v>
      </c>
      <c r="H61" s="106">
        <v>451595.69400000002</v>
      </c>
      <c r="I61" s="107">
        <v>313823.27799999999</v>
      </c>
      <c r="J61" s="106">
        <v>262833.68</v>
      </c>
      <c r="K61" s="107">
        <v>241248.774</v>
      </c>
      <c r="L61" s="106">
        <v>196857.03400000001</v>
      </c>
      <c r="M61" s="107">
        <v>195922.22399999999</v>
      </c>
      <c r="N61" s="106">
        <v>244247.329</v>
      </c>
      <c r="O61" s="107">
        <v>267989.94699999999</v>
      </c>
      <c r="P61" s="106">
        <v>551262.28799999994</v>
      </c>
      <c r="Q61" s="107">
        <v>687232.44499999995</v>
      </c>
      <c r="R61" s="106">
        <v>913700.46200000006</v>
      </c>
      <c r="S61" s="107">
        <v>1814455.675</v>
      </c>
      <c r="T61" s="106">
        <v>1238418.93</v>
      </c>
      <c r="U61" s="107">
        <v>2080267.061</v>
      </c>
      <c r="V61" s="106">
        <v>3853231.4730000002</v>
      </c>
      <c r="W61" s="107">
        <v>5659974.0049999999</v>
      </c>
      <c r="X61" s="106">
        <v>6386699.7139999997</v>
      </c>
      <c r="Y61" s="107">
        <v>7554372.9469999997</v>
      </c>
      <c r="Z61" s="106">
        <v>5132630.2249999996</v>
      </c>
      <c r="AA61" s="108">
        <v>3832058.2749999999</v>
      </c>
    </row>
    <row r="62" spans="4:27" x14ac:dyDescent="0.25">
      <c r="D62" s="190" t="s">
        <v>21</v>
      </c>
      <c r="E62" s="191"/>
      <c r="F62" s="103">
        <v>122775.674</v>
      </c>
      <c r="G62" s="104">
        <v>140226.351</v>
      </c>
      <c r="H62" s="103">
        <v>119647.53599999999</v>
      </c>
      <c r="I62" s="104">
        <v>166770.43400000001</v>
      </c>
      <c r="J62" s="103">
        <v>128109.378</v>
      </c>
      <c r="K62" s="104">
        <v>117547.1</v>
      </c>
      <c r="L62" s="103">
        <v>105652.53599999999</v>
      </c>
      <c r="M62" s="104">
        <v>115282.681</v>
      </c>
      <c r="N62" s="103">
        <v>149218.38399999999</v>
      </c>
      <c r="O62" s="104">
        <v>173374.75200000001</v>
      </c>
      <c r="P62" s="103">
        <v>163269.568</v>
      </c>
      <c r="Q62" s="104">
        <v>171002.42499999999</v>
      </c>
      <c r="R62" s="103">
        <v>236318.019</v>
      </c>
      <c r="S62" s="104">
        <v>407619.75900000002</v>
      </c>
      <c r="T62" s="103">
        <v>289370.70699999999</v>
      </c>
      <c r="U62" s="104">
        <v>454537.19</v>
      </c>
      <c r="V62" s="103">
        <v>611455.09400000004</v>
      </c>
      <c r="W62" s="104">
        <v>602641.59299999999</v>
      </c>
      <c r="X62" s="103">
        <v>500826.34299999999</v>
      </c>
      <c r="Y62" s="104">
        <v>555650.07299999997</v>
      </c>
      <c r="Z62" s="103">
        <v>482593.22100000002</v>
      </c>
      <c r="AA62" s="105">
        <v>588183.75199999998</v>
      </c>
    </row>
    <row r="63" spans="4:27" x14ac:dyDescent="0.25">
      <c r="D63" s="188" t="s">
        <v>22</v>
      </c>
      <c r="E63" s="189"/>
      <c r="F63" s="106">
        <v>2514864.5469999998</v>
      </c>
      <c r="G63" s="107">
        <v>2488250.4369999999</v>
      </c>
      <c r="H63" s="106">
        <v>2735844.7059999998</v>
      </c>
      <c r="I63" s="107">
        <v>2733053.6460000002</v>
      </c>
      <c r="J63" s="106">
        <v>2357074.3029999998</v>
      </c>
      <c r="K63" s="107">
        <v>2732465.8539999998</v>
      </c>
      <c r="L63" s="106">
        <v>2783667.8509999998</v>
      </c>
      <c r="M63" s="107">
        <v>2836599.66</v>
      </c>
      <c r="N63" s="106">
        <v>3055469.31</v>
      </c>
      <c r="O63" s="107">
        <v>3693447.483</v>
      </c>
      <c r="P63" s="106">
        <v>4401427.6229999997</v>
      </c>
      <c r="Q63" s="107">
        <v>5230207.1469999999</v>
      </c>
      <c r="R63" s="106">
        <v>6088977.0499999998</v>
      </c>
      <c r="S63" s="107">
        <v>7407698.8870000001</v>
      </c>
      <c r="T63" s="106">
        <v>6123263.4709999999</v>
      </c>
      <c r="U63" s="107">
        <v>7456061.9749999996</v>
      </c>
      <c r="V63" s="106">
        <v>9202692.1400000006</v>
      </c>
      <c r="W63" s="107">
        <v>9833208.7009999994</v>
      </c>
      <c r="X63" s="106">
        <v>10318548.818</v>
      </c>
      <c r="Y63" s="107">
        <v>10785267.879000001</v>
      </c>
      <c r="Z63" s="106">
        <v>10043318.554</v>
      </c>
      <c r="AA63" s="108">
        <v>8954308.5170000009</v>
      </c>
    </row>
    <row r="64" spans="4:27" x14ac:dyDescent="0.25">
      <c r="D64" s="190" t="s">
        <v>23</v>
      </c>
      <c r="E64" s="191"/>
      <c r="F64" s="103">
        <v>2405514.9169999999</v>
      </c>
      <c r="G64" s="104">
        <v>2256821.9300000002</v>
      </c>
      <c r="H64" s="103">
        <v>2487905.3909999998</v>
      </c>
      <c r="I64" s="104">
        <v>2341007.4180000001</v>
      </c>
      <c r="J64" s="103">
        <v>1652493.68</v>
      </c>
      <c r="K64" s="104">
        <v>2106017.1809999999</v>
      </c>
      <c r="L64" s="103">
        <v>2093493.2819999999</v>
      </c>
      <c r="M64" s="104">
        <v>2041621.0819999999</v>
      </c>
      <c r="N64" s="103">
        <v>2186468.3259999999</v>
      </c>
      <c r="O64" s="104">
        <v>2944836.736</v>
      </c>
      <c r="P64" s="103">
        <v>3659480.4279999998</v>
      </c>
      <c r="Q64" s="104">
        <v>4609381.79</v>
      </c>
      <c r="R64" s="103">
        <v>5793730.6540000001</v>
      </c>
      <c r="S64" s="104">
        <v>6713758.6710000001</v>
      </c>
      <c r="T64" s="103">
        <v>4930120.8990000002</v>
      </c>
      <c r="U64" s="104">
        <v>6389495.318</v>
      </c>
      <c r="V64" s="103">
        <v>8551982.5800000001</v>
      </c>
      <c r="W64" s="104">
        <v>8651594.9399999995</v>
      </c>
      <c r="X64" s="103">
        <v>8321242.9879999999</v>
      </c>
      <c r="Y64" s="104">
        <v>9041363.909</v>
      </c>
      <c r="Z64" s="103">
        <v>7581940.1890000002</v>
      </c>
      <c r="AA64" s="105">
        <v>6493445.5609999998</v>
      </c>
    </row>
    <row r="65" spans="4:27" x14ac:dyDescent="0.25">
      <c r="D65" s="188" t="s">
        <v>24</v>
      </c>
      <c r="E65" s="189"/>
      <c r="F65" s="106">
        <v>5184310.301</v>
      </c>
      <c r="G65" s="107">
        <v>5124888.693</v>
      </c>
      <c r="H65" s="106">
        <v>6015035.7929999996</v>
      </c>
      <c r="I65" s="107">
        <v>5669700.5800000001</v>
      </c>
      <c r="J65" s="106">
        <v>3675118.423</v>
      </c>
      <c r="K65" s="107">
        <v>3867022.8730000001</v>
      </c>
      <c r="L65" s="106">
        <v>4745504.3490000004</v>
      </c>
      <c r="M65" s="107">
        <v>4667370.2419999996</v>
      </c>
      <c r="N65" s="106">
        <v>5263917.4529999997</v>
      </c>
      <c r="O65" s="107">
        <v>6656391.8530000001</v>
      </c>
      <c r="P65" s="106">
        <v>8563775.6060000006</v>
      </c>
      <c r="Q65" s="107">
        <v>10508883.044</v>
      </c>
      <c r="R65" s="106">
        <v>13598246.868000001</v>
      </c>
      <c r="S65" s="107">
        <v>15562937.991</v>
      </c>
      <c r="T65" s="106">
        <v>13737789.884</v>
      </c>
      <c r="U65" s="107">
        <v>16272903.119999999</v>
      </c>
      <c r="V65" s="106">
        <v>22262263.298</v>
      </c>
      <c r="W65" s="107">
        <v>21860259.855999999</v>
      </c>
      <c r="X65" s="106">
        <v>22097769.783</v>
      </c>
      <c r="Y65" s="107">
        <v>23715196.859000001</v>
      </c>
      <c r="Z65" s="106">
        <v>19890561.035</v>
      </c>
      <c r="AA65" s="108">
        <v>14740058.65</v>
      </c>
    </row>
    <row r="66" spans="4:27" x14ac:dyDescent="0.25">
      <c r="D66" s="190" t="s">
        <v>25</v>
      </c>
      <c r="E66" s="191"/>
      <c r="F66" s="103">
        <v>992083.56299999997</v>
      </c>
      <c r="G66" s="104">
        <v>1046623.542</v>
      </c>
      <c r="H66" s="103">
        <v>1251799.273</v>
      </c>
      <c r="I66" s="104">
        <v>1257483.2760000001</v>
      </c>
      <c r="J66" s="103">
        <v>928736.09900000005</v>
      </c>
      <c r="K66" s="104">
        <v>991960.34600000002</v>
      </c>
      <c r="L66" s="103">
        <v>1033912.497</v>
      </c>
      <c r="M66" s="104">
        <v>1052853.9110000001</v>
      </c>
      <c r="N66" s="103">
        <v>1093195.936</v>
      </c>
      <c r="O66" s="104">
        <v>1199895.064</v>
      </c>
      <c r="P66" s="103">
        <v>1566451.058</v>
      </c>
      <c r="Q66" s="104">
        <v>2024033.0190000001</v>
      </c>
      <c r="R66" s="103">
        <v>2545160.2059999998</v>
      </c>
      <c r="S66" s="104">
        <v>3044256.6830000002</v>
      </c>
      <c r="T66" s="103">
        <v>2717235.6430000002</v>
      </c>
      <c r="U66" s="104">
        <v>3520190.088</v>
      </c>
      <c r="V66" s="103">
        <v>4399797.0870000003</v>
      </c>
      <c r="W66" s="104">
        <v>4917366.7120000003</v>
      </c>
      <c r="X66" s="103">
        <v>5078034.9970000004</v>
      </c>
      <c r="Y66" s="104">
        <v>5604403.3789999997</v>
      </c>
      <c r="Z66" s="103">
        <v>4597374.8760000002</v>
      </c>
      <c r="AA66" s="105">
        <v>3903629.28</v>
      </c>
    </row>
    <row r="67" spans="4:27" ht="15.75" thickBot="1" x14ac:dyDescent="0.3">
      <c r="D67" s="192" t="s">
        <v>26</v>
      </c>
      <c r="E67" s="193"/>
      <c r="F67" s="109">
        <v>659901.10199999996</v>
      </c>
      <c r="G67" s="110">
        <v>306779.84899999999</v>
      </c>
      <c r="H67" s="109">
        <v>301704.717</v>
      </c>
      <c r="I67" s="110">
        <v>260009.761</v>
      </c>
      <c r="J67" s="109">
        <v>117851.645</v>
      </c>
      <c r="K67" s="110">
        <v>21567.971000000001</v>
      </c>
      <c r="L67" s="109">
        <v>121369.545</v>
      </c>
      <c r="M67" s="110">
        <v>10784.549000000001</v>
      </c>
      <c r="N67" s="109">
        <v>74602.611999999994</v>
      </c>
      <c r="O67" s="110">
        <v>113553.323</v>
      </c>
      <c r="P67" s="109">
        <v>154996.55300000001</v>
      </c>
      <c r="Q67" s="110">
        <v>255741.80900000001</v>
      </c>
      <c r="R67" s="109">
        <v>299986.38900000002</v>
      </c>
      <c r="S67" s="110">
        <v>323071.04100000003</v>
      </c>
      <c r="T67" s="109">
        <v>268695.91499999998</v>
      </c>
      <c r="U67" s="110">
        <v>337555.48599999998</v>
      </c>
      <c r="V67" s="109">
        <v>503436.58600000001</v>
      </c>
      <c r="W67" s="110">
        <v>557859.36899999995</v>
      </c>
      <c r="X67" s="109">
        <v>652529.09600000002</v>
      </c>
      <c r="Y67" s="110">
        <v>662764.68400000001</v>
      </c>
      <c r="Z67" s="109">
        <v>617120.11300000001</v>
      </c>
      <c r="AA67" s="111">
        <v>515219.05499999999</v>
      </c>
    </row>
    <row r="68" spans="4:27" x14ac:dyDescent="0.25">
      <c r="D68" s="1" t="s">
        <v>56</v>
      </c>
    </row>
  </sheetData>
  <mergeCells count="27">
    <mergeCell ref="L6:O15"/>
    <mergeCell ref="F3:J3"/>
    <mergeCell ref="B7:E15"/>
    <mergeCell ref="C16:E16"/>
    <mergeCell ref="G16:I16"/>
    <mergeCell ref="D44:E44"/>
    <mergeCell ref="D45:E45"/>
    <mergeCell ref="D46:E46"/>
    <mergeCell ref="D47:E47"/>
    <mergeCell ref="L16:N16"/>
    <mergeCell ref="D48:E48"/>
    <mergeCell ref="D49:E49"/>
    <mergeCell ref="D50:E50"/>
    <mergeCell ref="D51:E51"/>
    <mergeCell ref="D52:E52"/>
    <mergeCell ref="D53:E53"/>
    <mergeCell ref="D57:E57"/>
    <mergeCell ref="D58:E58"/>
    <mergeCell ref="D59:E59"/>
    <mergeCell ref="D60:E60"/>
    <mergeCell ref="D66:E66"/>
    <mergeCell ref="D67:E67"/>
    <mergeCell ref="D61:E61"/>
    <mergeCell ref="D62:E62"/>
    <mergeCell ref="D63:E63"/>
    <mergeCell ref="D64:E64"/>
    <mergeCell ref="D65:E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86"/>
  <sheetViews>
    <sheetView showGridLines="0" topLeftCell="A34" workbookViewId="0">
      <selection activeCell="F80" sqref="F80"/>
    </sheetView>
  </sheetViews>
  <sheetFormatPr baseColWidth="10" defaultRowHeight="15" x14ac:dyDescent="0.25"/>
  <cols>
    <col min="5" max="5" width="20.7109375" customWidth="1"/>
    <col min="6" max="27" width="17.85546875" customWidth="1"/>
  </cols>
  <sheetData>
    <row r="7" spans="2:5" x14ac:dyDescent="0.25">
      <c r="B7" s="194" t="s">
        <v>47</v>
      </c>
      <c r="C7" s="210"/>
      <c r="D7" s="210"/>
      <c r="E7" s="210"/>
    </row>
    <row r="8" spans="2:5" x14ac:dyDescent="0.25">
      <c r="B8" s="210"/>
      <c r="C8" s="210"/>
      <c r="D8" s="210"/>
      <c r="E8" s="210"/>
    </row>
    <row r="9" spans="2:5" x14ac:dyDescent="0.25">
      <c r="B9" s="210"/>
      <c r="C9" s="210"/>
      <c r="D9" s="210"/>
      <c r="E9" s="210"/>
    </row>
    <row r="10" spans="2:5" x14ac:dyDescent="0.25">
      <c r="B10" s="210"/>
      <c r="C10" s="210"/>
      <c r="D10" s="210"/>
      <c r="E10" s="210"/>
    </row>
    <row r="11" spans="2:5" x14ac:dyDescent="0.25">
      <c r="B11" s="210"/>
      <c r="C11" s="210"/>
      <c r="D11" s="210"/>
      <c r="E11" s="210"/>
    </row>
    <row r="12" spans="2:5" x14ac:dyDescent="0.25">
      <c r="B12" s="210"/>
      <c r="C12" s="210"/>
      <c r="D12" s="210"/>
      <c r="E12" s="210"/>
    </row>
    <row r="13" spans="2:5" x14ac:dyDescent="0.25">
      <c r="B13" s="210"/>
      <c r="C13" s="210"/>
      <c r="D13" s="210"/>
      <c r="E13" s="210"/>
    </row>
    <row r="14" spans="2:5" x14ac:dyDescent="0.25">
      <c r="B14" s="210"/>
      <c r="C14" s="210"/>
      <c r="D14" s="210"/>
      <c r="E14" s="210"/>
    </row>
    <row r="15" spans="2:5" x14ac:dyDescent="0.25">
      <c r="B15" s="210"/>
      <c r="C15" s="210"/>
      <c r="D15" s="210"/>
      <c r="E15" s="210"/>
    </row>
    <row r="16" spans="2:5" x14ac:dyDescent="0.25">
      <c r="B16" s="210"/>
      <c r="C16" s="210"/>
      <c r="D16" s="210"/>
      <c r="E16" s="210"/>
    </row>
    <row r="17" spans="2:15" x14ac:dyDescent="0.25">
      <c r="B17" s="195" t="s">
        <v>3</v>
      </c>
      <c r="C17" s="195"/>
      <c r="D17" s="195"/>
      <c r="G17" s="195" t="s">
        <v>3</v>
      </c>
      <c r="H17" s="195"/>
      <c r="I17" s="195"/>
      <c r="M17" s="195" t="s">
        <v>3</v>
      </c>
      <c r="N17" s="195"/>
      <c r="O17" s="195"/>
    </row>
    <row r="44" spans="4:27" ht="15.75" thickBot="1" x14ac:dyDescent="0.3"/>
    <row r="45" spans="4:27" ht="15.75" thickBot="1" x14ac:dyDescent="0.3">
      <c r="D45" s="8" t="s">
        <v>15</v>
      </c>
      <c r="E45" s="9"/>
      <c r="F45" s="18">
        <v>1995</v>
      </c>
      <c r="G45" s="10">
        <v>1996</v>
      </c>
      <c r="H45" s="18">
        <v>1997</v>
      </c>
      <c r="I45" s="10">
        <v>1998</v>
      </c>
      <c r="J45" s="18">
        <v>1999</v>
      </c>
      <c r="K45" s="10">
        <v>2000</v>
      </c>
      <c r="L45" s="18">
        <v>2001</v>
      </c>
      <c r="M45" s="10">
        <v>2002</v>
      </c>
      <c r="N45" s="18">
        <v>2003</v>
      </c>
      <c r="O45" s="10">
        <v>2004</v>
      </c>
      <c r="P45" s="18">
        <v>2005</v>
      </c>
      <c r="Q45" s="10">
        <v>2006</v>
      </c>
      <c r="R45" s="18">
        <v>2007</v>
      </c>
      <c r="S45" s="10">
        <v>2008</v>
      </c>
      <c r="T45" s="18">
        <v>2009</v>
      </c>
      <c r="U45" s="10">
        <v>2010</v>
      </c>
      <c r="V45" s="18">
        <v>2011</v>
      </c>
      <c r="W45" s="10">
        <v>2012</v>
      </c>
      <c r="X45" s="18">
        <v>2013</v>
      </c>
      <c r="Y45" s="10">
        <v>2014</v>
      </c>
      <c r="Z45" s="18">
        <v>2015</v>
      </c>
      <c r="AA45" s="11">
        <v>2016</v>
      </c>
    </row>
    <row r="46" spans="4:27" ht="15.75" thickBot="1" x14ac:dyDescent="0.3">
      <c r="D46" s="236" t="s">
        <v>27</v>
      </c>
      <c r="E46" s="237"/>
      <c r="F46" s="65"/>
      <c r="G46" s="89"/>
      <c r="H46" s="65"/>
      <c r="I46" s="89"/>
      <c r="J46" s="65"/>
      <c r="K46" s="89"/>
      <c r="L46" s="65"/>
      <c r="M46" s="89"/>
      <c r="N46" s="65"/>
      <c r="O46" s="89"/>
      <c r="P46" s="65"/>
      <c r="Q46" s="89"/>
      <c r="R46" s="65"/>
      <c r="S46" s="89"/>
      <c r="T46" s="65"/>
      <c r="U46" s="89"/>
      <c r="V46" s="65"/>
      <c r="W46" s="89"/>
      <c r="X46" s="65"/>
      <c r="Y46" s="89"/>
      <c r="Z46" s="65"/>
      <c r="AA46" s="90"/>
    </row>
    <row r="47" spans="4:27" x14ac:dyDescent="0.25">
      <c r="D47" s="232" t="s">
        <v>17</v>
      </c>
      <c r="E47" s="233"/>
      <c r="F47" s="114">
        <f>+(A!D47/A!$D$46)/(I!F76/I!$F$75)</f>
        <v>0.31767323049196444</v>
      </c>
      <c r="G47" s="114">
        <f>+(A!E47/A!$D$46)/(I!G76/I!$F$75)</f>
        <v>0.1574875623320984</v>
      </c>
      <c r="H47" s="114">
        <f>+(A!F47/A!$D$46)/(I!H76/I!$F$75)</f>
        <v>8.8087878556395396E-2</v>
      </c>
      <c r="I47" s="114">
        <f>+(A!G47/A!$D$46)/(I!I76/I!$F$75)</f>
        <v>6.9096732437719716E-2</v>
      </c>
      <c r="J47" s="114">
        <f>+(A!H47/A!$D$46)/(I!J76/I!$F$75)</f>
        <v>0.26090754842517522</v>
      </c>
      <c r="K47" s="114">
        <f>+(A!I47/A!$D$46)/(I!K76/I!$F$75)</f>
        <v>0.16699847113750158</v>
      </c>
      <c r="L47" s="114">
        <f>+(A!J47/A!$D$46)/(I!L76/I!$F$75)</f>
        <v>0.26895613967868459</v>
      </c>
      <c r="M47" s="114">
        <f>+(A!K47/A!$D$46)/(I!M76/I!$F$75)</f>
        <v>0.12118053110940297</v>
      </c>
      <c r="N47" s="114">
        <f>+(A!L47/A!$D$46)/(I!N76/I!$F$75)</f>
        <v>7.5502696720113324E-2</v>
      </c>
      <c r="O47" s="114">
        <f>+(A!M47/A!$D$46)/(I!O76/I!$F$75)</f>
        <v>3.1265863597879917E-2</v>
      </c>
      <c r="P47" s="114">
        <f>+(A!N47/A!$D$46)/(I!P76/I!$F$75)</f>
        <v>2.911643833176307E-2</v>
      </c>
      <c r="Q47" s="114">
        <f>+(A!O47/A!$D$46)/(I!Q76/I!$F$75)</f>
        <v>3.5777254100703197E-2</v>
      </c>
      <c r="R47" s="114">
        <f>+(A!P47/A!$D$46)/(I!R76/I!$F$75)</f>
        <v>8.3088716675874003E-2</v>
      </c>
      <c r="S47" s="114">
        <f>+(A!Q47/A!$D$46)/(I!S76/I!$F$75)</f>
        <v>5.235962549717664E-2</v>
      </c>
      <c r="T47" s="114">
        <f>+(A!R47/A!$D$46)/(I!T76/I!$F$75)</f>
        <v>6.906122523825535E-2</v>
      </c>
      <c r="U47" s="114">
        <f>+(A!S47/A!$D$46)/(I!U76/I!$F$75)</f>
        <v>7.2776068904420621E-2</v>
      </c>
      <c r="V47" s="114">
        <f>+(A!T47/A!$D$46)/(I!V76/I!$F$75)</f>
        <v>0.15057715322658347</v>
      </c>
      <c r="W47" s="114">
        <f>+(A!U47/A!$D$46)/(I!W76/I!$F$75)</f>
        <v>0.16379714313649543</v>
      </c>
      <c r="X47" s="114">
        <f>+(A!V47/A!$D$46)/(I!X76/I!$F$75)</f>
        <v>0.17731197643585431</v>
      </c>
      <c r="Y47" s="114">
        <f>+(A!W47/A!$D$46)/(I!Y76/I!$F$75)</f>
        <v>0.1670949357092176</v>
      </c>
      <c r="Z47" s="114">
        <f>+(A!X47/A!$D$46)/(I!Z76/I!$F$75)</f>
        <v>9.3960764512771369E-2</v>
      </c>
      <c r="AA47" s="114">
        <f>+(A!Y47/A!$D$46)/(I!AA76/I!$F$75)</f>
        <v>7.0030719111480511E-2</v>
      </c>
    </row>
    <row r="48" spans="4:27" x14ac:dyDescent="0.25">
      <c r="D48" s="234" t="s">
        <v>18</v>
      </c>
      <c r="E48" s="235"/>
      <c r="F48" s="99">
        <f>+(A!D48/A!$D$46)/(I!F77/I!$F$75)</f>
        <v>0.12123612557698069</v>
      </c>
      <c r="G48" s="99">
        <f>+(A!E48/A!$D$46)/(I!G77/I!$F$75)</f>
        <v>4.8782045591326616E-2</v>
      </c>
      <c r="H48" s="99">
        <f>+(A!F48/A!$D$46)/(I!H77/I!$F$75)</f>
        <v>0.12719328526507775</v>
      </c>
      <c r="I48" s="99">
        <f>+(A!G48/A!$D$46)/(I!I77/I!$F$75)</f>
        <v>0.1356794795024516</v>
      </c>
      <c r="J48" s="99">
        <f>+(A!H48/A!$D$46)/(I!J77/I!$F$75)</f>
        <v>0.13527789166837284</v>
      </c>
      <c r="K48" s="99">
        <f>+(A!I48/A!$D$46)/(I!K77/I!$F$75)</f>
        <v>3.367615246832683E-2</v>
      </c>
      <c r="L48" s="99">
        <f>+(A!J48/A!$D$46)/(I!L77/I!$F$75)</f>
        <v>6.340911137591683E-2</v>
      </c>
      <c r="M48" s="99">
        <f>+(A!K48/A!$D$46)/(I!M77/I!$F$75)</f>
        <v>0.38663694298509832</v>
      </c>
      <c r="N48" s="99">
        <f>+(A!L48/A!$D$46)/(I!N77/I!$F$75)</f>
        <v>0</v>
      </c>
      <c r="O48" s="99">
        <f>+(A!M48/A!$D$46)/(I!O77/I!$F$75)</f>
        <v>2.433949170010078E-3</v>
      </c>
      <c r="P48" s="99">
        <f>+(A!N48/A!$D$46)/(I!P77/I!$F$75)</f>
        <v>0</v>
      </c>
      <c r="Q48" s="99">
        <f>+(A!O48/A!$D$46)/(I!Q77/I!$F$75)</f>
        <v>2.5553682958975768E-4</v>
      </c>
      <c r="R48" s="99">
        <f>+(A!P48/A!$D$46)/(I!R77/I!$F$75)</f>
        <v>2.3520061630830025</v>
      </c>
      <c r="S48" s="99">
        <f>+(A!Q48/A!$D$46)/(I!S77/I!$F$75)</f>
        <v>1.147724815740365E-4</v>
      </c>
      <c r="T48" s="99">
        <f>+(A!R48/A!$D$46)/(I!T77/I!$F$75)</f>
        <v>9.4947021198815111</v>
      </c>
      <c r="U48" s="99">
        <f>+(A!S48/A!$D$46)/(I!U77/I!$F$75)</f>
        <v>8.3571900342124666E-3</v>
      </c>
      <c r="V48" s="99">
        <f>+(A!T48/A!$D$46)/(I!V77/I!$F$75)</f>
        <v>1.3804004461805564</v>
      </c>
      <c r="W48" s="99">
        <f>+(A!U48/A!$D$46)/(I!W77/I!$F$75)</f>
        <v>6.5954540884665763E-2</v>
      </c>
      <c r="X48" s="99">
        <f>+(A!V48/A!$D$46)/(I!X77/I!$F$75)</f>
        <v>2.5020883235065804E-2</v>
      </c>
      <c r="Y48" s="99">
        <f>+(A!W48/A!$D$46)/(I!Y77/I!$F$75)</f>
        <v>1.0674598590169847E-2</v>
      </c>
      <c r="Z48" s="99">
        <f>+(A!X48/A!$D$46)/(I!Z77/I!$F$75)</f>
        <v>1.8481772112380692</v>
      </c>
      <c r="AA48" s="99">
        <f>+(A!Y48/A!$D$46)/(I!AA77/I!$F$75)</f>
        <v>2.9618760511160942</v>
      </c>
    </row>
    <row r="49" spans="4:27" x14ac:dyDescent="0.25">
      <c r="D49" s="232" t="s">
        <v>19</v>
      </c>
      <c r="E49" s="233"/>
      <c r="F49" s="99">
        <f>+(A!D49/A!$D$46)/(I!F78/I!$F$75)</f>
        <v>1.326199317976309</v>
      </c>
      <c r="G49" s="99">
        <f>+(A!E49/A!$D$46)/(I!G78/I!$F$75)</f>
        <v>1.0498057614450904</v>
      </c>
      <c r="H49" s="99">
        <f>+(A!F49/A!$D$46)/(I!H78/I!$F$75)</f>
        <v>1.2145235660345337</v>
      </c>
      <c r="I49" s="99">
        <f>+(A!G49/A!$D$46)/(I!I78/I!$F$75)</f>
        <v>0.54604182933784806</v>
      </c>
      <c r="J49" s="99">
        <f>+(A!H49/A!$D$46)/(I!J78/I!$F$75)</f>
        <v>0.41337275637413706</v>
      </c>
      <c r="K49" s="99">
        <f>+(A!I49/A!$D$46)/(I!K78/I!$F$75)</f>
        <v>0.59591730553096245</v>
      </c>
      <c r="L49" s="99">
        <f>+(A!J49/A!$D$46)/(I!L78/I!$F$75)</f>
        <v>0.86265556407077193</v>
      </c>
      <c r="M49" s="99">
        <f>+(A!K49/A!$D$46)/(I!M78/I!$F$75)</f>
        <v>0.85216567070734472</v>
      </c>
      <c r="N49" s="99">
        <f>+(A!L49/A!$D$46)/(I!N78/I!$F$75)</f>
        <v>0.64888081237171036</v>
      </c>
      <c r="O49" s="99">
        <f>+(A!M49/A!$D$46)/(I!O78/I!$F$75)</f>
        <v>0.52907824958025385</v>
      </c>
      <c r="P49" s="99">
        <f>+(A!N49/A!$D$46)/(I!P78/I!$F$75)</f>
        <v>1.0431110401513488</v>
      </c>
      <c r="Q49" s="99">
        <f>+(A!O49/A!$D$46)/(I!Q78/I!$F$75)</f>
        <v>1.7455411660424471</v>
      </c>
      <c r="R49" s="99">
        <f>+(A!P49/A!$D$46)/(I!R78/I!$F$75)</f>
        <v>2.1900081559128473</v>
      </c>
      <c r="S49" s="99">
        <f>+(A!Q49/A!$D$46)/(I!S78/I!$F$75)</f>
        <v>1.8745377140568797</v>
      </c>
      <c r="T49" s="99">
        <f>+(A!R49/A!$D$46)/(I!T78/I!$F$75)</f>
        <v>0.8058369256061938</v>
      </c>
      <c r="U49" s="99">
        <f>+(A!S49/A!$D$46)/(I!U78/I!$F$75)</f>
        <v>1.2218021660027634</v>
      </c>
      <c r="V49" s="99">
        <f>+(A!T49/A!$D$46)/(I!V78/I!$F$75)</f>
        <v>1.7955237648831313</v>
      </c>
      <c r="W49" s="99">
        <f>+(A!U49/A!$D$46)/(I!W78/I!$F$75)</f>
        <v>3.4148267756526827</v>
      </c>
      <c r="X49" s="99">
        <f>+(A!V49/A!$D$46)/(I!X78/I!$F$75)</f>
        <v>2.3530604886164332</v>
      </c>
      <c r="Y49" s="99">
        <f>+(A!W49/A!$D$46)/(I!Y78/I!$F$75)</f>
        <v>2.7746467610594236</v>
      </c>
      <c r="Z49" s="99">
        <f>+(A!X49/A!$D$46)/(I!Z78/I!$F$75)</f>
        <v>2.1732922654920026</v>
      </c>
      <c r="AA49" s="99">
        <f>+(A!Y49/A!$D$46)/(I!AA78/I!$F$75)</f>
        <v>1.5078242127070649</v>
      </c>
    </row>
    <row r="50" spans="4:27" x14ac:dyDescent="0.25">
      <c r="D50" s="234" t="s">
        <v>20</v>
      </c>
      <c r="E50" s="235"/>
      <c r="F50" s="99">
        <f>+(A!D50/A!$D$46)/(I!F79/I!$F$75)</f>
        <v>0.25069104841955475</v>
      </c>
      <c r="G50" s="99">
        <f>+(A!E50/A!$D$46)/(I!G79/I!$F$75)</f>
        <v>0.84286038025604382</v>
      </c>
      <c r="H50" s="99">
        <f>+(A!F50/A!$D$46)/(I!H79/I!$F$75)</f>
        <v>1.3358688853630061</v>
      </c>
      <c r="I50" s="99">
        <f>+(A!G50/A!$D$46)/(I!I79/I!$F$75)</f>
        <v>0.86855480729897983</v>
      </c>
      <c r="J50" s="99">
        <f>+(A!H50/A!$D$46)/(I!J79/I!$F$75)</f>
        <v>1.801923113318366</v>
      </c>
      <c r="K50" s="99">
        <f>+(A!I50/A!$D$46)/(I!K79/I!$F$75)</f>
        <v>2.7042971987349937</v>
      </c>
      <c r="L50" s="99">
        <f>+(A!J50/A!$D$46)/(I!L79/I!$F$75)</f>
        <v>0.94067994742386762</v>
      </c>
      <c r="M50" s="99">
        <f>+(A!K50/A!$D$46)/(I!M79/I!$F$75)</f>
        <v>0.73914401304518473</v>
      </c>
      <c r="N50" s="99">
        <f>+(A!L50/A!$D$46)/(I!N79/I!$F$75)</f>
        <v>0.21690845432157549</v>
      </c>
      <c r="O50" s="99">
        <f>+(A!M50/A!$D$46)/(I!O79/I!$F$75)</f>
        <v>0.6775379703174178</v>
      </c>
      <c r="P50" s="99">
        <f>+(A!N50/A!$D$46)/(I!P79/I!$F$75)</f>
        <v>0.27458189172156533</v>
      </c>
      <c r="Q50" s="99">
        <f>+(A!O50/A!$D$46)/(I!Q79/I!$F$75)</f>
        <v>0.43834318167513125</v>
      </c>
      <c r="R50" s="99">
        <f>+(A!P50/A!$D$46)/(I!R79/I!$F$75)</f>
        <v>2.1224278710651188</v>
      </c>
      <c r="S50" s="99">
        <f>+(A!Q50/A!$D$46)/(I!S79/I!$F$75)</f>
        <v>1.5369408755872862</v>
      </c>
      <c r="T50" s="99">
        <f>+(A!R50/A!$D$46)/(I!T79/I!$F$75)</f>
        <v>1.1511062358811464</v>
      </c>
      <c r="U50" s="99">
        <f>+(A!S50/A!$D$46)/(I!U79/I!$F$75)</f>
        <v>1.6746753576375746</v>
      </c>
      <c r="V50" s="99">
        <f>+(A!T50/A!$D$46)/(I!V79/I!$F$75)</f>
        <v>1.3606731052135603</v>
      </c>
      <c r="W50" s="99">
        <f>+(A!U50/A!$D$46)/(I!W79/I!$F$75)</f>
        <v>1.275562058331257</v>
      </c>
      <c r="X50" s="99">
        <f>+(A!V50/A!$D$46)/(I!X79/I!$F$75)</f>
        <v>1.5063657356574018</v>
      </c>
      <c r="Y50" s="99">
        <f>+(A!W50/A!$D$46)/(I!Y79/I!$F$75)</f>
        <v>2.0458063804694402</v>
      </c>
      <c r="Z50" s="99">
        <f>+(A!X50/A!$D$46)/(I!Z79/I!$F$75)</f>
        <v>2.4576543995037499</v>
      </c>
      <c r="AA50" s="99">
        <f>+(A!Y50/A!$D$46)/(I!AA79/I!$F$75)</f>
        <v>2.624656537111187</v>
      </c>
    </row>
    <row r="51" spans="4:27" x14ac:dyDescent="0.25">
      <c r="D51" s="232" t="s">
        <v>21</v>
      </c>
      <c r="E51" s="233"/>
      <c r="F51" s="99">
        <f>+(A!D51/A!$D$46)/(I!F80/I!$F$75)</f>
        <v>0</v>
      </c>
      <c r="G51" s="99">
        <f>+(A!E51/A!$D$46)/(I!G80/I!$F$75)</f>
        <v>0.31688618674016761</v>
      </c>
      <c r="H51" s="99">
        <f>+(A!F51/A!$D$46)/(I!H80/I!$F$75)</f>
        <v>1.4273354601119421</v>
      </c>
      <c r="I51" s="99">
        <f>+(A!G51/A!$D$46)/(I!I80/I!$F$75)</f>
        <v>0.11277042857234784</v>
      </c>
      <c r="J51" s="99">
        <f>+(A!H51/A!$D$46)/(I!J80/I!$F$75)</f>
        <v>5.5051933916054731E-3</v>
      </c>
      <c r="K51" s="99">
        <f>+(A!I51/A!$D$46)/(I!K80/I!$F$75)</f>
        <v>0</v>
      </c>
      <c r="L51" s="99">
        <f>+(A!J51/A!$D$46)/(I!L80/I!$F$75)</f>
        <v>2.7597577042517288E-3</v>
      </c>
      <c r="M51" s="99">
        <f>+(A!K51/A!$D$46)/(I!M80/I!$F$75)</f>
        <v>5.4979441210167221E-3</v>
      </c>
      <c r="N51" s="99">
        <f>+(A!L51/A!$D$46)/(I!N80/I!$F$75)</f>
        <v>8.0089351321815254</v>
      </c>
      <c r="O51" s="99">
        <f>+(A!M51/A!$D$46)/(I!O80/I!$F$75)</f>
        <v>3.2413937843271574</v>
      </c>
      <c r="P51" s="99">
        <f>+(A!N51/A!$D$46)/(I!P80/I!$F$75)</f>
        <v>0.15659004855502087</v>
      </c>
      <c r="Q51" s="99">
        <f>+(A!O51/A!$D$46)/(I!Q80/I!$F$75)</f>
        <v>2.9326762213287663</v>
      </c>
      <c r="R51" s="99">
        <f>+(A!P51/A!$D$46)/(I!R80/I!$F$75)</f>
        <v>6.5418314620718307</v>
      </c>
      <c r="S51" s="99">
        <f>+(A!Q51/A!$D$46)/(I!S80/I!$F$75)</f>
        <v>7.5885903516198301</v>
      </c>
      <c r="T51" s="99">
        <f>+(A!R51/A!$D$46)/(I!T80/I!$F$75)</f>
        <v>7.7780163564209941</v>
      </c>
      <c r="U51" s="99">
        <f>+(A!S51/A!$D$46)/(I!U80/I!$F$75)</f>
        <v>2.8074697755299343</v>
      </c>
      <c r="V51" s="99">
        <f>+(A!T51/A!$D$46)/(I!V80/I!$F$75)</f>
        <v>15.439165520879063</v>
      </c>
      <c r="W51" s="99">
        <f>+(A!U51/A!$D$46)/(I!W80/I!$F$75)</f>
        <v>12.653014473950851</v>
      </c>
      <c r="X51" s="99">
        <f>+(A!V51/A!$D$46)/(I!X80/I!$F$75)</f>
        <v>15.064494266719187</v>
      </c>
      <c r="Y51" s="99">
        <f>+(A!W51/A!$D$46)/(I!Y80/I!$F$75)</f>
        <v>7.0238670417497726</v>
      </c>
      <c r="Z51" s="99">
        <f>+(A!X51/A!$D$46)/(I!Z80/I!$F$75)</f>
        <v>4.6908094098969384</v>
      </c>
      <c r="AA51" s="99">
        <f>+(A!Y51/A!$D$46)/(I!AA80/I!$F$75)</f>
        <v>6.0815279363923969</v>
      </c>
    </row>
    <row r="52" spans="4:27" x14ac:dyDescent="0.25">
      <c r="D52" s="234" t="s">
        <v>22</v>
      </c>
      <c r="E52" s="235"/>
      <c r="F52" s="99">
        <f>+(A!D52/A!$D$46)/(I!F81/I!$F$75)</f>
        <v>3.4525648686108723</v>
      </c>
      <c r="G52" s="99">
        <f>+(A!E52/A!$D$46)/(I!G81/I!$F$75)</f>
        <v>2.8092114006097328</v>
      </c>
      <c r="H52" s="99">
        <f>+(A!F52/A!$D$46)/(I!H81/I!$F$75)</f>
        <v>2.5183503274183372</v>
      </c>
      <c r="I52" s="99">
        <f>+(A!G52/A!$D$46)/(I!I81/I!$F$75)</f>
        <v>2.3598608419792533</v>
      </c>
      <c r="J52" s="99">
        <f>+(A!H52/A!$D$46)/(I!J81/I!$F$75)</f>
        <v>2.9011078395295637</v>
      </c>
      <c r="K52" s="99">
        <f>+(A!I52/A!$D$46)/(I!K81/I!$F$75)</f>
        <v>4.9321764220097348</v>
      </c>
      <c r="L52" s="99">
        <f>+(A!J52/A!$D$46)/(I!L81/I!$F$75)</f>
        <v>4.8631282243253606</v>
      </c>
      <c r="M52" s="99">
        <f>+(A!K52/A!$D$46)/(I!M81/I!$F$75)</f>
        <v>2.9900981213490589</v>
      </c>
      <c r="N52" s="99">
        <f>+(A!L52/A!$D$46)/(I!N81/I!$F$75)</f>
        <v>3.2261536875460717</v>
      </c>
      <c r="O52" s="99">
        <f>+(A!M52/A!$D$46)/(I!O81/I!$F$75)</f>
        <v>3.6879978848082944</v>
      </c>
      <c r="P52" s="99">
        <f>+(A!N52/A!$D$46)/(I!P81/I!$F$75)</f>
        <v>3.4039416696135394</v>
      </c>
      <c r="Q52" s="99">
        <f>+(A!O52/A!$D$46)/(I!Q81/I!$F$75)</f>
        <v>3.2462677026008544</v>
      </c>
      <c r="R52" s="99">
        <f>+(A!P52/A!$D$46)/(I!R81/I!$F$75)</f>
        <v>3.0728973386016452</v>
      </c>
      <c r="S52" s="99">
        <f>+(A!Q52/A!$D$46)/(I!S81/I!$F$75)</f>
        <v>5.2651642990235237</v>
      </c>
      <c r="T52" s="99">
        <f>+(A!R52/A!$D$46)/(I!T81/I!$F$75)</f>
        <v>7.5137147430163402</v>
      </c>
      <c r="U52" s="99">
        <f>+(A!S52/A!$D$46)/(I!U81/I!$F$75)</f>
        <v>11.386367027948308</v>
      </c>
      <c r="V52" s="99">
        <f>+(A!T52/A!$D$46)/(I!V81/I!$F$75)</f>
        <v>12.560041151017225</v>
      </c>
      <c r="W52" s="99">
        <f>+(A!U52/A!$D$46)/(I!W81/I!$F$75)</f>
        <v>12.290545370090264</v>
      </c>
      <c r="X52" s="99">
        <f>+(A!V52/A!$D$46)/(I!X81/I!$F$75)</f>
        <v>16.966715498510254</v>
      </c>
      <c r="Y52" s="99">
        <f>+(A!W52/A!$D$46)/(I!Y81/I!$F$75)</f>
        <v>14.153049755922806</v>
      </c>
      <c r="Z52" s="99">
        <f>+(A!X52/A!$D$46)/(I!Z81/I!$F$75)</f>
        <v>14.309981186125919</v>
      </c>
      <c r="AA52" s="99">
        <f>+(A!Y52/A!$D$46)/(I!AA81/I!$F$75)</f>
        <v>14.212563367947416</v>
      </c>
    </row>
    <row r="53" spans="4:27" x14ac:dyDescent="0.25">
      <c r="D53" s="232" t="s">
        <v>23</v>
      </c>
      <c r="E53" s="233"/>
      <c r="F53" s="99">
        <f>+(A!D53/A!$D$46)/(I!F82/I!$F$75)</f>
        <v>1.5822845641299137</v>
      </c>
      <c r="G53" s="99">
        <f>+(A!E53/A!$D$46)/(I!G82/I!$F$75)</f>
        <v>2.1743138799823929</v>
      </c>
      <c r="H53" s="99">
        <f>+(A!F53/A!$D$46)/(I!H82/I!$F$75)</f>
        <v>1.3391454674183305</v>
      </c>
      <c r="I53" s="99">
        <f>+(A!G53/A!$D$46)/(I!I82/I!$F$75)</f>
        <v>1.2715421503015152</v>
      </c>
      <c r="J53" s="99">
        <f>+(A!H53/A!$D$46)/(I!J82/I!$F$75)</f>
        <v>1.3590307438561502</v>
      </c>
      <c r="K53" s="99">
        <f>+(A!I53/A!$D$46)/(I!K82/I!$F$75)</f>
        <v>1.9671715904673626</v>
      </c>
      <c r="L53" s="99">
        <f>+(A!J53/A!$D$46)/(I!L82/I!$F$75)</f>
        <v>1.6258929192615188</v>
      </c>
      <c r="M53" s="99">
        <f>+(A!K53/A!$D$46)/(I!M82/I!$F$75)</f>
        <v>0.97593457728569677</v>
      </c>
      <c r="N53" s="99">
        <f>+(A!L53/A!$D$46)/(I!N82/I!$F$75)</f>
        <v>0.91908704819844755</v>
      </c>
      <c r="O53" s="99">
        <f>+(A!M53/A!$D$46)/(I!O82/I!$F$75)</f>
        <v>0.70933483649284534</v>
      </c>
      <c r="P53" s="99">
        <f>+(A!N53/A!$D$46)/(I!P82/I!$F$75)</f>
        <v>0.77378468826662206</v>
      </c>
      <c r="Q53" s="99">
        <f>+(A!O53/A!$D$46)/(I!Q82/I!$F$75)</f>
        <v>0.99222860183531836</v>
      </c>
      <c r="R53" s="99">
        <f>+(A!P53/A!$D$46)/(I!R82/I!$F$75)</f>
        <v>1.6271130958085651</v>
      </c>
      <c r="S53" s="99">
        <f>+(A!Q53/A!$D$46)/(I!S82/I!$F$75)</f>
        <v>2.6017953963034328</v>
      </c>
      <c r="T53" s="99">
        <f>+(A!R53/A!$D$46)/(I!T82/I!$F$75)</f>
        <v>2.9670298500589367</v>
      </c>
      <c r="U53" s="99">
        <f>+(A!S53/A!$D$46)/(I!U82/I!$F$75)</f>
        <v>5.266299674980452</v>
      </c>
      <c r="V53" s="99">
        <f>+(A!T53/A!$D$46)/(I!V82/I!$F$75)</f>
        <v>5.9025924829861198</v>
      </c>
      <c r="W53" s="99">
        <f>+(A!U53/A!$D$46)/(I!W82/I!$F$75)</f>
        <v>4.8324837075015576</v>
      </c>
      <c r="X53" s="99">
        <f>+(A!V53/A!$D$46)/(I!X82/I!$F$75)</f>
        <v>5.6591735186165879</v>
      </c>
      <c r="Y53" s="99">
        <f>+(A!W53/A!$D$46)/(I!Y82/I!$F$75)</f>
        <v>5.6768362567161823</v>
      </c>
      <c r="Z53" s="99">
        <f>+(A!X53/A!$D$46)/(I!Z82/I!$F$75)</f>
        <v>3.9835073762256825</v>
      </c>
      <c r="AA53" s="99">
        <f>+(A!Y53/A!$D$46)/(I!AA82/I!$F$75)</f>
        <v>2.8071788080125071</v>
      </c>
    </row>
    <row r="54" spans="4:27" x14ac:dyDescent="0.25">
      <c r="D54" s="234" t="s">
        <v>24</v>
      </c>
      <c r="E54" s="235"/>
      <c r="F54" s="99">
        <f>+(A!D54/A!$D$46)/(I!F83/I!$F$75)</f>
        <v>1.7227296293938088</v>
      </c>
      <c r="G54" s="99">
        <f>+(A!E54/A!$D$46)/(I!G83/I!$F$75)</f>
        <v>2.0110263527229035</v>
      </c>
      <c r="H54" s="99">
        <f>+(A!F54/A!$D$46)/(I!H83/I!$F$75)</f>
        <v>1.6461706995045171</v>
      </c>
      <c r="I54" s="99">
        <f>+(A!G54/A!$D$46)/(I!I83/I!$F$75)</f>
        <v>1.481934811584243</v>
      </c>
      <c r="J54" s="99">
        <f>+(A!H54/A!$D$46)/(I!J83/I!$F$75)</f>
        <v>0.9652413457550193</v>
      </c>
      <c r="K54" s="99">
        <f>+(A!I54/A!$D$46)/(I!K83/I!$F$75)</f>
        <v>1.1061389799721204</v>
      </c>
      <c r="L54" s="99">
        <f>+(A!J54/A!$D$46)/(I!L83/I!$F$75)</f>
        <v>0.98540368087793528</v>
      </c>
      <c r="M54" s="99">
        <f>+(A!K54/A!$D$46)/(I!M83/I!$F$75)</f>
        <v>0.26189018848551943</v>
      </c>
      <c r="N54" s="99">
        <f>+(A!L54/A!$D$46)/(I!N83/I!$F$75)</f>
        <v>0.8090281833178985</v>
      </c>
      <c r="O54" s="99">
        <f>+(A!M54/A!$D$46)/(I!O83/I!$F$75)</f>
        <v>0.29801656430571472</v>
      </c>
      <c r="P54" s="99">
        <f>+(A!N54/A!$D$46)/(I!P83/I!$F$75)</f>
        <v>0.83826243167904024</v>
      </c>
      <c r="Q54" s="99">
        <f>+(A!O54/A!$D$46)/(I!Q83/I!$F$75)</f>
        <v>0.19200391115611187</v>
      </c>
      <c r="R54" s="99">
        <f>+(A!P54/A!$D$46)/(I!R83/I!$F$75)</f>
        <v>0.15741981453949716</v>
      </c>
      <c r="S54" s="99">
        <f>+(A!Q54/A!$D$46)/(I!S83/I!$F$75)</f>
        <v>0.52568479156557002</v>
      </c>
      <c r="T54" s="99">
        <f>+(A!R54/A!$D$46)/(I!T83/I!$F$75)</f>
        <v>1.5303104337325206</v>
      </c>
      <c r="U54" s="99">
        <f>+(A!S54/A!$D$46)/(I!U83/I!$F$75)</f>
        <v>6.4979111432314225</v>
      </c>
      <c r="V54" s="99">
        <f>+(A!T54/A!$D$46)/(I!V83/I!$F$75)</f>
        <v>5.4123745390821627</v>
      </c>
      <c r="W54" s="99">
        <f>+(A!U54/A!$D$46)/(I!W83/I!$F$75)</f>
        <v>1.1437277610043031</v>
      </c>
      <c r="X54" s="99">
        <f>+(A!V54/A!$D$46)/(I!X83/I!$F$75)</f>
        <v>1.5441755213759616</v>
      </c>
      <c r="Y54" s="99">
        <f>+(A!W54/A!$D$46)/(I!Y83/I!$F$75)</f>
        <v>1.816150047469836</v>
      </c>
      <c r="Z54" s="99">
        <f>+(A!X54/A!$D$46)/(I!Z83/I!$F$75)</f>
        <v>1.5739393983641254</v>
      </c>
      <c r="AA54" s="99">
        <f>+(A!Y54/A!$D$46)/(I!AA83/I!$F$75)</f>
        <v>1.3713663551737185</v>
      </c>
    </row>
    <row r="55" spans="4:27" x14ac:dyDescent="0.25">
      <c r="D55" s="232" t="s">
        <v>25</v>
      </c>
      <c r="E55" s="233"/>
      <c r="F55" s="99">
        <f>+(A!D55/A!$D$46)/(I!F84/I!$F$75)</f>
        <v>2.2171158775310795</v>
      </c>
      <c r="G55" s="99">
        <f>+(A!E55/A!$D$46)/(I!G84/I!$F$75)</f>
        <v>2.0887462535459069</v>
      </c>
      <c r="H55" s="99">
        <f>+(A!F55/A!$D$46)/(I!H84/I!$F$75)</f>
        <v>2.1987814328358004</v>
      </c>
      <c r="I55" s="99">
        <f>+(A!G55/A!$D$46)/(I!I84/I!$F$75)</f>
        <v>1.9777420765136753</v>
      </c>
      <c r="J55" s="99">
        <f>+(A!H55/A!$D$46)/(I!J84/I!$F$75)</f>
        <v>1.8873105609433614</v>
      </c>
      <c r="K55" s="99">
        <f>+(A!I55/A!$D$46)/(I!K84/I!$F$75)</f>
        <v>1.569989807963398</v>
      </c>
      <c r="L55" s="99">
        <f>+(A!J55/A!$D$46)/(I!L84/I!$F$75)</f>
        <v>0.78414325490142622</v>
      </c>
      <c r="M55" s="99">
        <f>+(A!K55/A!$D$46)/(I!M84/I!$F$75)</f>
        <v>0.77672582544407676</v>
      </c>
      <c r="N55" s="99">
        <f>+(A!L55/A!$D$46)/(I!N84/I!$F$75)</f>
        <v>0.76736615964318522</v>
      </c>
      <c r="O55" s="99">
        <f>+(A!M55/A!$D$46)/(I!O84/I!$F$75)</f>
        <v>0.68256948788452743</v>
      </c>
      <c r="P55" s="99">
        <f>+(A!N55/A!$D$46)/(I!P84/I!$F$75)</f>
        <v>0.56360151894011756</v>
      </c>
      <c r="Q55" s="99">
        <f>+(A!O55/A!$D$46)/(I!Q84/I!$F$75)</f>
        <v>0.61008008898402866</v>
      </c>
      <c r="R55" s="99">
        <f>+(A!P55/A!$D$46)/(I!R84/I!$F$75)</f>
        <v>0.47377999704313656</v>
      </c>
      <c r="S55" s="99">
        <f>+(A!Q55/A!$D$46)/(I!S84/I!$F$75)</f>
        <v>0.57006512036048873</v>
      </c>
      <c r="T55" s="99">
        <f>+(A!R55/A!$D$46)/(I!T84/I!$F$75)</f>
        <v>1.1206290840377029</v>
      </c>
      <c r="U55" s="99">
        <f>+(A!S55/A!$D$46)/(I!U84/I!$F$75)</f>
        <v>1.8825950518267567</v>
      </c>
      <c r="V55" s="99">
        <f>+(A!T55/A!$D$46)/(I!V84/I!$F$75)</f>
        <v>2.5437589955042084</v>
      </c>
      <c r="W55" s="99">
        <f>+(A!U55/A!$D$46)/(I!W84/I!$F$75)</f>
        <v>2.2346430684442611</v>
      </c>
      <c r="X55" s="99">
        <f>+(A!V55/A!$D$46)/(I!X84/I!$F$75)</f>
        <v>2.2447151912143513</v>
      </c>
      <c r="Y55" s="99">
        <f>+(A!W55/A!$D$46)/(I!Y84/I!$F$75)</f>
        <v>3.428633865097634</v>
      </c>
      <c r="Z55" s="99">
        <f>+(A!X55/A!$D$46)/(I!Z84/I!$F$75)</f>
        <v>2.4490216970749175</v>
      </c>
      <c r="AA55" s="99">
        <f>+(A!Y55/A!$D$46)/(I!AA84/I!$F$75)</f>
        <v>2.2790785677150223</v>
      </c>
    </row>
    <row r="56" spans="4:27" ht="15.75" thickBot="1" x14ac:dyDescent="0.3">
      <c r="D56" s="230" t="s">
        <v>26</v>
      </c>
      <c r="E56" s="231"/>
      <c r="F56" s="115">
        <f>+(A!D56/A!$D$46)/(I!F85/I!$F$75)</f>
        <v>0</v>
      </c>
      <c r="G56" s="115">
        <f>+(A!E56/A!$D$46)/(I!G85/I!$F$75)</f>
        <v>0</v>
      </c>
      <c r="H56" s="115">
        <f>+(A!F56/A!$D$46)/(I!H85/I!$F$75)</f>
        <v>0</v>
      </c>
      <c r="I56" s="115">
        <f>+(A!G56/A!$D$46)/(I!I85/I!$F$75)</f>
        <v>0</v>
      </c>
      <c r="J56" s="115">
        <f>+(A!H56/A!$D$46)/(I!J85/I!$F$75)</f>
        <v>0</v>
      </c>
      <c r="K56" s="115">
        <f>+(A!I56/A!$D$46)/(I!K85/I!$F$75)</f>
        <v>0</v>
      </c>
      <c r="L56" s="115">
        <f>+(A!J56/A!$D$46)/(I!L85/I!$F$75)</f>
        <v>0</v>
      </c>
      <c r="M56" s="115">
        <f>+(A!K56/A!$D$46)/(I!M85/I!$F$75)</f>
        <v>0</v>
      </c>
      <c r="N56" s="115">
        <f>+(A!L56/A!$D$46)/(I!N85/I!$F$75)</f>
        <v>0</v>
      </c>
      <c r="O56" s="115">
        <f>+(A!M56/A!$D$46)/(I!O85/I!$F$75)</f>
        <v>3.9205190938327323E-3</v>
      </c>
      <c r="P56" s="115">
        <f>+(A!N56/A!$D$46)/(I!P85/I!$F$75)</f>
        <v>1.7542668141642799E-2</v>
      </c>
      <c r="Q56" s="115">
        <f>+(A!O56/A!$D$46)/(I!Q85/I!$F$75)</f>
        <v>9.3178110231014622E-3</v>
      </c>
      <c r="R56" s="115">
        <f>+(A!P56/A!$D$46)/(I!R85/I!$F$75)</f>
        <v>2.3424453733143516E-2</v>
      </c>
      <c r="S56" s="115">
        <f>+(A!Q56/A!$D$46)/(I!S85/I!$F$75)</f>
        <v>4.4030764917079745E-2</v>
      </c>
      <c r="T56" s="115">
        <f>+(A!R56/A!$D$46)/(I!T85/I!$F$75)</f>
        <v>2.4705235369521385E-2</v>
      </c>
      <c r="U56" s="115">
        <f>+(A!S56/A!$D$46)/(I!U85/I!$F$75)</f>
        <v>1.8144612981239681E-2</v>
      </c>
      <c r="V56" s="115">
        <f>+(A!T56/A!$D$46)/(I!V85/I!$F$75)</f>
        <v>2.2962170591169558E-2</v>
      </c>
      <c r="W56" s="115">
        <f>+(A!U56/A!$D$46)/(I!W85/I!$F$75)</f>
        <v>1.6118560839798901E-2</v>
      </c>
      <c r="X56" s="115">
        <f>+(A!V56/A!$D$46)/(I!X85/I!$F$75)</f>
        <v>3.3683675379837866E-2</v>
      </c>
      <c r="Y56" s="115">
        <f>+(A!W56/A!$D$46)/(I!Y85/I!$F$75)</f>
        <v>3.6270320321449181E-2</v>
      </c>
      <c r="Z56" s="115">
        <f>+(A!X56/A!$D$46)/(I!Z85/I!$F$75)</f>
        <v>3.8556908612892564E-2</v>
      </c>
      <c r="AA56" s="115">
        <f>+(A!Y56/A!$D$46)/(I!AA85/I!$F$75)</f>
        <v>4.459589541901255E-2</v>
      </c>
    </row>
    <row r="57" spans="4:27" s="1" customFormat="1" x14ac:dyDescent="0.25">
      <c r="D57" s="1" t="s">
        <v>57</v>
      </c>
      <c r="E57" s="140"/>
      <c r="F57" s="116"/>
      <c r="G57" s="116"/>
      <c r="H57" s="116"/>
      <c r="I57" s="116"/>
      <c r="J57" s="116"/>
      <c r="K57" s="116"/>
      <c r="L57" s="116"/>
      <c r="M57" s="116"/>
      <c r="N57" s="116"/>
      <c r="O57" s="116"/>
      <c r="P57" s="116"/>
      <c r="Q57" s="116"/>
      <c r="R57" s="116"/>
      <c r="S57" s="116"/>
      <c r="T57" s="116"/>
      <c r="U57" s="116"/>
      <c r="V57" s="116"/>
      <c r="W57" s="116"/>
      <c r="X57" s="116"/>
      <c r="Y57" s="116"/>
      <c r="Z57" s="116"/>
      <c r="AA57" s="116"/>
    </row>
    <row r="58" spans="4:27" ht="15.75" thickBot="1" x14ac:dyDescent="0.3"/>
    <row r="59" spans="4:27" ht="15.75" thickBot="1" x14ac:dyDescent="0.3">
      <c r="D59" s="8" t="s">
        <v>15</v>
      </c>
      <c r="E59" s="9"/>
      <c r="F59" s="18">
        <v>1995</v>
      </c>
      <c r="G59" s="10">
        <v>1996</v>
      </c>
      <c r="H59" s="18">
        <v>1997</v>
      </c>
      <c r="I59" s="10">
        <v>1998</v>
      </c>
      <c r="J59" s="18">
        <v>1999</v>
      </c>
      <c r="K59" s="10">
        <v>2000</v>
      </c>
      <c r="L59" s="18">
        <v>2001</v>
      </c>
      <c r="M59" s="10">
        <v>2002</v>
      </c>
      <c r="N59" s="18">
        <v>2003</v>
      </c>
      <c r="O59" s="10">
        <v>2004</v>
      </c>
      <c r="P59" s="18">
        <v>2005</v>
      </c>
      <c r="Q59" s="10">
        <v>2006</v>
      </c>
      <c r="R59" s="18">
        <v>2007</v>
      </c>
      <c r="S59" s="10">
        <v>2008</v>
      </c>
      <c r="T59" s="18">
        <v>2009</v>
      </c>
      <c r="U59" s="10">
        <v>2010</v>
      </c>
      <c r="V59" s="18">
        <v>2011</v>
      </c>
      <c r="W59" s="10">
        <v>2012</v>
      </c>
      <c r="X59" s="18">
        <v>2013</v>
      </c>
      <c r="Y59" s="10">
        <v>2014</v>
      </c>
      <c r="Z59" s="18">
        <v>2015</v>
      </c>
      <c r="AA59" s="11">
        <v>2016</v>
      </c>
    </row>
    <row r="60" spans="4:27" ht="15.75" thickBot="1" x14ac:dyDescent="0.3">
      <c r="D60" s="236" t="s">
        <v>27</v>
      </c>
      <c r="E60" s="237"/>
      <c r="F60" s="124"/>
      <c r="G60" s="117"/>
      <c r="H60" s="118"/>
      <c r="I60" s="117"/>
      <c r="J60" s="117"/>
      <c r="K60" s="117"/>
      <c r="L60" s="117"/>
      <c r="M60" s="117"/>
      <c r="N60" s="117"/>
      <c r="O60" s="117"/>
      <c r="P60" s="117"/>
      <c r="Q60" s="117"/>
      <c r="R60" s="117"/>
      <c r="S60" s="117"/>
      <c r="T60" s="117"/>
      <c r="U60" s="117"/>
      <c r="V60" s="117"/>
      <c r="W60" s="117"/>
      <c r="X60" s="117"/>
      <c r="Y60" s="117"/>
      <c r="Z60" s="117"/>
      <c r="AA60" s="117"/>
    </row>
    <row r="61" spans="4:27" x14ac:dyDescent="0.25">
      <c r="D61" s="232" t="s">
        <v>17</v>
      </c>
      <c r="E61" s="233"/>
      <c r="F61" s="119" t="str">
        <f>+IF(F47&gt; 0.33,"VENTAJA","INTRAPRODUCTO")</f>
        <v>INTRAPRODUCTO</v>
      </c>
      <c r="G61" s="114" t="str">
        <f t="shared" ref="G61:AA61" si="0">+IF(G47&gt; 0.33,"VENTAJA","INTRAPRODUCTO")</f>
        <v>INTRAPRODUCTO</v>
      </c>
      <c r="H61" s="120" t="str">
        <f t="shared" si="0"/>
        <v>INTRAPRODUCTO</v>
      </c>
      <c r="I61" s="114" t="str">
        <f t="shared" si="0"/>
        <v>INTRAPRODUCTO</v>
      </c>
      <c r="J61" s="120" t="str">
        <f t="shared" si="0"/>
        <v>INTRAPRODUCTO</v>
      </c>
      <c r="K61" s="114" t="str">
        <f t="shared" si="0"/>
        <v>INTRAPRODUCTO</v>
      </c>
      <c r="L61" s="120" t="str">
        <f t="shared" si="0"/>
        <v>INTRAPRODUCTO</v>
      </c>
      <c r="M61" s="114" t="str">
        <f t="shared" si="0"/>
        <v>INTRAPRODUCTO</v>
      </c>
      <c r="N61" s="120" t="str">
        <f t="shared" si="0"/>
        <v>INTRAPRODUCTO</v>
      </c>
      <c r="O61" s="114" t="str">
        <f t="shared" si="0"/>
        <v>INTRAPRODUCTO</v>
      </c>
      <c r="P61" s="120" t="str">
        <f t="shared" si="0"/>
        <v>INTRAPRODUCTO</v>
      </c>
      <c r="Q61" s="114" t="str">
        <f t="shared" si="0"/>
        <v>INTRAPRODUCTO</v>
      </c>
      <c r="R61" s="120" t="str">
        <f t="shared" si="0"/>
        <v>INTRAPRODUCTO</v>
      </c>
      <c r="S61" s="114" t="str">
        <f t="shared" si="0"/>
        <v>INTRAPRODUCTO</v>
      </c>
      <c r="T61" s="120" t="str">
        <f t="shared" si="0"/>
        <v>INTRAPRODUCTO</v>
      </c>
      <c r="U61" s="114" t="str">
        <f t="shared" si="0"/>
        <v>INTRAPRODUCTO</v>
      </c>
      <c r="V61" s="120" t="str">
        <f t="shared" si="0"/>
        <v>INTRAPRODUCTO</v>
      </c>
      <c r="W61" s="114" t="str">
        <f t="shared" si="0"/>
        <v>INTRAPRODUCTO</v>
      </c>
      <c r="X61" s="120" t="str">
        <f t="shared" si="0"/>
        <v>INTRAPRODUCTO</v>
      </c>
      <c r="Y61" s="114" t="str">
        <f t="shared" si="0"/>
        <v>INTRAPRODUCTO</v>
      </c>
      <c r="Z61" s="120" t="str">
        <f t="shared" si="0"/>
        <v>INTRAPRODUCTO</v>
      </c>
      <c r="AA61" s="114" t="str">
        <f t="shared" si="0"/>
        <v>INTRAPRODUCTO</v>
      </c>
    </row>
    <row r="62" spans="4:27" x14ac:dyDescent="0.25">
      <c r="D62" s="234" t="s">
        <v>18</v>
      </c>
      <c r="E62" s="235"/>
      <c r="F62" s="121" t="str">
        <f t="shared" ref="F62:AA62" si="1">+IF(F48&gt; 0.33,"VENTAJA","INTRAPRODUCTO")</f>
        <v>INTRAPRODUCTO</v>
      </c>
      <c r="G62" s="99" t="str">
        <f t="shared" si="1"/>
        <v>INTRAPRODUCTO</v>
      </c>
      <c r="H62" s="116" t="str">
        <f t="shared" si="1"/>
        <v>INTRAPRODUCTO</v>
      </c>
      <c r="I62" s="99" t="str">
        <f t="shared" si="1"/>
        <v>INTRAPRODUCTO</v>
      </c>
      <c r="J62" s="116" t="str">
        <f t="shared" si="1"/>
        <v>INTRAPRODUCTO</v>
      </c>
      <c r="K62" s="99" t="str">
        <f t="shared" si="1"/>
        <v>INTRAPRODUCTO</v>
      </c>
      <c r="L62" s="116" t="str">
        <f t="shared" si="1"/>
        <v>INTRAPRODUCTO</v>
      </c>
      <c r="M62" s="99" t="str">
        <f t="shared" si="1"/>
        <v>VENTAJA</v>
      </c>
      <c r="N62" s="116" t="str">
        <f t="shared" si="1"/>
        <v>INTRAPRODUCTO</v>
      </c>
      <c r="O62" s="99" t="str">
        <f t="shared" si="1"/>
        <v>INTRAPRODUCTO</v>
      </c>
      <c r="P62" s="116" t="str">
        <f t="shared" si="1"/>
        <v>INTRAPRODUCTO</v>
      </c>
      <c r="Q62" s="99" t="str">
        <f t="shared" si="1"/>
        <v>INTRAPRODUCTO</v>
      </c>
      <c r="R62" s="116" t="str">
        <f t="shared" si="1"/>
        <v>VENTAJA</v>
      </c>
      <c r="S62" s="99" t="str">
        <f t="shared" si="1"/>
        <v>INTRAPRODUCTO</v>
      </c>
      <c r="T62" s="116" t="str">
        <f t="shared" si="1"/>
        <v>VENTAJA</v>
      </c>
      <c r="U62" s="99" t="str">
        <f t="shared" si="1"/>
        <v>INTRAPRODUCTO</v>
      </c>
      <c r="V62" s="116" t="str">
        <f t="shared" si="1"/>
        <v>VENTAJA</v>
      </c>
      <c r="W62" s="99" t="str">
        <f t="shared" si="1"/>
        <v>INTRAPRODUCTO</v>
      </c>
      <c r="X62" s="116" t="str">
        <f t="shared" si="1"/>
        <v>INTRAPRODUCTO</v>
      </c>
      <c r="Y62" s="99" t="str">
        <f t="shared" si="1"/>
        <v>INTRAPRODUCTO</v>
      </c>
      <c r="Z62" s="116" t="str">
        <f t="shared" si="1"/>
        <v>VENTAJA</v>
      </c>
      <c r="AA62" s="99" t="str">
        <f t="shared" si="1"/>
        <v>VENTAJA</v>
      </c>
    </row>
    <row r="63" spans="4:27" x14ac:dyDescent="0.25">
      <c r="D63" s="232" t="s">
        <v>19</v>
      </c>
      <c r="E63" s="233"/>
      <c r="F63" s="121" t="str">
        <f t="shared" ref="F63:AA63" si="2">+IF(F49&gt; 0.33,"VENTAJA","INTRAPRODUCTO")</f>
        <v>VENTAJA</v>
      </c>
      <c r="G63" s="99" t="str">
        <f t="shared" si="2"/>
        <v>VENTAJA</v>
      </c>
      <c r="H63" s="116" t="str">
        <f t="shared" si="2"/>
        <v>VENTAJA</v>
      </c>
      <c r="I63" s="99" t="str">
        <f t="shared" si="2"/>
        <v>VENTAJA</v>
      </c>
      <c r="J63" s="116" t="str">
        <f t="shared" si="2"/>
        <v>VENTAJA</v>
      </c>
      <c r="K63" s="99" t="str">
        <f t="shared" si="2"/>
        <v>VENTAJA</v>
      </c>
      <c r="L63" s="116" t="str">
        <f t="shared" si="2"/>
        <v>VENTAJA</v>
      </c>
      <c r="M63" s="99" t="str">
        <f t="shared" si="2"/>
        <v>VENTAJA</v>
      </c>
      <c r="N63" s="116" t="str">
        <f t="shared" si="2"/>
        <v>VENTAJA</v>
      </c>
      <c r="O63" s="99" t="str">
        <f t="shared" si="2"/>
        <v>VENTAJA</v>
      </c>
      <c r="P63" s="116" t="str">
        <f t="shared" si="2"/>
        <v>VENTAJA</v>
      </c>
      <c r="Q63" s="99" t="str">
        <f t="shared" si="2"/>
        <v>VENTAJA</v>
      </c>
      <c r="R63" s="116" t="str">
        <f t="shared" si="2"/>
        <v>VENTAJA</v>
      </c>
      <c r="S63" s="99" t="str">
        <f t="shared" si="2"/>
        <v>VENTAJA</v>
      </c>
      <c r="T63" s="116" t="str">
        <f t="shared" si="2"/>
        <v>VENTAJA</v>
      </c>
      <c r="U63" s="99" t="str">
        <f t="shared" si="2"/>
        <v>VENTAJA</v>
      </c>
      <c r="V63" s="116" t="str">
        <f t="shared" si="2"/>
        <v>VENTAJA</v>
      </c>
      <c r="W63" s="99" t="str">
        <f t="shared" si="2"/>
        <v>VENTAJA</v>
      </c>
      <c r="X63" s="116" t="str">
        <f t="shared" si="2"/>
        <v>VENTAJA</v>
      </c>
      <c r="Y63" s="99" t="str">
        <f t="shared" si="2"/>
        <v>VENTAJA</v>
      </c>
      <c r="Z63" s="116" t="str">
        <f t="shared" si="2"/>
        <v>VENTAJA</v>
      </c>
      <c r="AA63" s="99" t="str">
        <f t="shared" si="2"/>
        <v>VENTAJA</v>
      </c>
    </row>
    <row r="64" spans="4:27" x14ac:dyDescent="0.25">
      <c r="D64" s="234" t="s">
        <v>20</v>
      </c>
      <c r="E64" s="235"/>
      <c r="F64" s="121" t="str">
        <f t="shared" ref="F64:AA64" si="3">+IF(F50&gt; 0.33,"VENTAJA","INTRAPRODUCTO")</f>
        <v>INTRAPRODUCTO</v>
      </c>
      <c r="G64" s="99" t="str">
        <f t="shared" si="3"/>
        <v>VENTAJA</v>
      </c>
      <c r="H64" s="116" t="str">
        <f t="shared" si="3"/>
        <v>VENTAJA</v>
      </c>
      <c r="I64" s="99" t="str">
        <f t="shared" si="3"/>
        <v>VENTAJA</v>
      </c>
      <c r="J64" s="116" t="str">
        <f t="shared" si="3"/>
        <v>VENTAJA</v>
      </c>
      <c r="K64" s="99" t="str">
        <f t="shared" si="3"/>
        <v>VENTAJA</v>
      </c>
      <c r="L64" s="116" t="str">
        <f t="shared" si="3"/>
        <v>VENTAJA</v>
      </c>
      <c r="M64" s="99" t="str">
        <f t="shared" si="3"/>
        <v>VENTAJA</v>
      </c>
      <c r="N64" s="116" t="str">
        <f t="shared" si="3"/>
        <v>INTRAPRODUCTO</v>
      </c>
      <c r="O64" s="99" t="str">
        <f t="shared" si="3"/>
        <v>VENTAJA</v>
      </c>
      <c r="P64" s="116" t="str">
        <f t="shared" si="3"/>
        <v>INTRAPRODUCTO</v>
      </c>
      <c r="Q64" s="99" t="str">
        <f t="shared" si="3"/>
        <v>VENTAJA</v>
      </c>
      <c r="R64" s="116" t="str">
        <f t="shared" si="3"/>
        <v>VENTAJA</v>
      </c>
      <c r="S64" s="99" t="str">
        <f t="shared" si="3"/>
        <v>VENTAJA</v>
      </c>
      <c r="T64" s="116" t="str">
        <f t="shared" si="3"/>
        <v>VENTAJA</v>
      </c>
      <c r="U64" s="99" t="str">
        <f t="shared" si="3"/>
        <v>VENTAJA</v>
      </c>
      <c r="V64" s="116" t="str">
        <f t="shared" si="3"/>
        <v>VENTAJA</v>
      </c>
      <c r="W64" s="99" t="str">
        <f t="shared" si="3"/>
        <v>VENTAJA</v>
      </c>
      <c r="X64" s="116" t="str">
        <f t="shared" si="3"/>
        <v>VENTAJA</v>
      </c>
      <c r="Y64" s="99" t="str">
        <f t="shared" si="3"/>
        <v>VENTAJA</v>
      </c>
      <c r="Z64" s="116" t="str">
        <f t="shared" si="3"/>
        <v>VENTAJA</v>
      </c>
      <c r="AA64" s="99" t="str">
        <f t="shared" si="3"/>
        <v>VENTAJA</v>
      </c>
    </row>
    <row r="65" spans="4:27" x14ac:dyDescent="0.25">
      <c r="D65" s="232" t="s">
        <v>21</v>
      </c>
      <c r="E65" s="233"/>
      <c r="F65" s="121" t="str">
        <f t="shared" ref="F65:AA65" si="4">+IF(F51&gt; 0.33,"VENTAJA","INTRAPRODUCTO")</f>
        <v>INTRAPRODUCTO</v>
      </c>
      <c r="G65" s="99" t="str">
        <f t="shared" si="4"/>
        <v>INTRAPRODUCTO</v>
      </c>
      <c r="H65" s="116" t="str">
        <f t="shared" si="4"/>
        <v>VENTAJA</v>
      </c>
      <c r="I65" s="99" t="str">
        <f t="shared" si="4"/>
        <v>INTRAPRODUCTO</v>
      </c>
      <c r="J65" s="116" t="str">
        <f t="shared" si="4"/>
        <v>INTRAPRODUCTO</v>
      </c>
      <c r="K65" s="99" t="str">
        <f t="shared" si="4"/>
        <v>INTRAPRODUCTO</v>
      </c>
      <c r="L65" s="116" t="str">
        <f t="shared" si="4"/>
        <v>INTRAPRODUCTO</v>
      </c>
      <c r="M65" s="99" t="str">
        <f t="shared" si="4"/>
        <v>INTRAPRODUCTO</v>
      </c>
      <c r="N65" s="116" t="str">
        <f t="shared" si="4"/>
        <v>VENTAJA</v>
      </c>
      <c r="O65" s="99" t="str">
        <f t="shared" si="4"/>
        <v>VENTAJA</v>
      </c>
      <c r="P65" s="116" t="str">
        <f t="shared" si="4"/>
        <v>INTRAPRODUCTO</v>
      </c>
      <c r="Q65" s="99" t="str">
        <f t="shared" si="4"/>
        <v>VENTAJA</v>
      </c>
      <c r="R65" s="116" t="str">
        <f t="shared" si="4"/>
        <v>VENTAJA</v>
      </c>
      <c r="S65" s="99" t="str">
        <f t="shared" si="4"/>
        <v>VENTAJA</v>
      </c>
      <c r="T65" s="116" t="str">
        <f t="shared" si="4"/>
        <v>VENTAJA</v>
      </c>
      <c r="U65" s="99" t="str">
        <f t="shared" si="4"/>
        <v>VENTAJA</v>
      </c>
      <c r="V65" s="116" t="str">
        <f t="shared" si="4"/>
        <v>VENTAJA</v>
      </c>
      <c r="W65" s="99" t="str">
        <f t="shared" si="4"/>
        <v>VENTAJA</v>
      </c>
      <c r="X65" s="116" t="str">
        <f t="shared" si="4"/>
        <v>VENTAJA</v>
      </c>
      <c r="Y65" s="99" t="str">
        <f t="shared" si="4"/>
        <v>VENTAJA</v>
      </c>
      <c r="Z65" s="116" t="str">
        <f t="shared" si="4"/>
        <v>VENTAJA</v>
      </c>
      <c r="AA65" s="99" t="str">
        <f t="shared" si="4"/>
        <v>VENTAJA</v>
      </c>
    </row>
    <row r="66" spans="4:27" x14ac:dyDescent="0.25">
      <c r="D66" s="234" t="s">
        <v>22</v>
      </c>
      <c r="E66" s="235"/>
      <c r="F66" s="121" t="str">
        <f t="shared" ref="F66:AA66" si="5">+IF(F52&gt; 0.33,"VENTAJA","INTRAPRODUCTO")</f>
        <v>VENTAJA</v>
      </c>
      <c r="G66" s="99" t="str">
        <f t="shared" si="5"/>
        <v>VENTAJA</v>
      </c>
      <c r="H66" s="116" t="str">
        <f t="shared" si="5"/>
        <v>VENTAJA</v>
      </c>
      <c r="I66" s="99" t="str">
        <f t="shared" si="5"/>
        <v>VENTAJA</v>
      </c>
      <c r="J66" s="116" t="str">
        <f t="shared" si="5"/>
        <v>VENTAJA</v>
      </c>
      <c r="K66" s="99" t="str">
        <f t="shared" si="5"/>
        <v>VENTAJA</v>
      </c>
      <c r="L66" s="116" t="str">
        <f t="shared" si="5"/>
        <v>VENTAJA</v>
      </c>
      <c r="M66" s="99" t="str">
        <f t="shared" si="5"/>
        <v>VENTAJA</v>
      </c>
      <c r="N66" s="116" t="str">
        <f t="shared" si="5"/>
        <v>VENTAJA</v>
      </c>
      <c r="O66" s="99" t="str">
        <f t="shared" si="5"/>
        <v>VENTAJA</v>
      </c>
      <c r="P66" s="116" t="str">
        <f t="shared" si="5"/>
        <v>VENTAJA</v>
      </c>
      <c r="Q66" s="99" t="str">
        <f t="shared" si="5"/>
        <v>VENTAJA</v>
      </c>
      <c r="R66" s="116" t="str">
        <f t="shared" si="5"/>
        <v>VENTAJA</v>
      </c>
      <c r="S66" s="99" t="str">
        <f t="shared" si="5"/>
        <v>VENTAJA</v>
      </c>
      <c r="T66" s="116" t="str">
        <f t="shared" si="5"/>
        <v>VENTAJA</v>
      </c>
      <c r="U66" s="99" t="str">
        <f t="shared" si="5"/>
        <v>VENTAJA</v>
      </c>
      <c r="V66" s="116" t="str">
        <f t="shared" si="5"/>
        <v>VENTAJA</v>
      </c>
      <c r="W66" s="99" t="str">
        <f t="shared" si="5"/>
        <v>VENTAJA</v>
      </c>
      <c r="X66" s="116" t="str">
        <f t="shared" si="5"/>
        <v>VENTAJA</v>
      </c>
      <c r="Y66" s="99" t="str">
        <f t="shared" si="5"/>
        <v>VENTAJA</v>
      </c>
      <c r="Z66" s="116" t="str">
        <f t="shared" si="5"/>
        <v>VENTAJA</v>
      </c>
      <c r="AA66" s="99" t="str">
        <f t="shared" si="5"/>
        <v>VENTAJA</v>
      </c>
    </row>
    <row r="67" spans="4:27" x14ac:dyDescent="0.25">
      <c r="D67" s="232" t="s">
        <v>23</v>
      </c>
      <c r="E67" s="233"/>
      <c r="F67" s="121" t="str">
        <f t="shared" ref="F67:AA67" si="6">+IF(F53&gt; 0.33,"VENTAJA","INTRAPRODUCTO")</f>
        <v>VENTAJA</v>
      </c>
      <c r="G67" s="99" t="str">
        <f t="shared" si="6"/>
        <v>VENTAJA</v>
      </c>
      <c r="H67" s="116" t="str">
        <f t="shared" si="6"/>
        <v>VENTAJA</v>
      </c>
      <c r="I67" s="99" t="str">
        <f t="shared" si="6"/>
        <v>VENTAJA</v>
      </c>
      <c r="J67" s="116" t="str">
        <f t="shared" si="6"/>
        <v>VENTAJA</v>
      </c>
      <c r="K67" s="99" t="str">
        <f t="shared" si="6"/>
        <v>VENTAJA</v>
      </c>
      <c r="L67" s="116" t="str">
        <f t="shared" si="6"/>
        <v>VENTAJA</v>
      </c>
      <c r="M67" s="99" t="str">
        <f t="shared" si="6"/>
        <v>VENTAJA</v>
      </c>
      <c r="N67" s="116" t="str">
        <f t="shared" si="6"/>
        <v>VENTAJA</v>
      </c>
      <c r="O67" s="99" t="str">
        <f t="shared" si="6"/>
        <v>VENTAJA</v>
      </c>
      <c r="P67" s="116" t="str">
        <f t="shared" si="6"/>
        <v>VENTAJA</v>
      </c>
      <c r="Q67" s="99" t="str">
        <f t="shared" si="6"/>
        <v>VENTAJA</v>
      </c>
      <c r="R67" s="116" t="str">
        <f t="shared" si="6"/>
        <v>VENTAJA</v>
      </c>
      <c r="S67" s="99" t="str">
        <f t="shared" si="6"/>
        <v>VENTAJA</v>
      </c>
      <c r="T67" s="116" t="str">
        <f t="shared" si="6"/>
        <v>VENTAJA</v>
      </c>
      <c r="U67" s="99" t="str">
        <f t="shared" si="6"/>
        <v>VENTAJA</v>
      </c>
      <c r="V67" s="116" t="str">
        <f t="shared" si="6"/>
        <v>VENTAJA</v>
      </c>
      <c r="W67" s="99" t="str">
        <f t="shared" si="6"/>
        <v>VENTAJA</v>
      </c>
      <c r="X67" s="116" t="str">
        <f t="shared" si="6"/>
        <v>VENTAJA</v>
      </c>
      <c r="Y67" s="99" t="str">
        <f t="shared" si="6"/>
        <v>VENTAJA</v>
      </c>
      <c r="Z67" s="116" t="str">
        <f t="shared" si="6"/>
        <v>VENTAJA</v>
      </c>
      <c r="AA67" s="99" t="str">
        <f t="shared" si="6"/>
        <v>VENTAJA</v>
      </c>
    </row>
    <row r="68" spans="4:27" x14ac:dyDescent="0.25">
      <c r="D68" s="234" t="s">
        <v>24</v>
      </c>
      <c r="E68" s="235"/>
      <c r="F68" s="121" t="str">
        <f t="shared" ref="F68:AA68" si="7">+IF(F54&gt; 0.33,"VENTAJA","INTRAPRODUCTO")</f>
        <v>VENTAJA</v>
      </c>
      <c r="G68" s="99" t="str">
        <f t="shared" si="7"/>
        <v>VENTAJA</v>
      </c>
      <c r="H68" s="116" t="str">
        <f t="shared" si="7"/>
        <v>VENTAJA</v>
      </c>
      <c r="I68" s="99" t="str">
        <f t="shared" si="7"/>
        <v>VENTAJA</v>
      </c>
      <c r="J68" s="116" t="str">
        <f t="shared" si="7"/>
        <v>VENTAJA</v>
      </c>
      <c r="K68" s="99" t="str">
        <f t="shared" si="7"/>
        <v>VENTAJA</v>
      </c>
      <c r="L68" s="116" t="str">
        <f t="shared" si="7"/>
        <v>VENTAJA</v>
      </c>
      <c r="M68" s="99" t="str">
        <f t="shared" si="7"/>
        <v>INTRAPRODUCTO</v>
      </c>
      <c r="N68" s="116" t="str">
        <f t="shared" si="7"/>
        <v>VENTAJA</v>
      </c>
      <c r="O68" s="99" t="str">
        <f t="shared" si="7"/>
        <v>INTRAPRODUCTO</v>
      </c>
      <c r="P68" s="116" t="str">
        <f t="shared" si="7"/>
        <v>VENTAJA</v>
      </c>
      <c r="Q68" s="99" t="str">
        <f t="shared" si="7"/>
        <v>INTRAPRODUCTO</v>
      </c>
      <c r="R68" s="116" t="str">
        <f t="shared" si="7"/>
        <v>INTRAPRODUCTO</v>
      </c>
      <c r="S68" s="99" t="str">
        <f t="shared" si="7"/>
        <v>VENTAJA</v>
      </c>
      <c r="T68" s="116" t="str">
        <f t="shared" si="7"/>
        <v>VENTAJA</v>
      </c>
      <c r="U68" s="99" t="str">
        <f t="shared" si="7"/>
        <v>VENTAJA</v>
      </c>
      <c r="V68" s="116" t="str">
        <f t="shared" si="7"/>
        <v>VENTAJA</v>
      </c>
      <c r="W68" s="99" t="str">
        <f t="shared" si="7"/>
        <v>VENTAJA</v>
      </c>
      <c r="X68" s="116" t="str">
        <f t="shared" si="7"/>
        <v>VENTAJA</v>
      </c>
      <c r="Y68" s="99" t="str">
        <f t="shared" si="7"/>
        <v>VENTAJA</v>
      </c>
      <c r="Z68" s="116" t="str">
        <f t="shared" si="7"/>
        <v>VENTAJA</v>
      </c>
      <c r="AA68" s="99" t="str">
        <f t="shared" si="7"/>
        <v>VENTAJA</v>
      </c>
    </row>
    <row r="69" spans="4:27" x14ac:dyDescent="0.25">
      <c r="D69" s="232" t="s">
        <v>25</v>
      </c>
      <c r="E69" s="233"/>
      <c r="F69" s="121" t="str">
        <f t="shared" ref="F69:AA69" si="8">+IF(F55&gt; 0.33,"VENTAJA","INTRAPRODUCTO")</f>
        <v>VENTAJA</v>
      </c>
      <c r="G69" s="99" t="str">
        <f t="shared" si="8"/>
        <v>VENTAJA</v>
      </c>
      <c r="H69" s="116" t="str">
        <f t="shared" si="8"/>
        <v>VENTAJA</v>
      </c>
      <c r="I69" s="99" t="str">
        <f t="shared" si="8"/>
        <v>VENTAJA</v>
      </c>
      <c r="J69" s="116" t="str">
        <f t="shared" si="8"/>
        <v>VENTAJA</v>
      </c>
      <c r="K69" s="99" t="str">
        <f t="shared" si="8"/>
        <v>VENTAJA</v>
      </c>
      <c r="L69" s="116" t="str">
        <f t="shared" si="8"/>
        <v>VENTAJA</v>
      </c>
      <c r="M69" s="99" t="str">
        <f t="shared" si="8"/>
        <v>VENTAJA</v>
      </c>
      <c r="N69" s="116" t="str">
        <f t="shared" si="8"/>
        <v>VENTAJA</v>
      </c>
      <c r="O69" s="99" t="str">
        <f t="shared" si="8"/>
        <v>VENTAJA</v>
      </c>
      <c r="P69" s="116" t="str">
        <f t="shared" si="8"/>
        <v>VENTAJA</v>
      </c>
      <c r="Q69" s="99" t="str">
        <f t="shared" si="8"/>
        <v>VENTAJA</v>
      </c>
      <c r="R69" s="116" t="str">
        <f t="shared" si="8"/>
        <v>VENTAJA</v>
      </c>
      <c r="S69" s="99" t="str">
        <f t="shared" si="8"/>
        <v>VENTAJA</v>
      </c>
      <c r="T69" s="116" t="str">
        <f t="shared" si="8"/>
        <v>VENTAJA</v>
      </c>
      <c r="U69" s="99" t="str">
        <f t="shared" si="8"/>
        <v>VENTAJA</v>
      </c>
      <c r="V69" s="116" t="str">
        <f t="shared" si="8"/>
        <v>VENTAJA</v>
      </c>
      <c r="W69" s="99" t="str">
        <f t="shared" si="8"/>
        <v>VENTAJA</v>
      </c>
      <c r="X69" s="116" t="str">
        <f t="shared" si="8"/>
        <v>VENTAJA</v>
      </c>
      <c r="Y69" s="99" t="str">
        <f t="shared" si="8"/>
        <v>VENTAJA</v>
      </c>
      <c r="Z69" s="116" t="str">
        <f t="shared" si="8"/>
        <v>VENTAJA</v>
      </c>
      <c r="AA69" s="99" t="str">
        <f t="shared" si="8"/>
        <v>VENTAJA</v>
      </c>
    </row>
    <row r="70" spans="4:27" ht="15.75" thickBot="1" x14ac:dyDescent="0.3">
      <c r="D70" s="230" t="s">
        <v>26</v>
      </c>
      <c r="E70" s="231"/>
      <c r="F70" s="122" t="str">
        <f t="shared" ref="F70:AA70" si="9">+IF(F56&gt; 0.33,"VENTAJA","INTRAPRODUCTO")</f>
        <v>INTRAPRODUCTO</v>
      </c>
      <c r="G70" s="115" t="str">
        <f t="shared" si="9"/>
        <v>INTRAPRODUCTO</v>
      </c>
      <c r="H70" s="123" t="str">
        <f t="shared" si="9"/>
        <v>INTRAPRODUCTO</v>
      </c>
      <c r="I70" s="115" t="str">
        <f t="shared" si="9"/>
        <v>INTRAPRODUCTO</v>
      </c>
      <c r="J70" s="123" t="str">
        <f t="shared" si="9"/>
        <v>INTRAPRODUCTO</v>
      </c>
      <c r="K70" s="115" t="str">
        <f t="shared" si="9"/>
        <v>INTRAPRODUCTO</v>
      </c>
      <c r="L70" s="123" t="str">
        <f t="shared" si="9"/>
        <v>INTRAPRODUCTO</v>
      </c>
      <c r="M70" s="115" t="str">
        <f t="shared" si="9"/>
        <v>INTRAPRODUCTO</v>
      </c>
      <c r="N70" s="123" t="str">
        <f t="shared" si="9"/>
        <v>INTRAPRODUCTO</v>
      </c>
      <c r="O70" s="115" t="str">
        <f t="shared" si="9"/>
        <v>INTRAPRODUCTO</v>
      </c>
      <c r="P70" s="123" t="str">
        <f t="shared" si="9"/>
        <v>INTRAPRODUCTO</v>
      </c>
      <c r="Q70" s="115" t="str">
        <f t="shared" si="9"/>
        <v>INTRAPRODUCTO</v>
      </c>
      <c r="R70" s="123" t="str">
        <f t="shared" si="9"/>
        <v>INTRAPRODUCTO</v>
      </c>
      <c r="S70" s="115" t="str">
        <f t="shared" si="9"/>
        <v>INTRAPRODUCTO</v>
      </c>
      <c r="T70" s="123" t="str">
        <f t="shared" si="9"/>
        <v>INTRAPRODUCTO</v>
      </c>
      <c r="U70" s="115" t="str">
        <f t="shared" si="9"/>
        <v>INTRAPRODUCTO</v>
      </c>
      <c r="V70" s="123" t="str">
        <f t="shared" si="9"/>
        <v>INTRAPRODUCTO</v>
      </c>
      <c r="W70" s="115" t="str">
        <f t="shared" si="9"/>
        <v>INTRAPRODUCTO</v>
      </c>
      <c r="X70" s="123" t="str">
        <f t="shared" si="9"/>
        <v>INTRAPRODUCTO</v>
      </c>
      <c r="Y70" s="115" t="str">
        <f t="shared" si="9"/>
        <v>INTRAPRODUCTO</v>
      </c>
      <c r="Z70" s="123" t="str">
        <f t="shared" si="9"/>
        <v>INTRAPRODUCTO</v>
      </c>
      <c r="AA70" s="115" t="str">
        <f t="shared" si="9"/>
        <v>INTRAPRODUCTO</v>
      </c>
    </row>
    <row r="71" spans="4:27" s="1" customFormat="1" x14ac:dyDescent="0.25">
      <c r="D71" s="1" t="s">
        <v>57</v>
      </c>
      <c r="E71" s="140"/>
      <c r="F71" s="116"/>
      <c r="G71" s="116"/>
      <c r="H71" s="116"/>
      <c r="I71" s="116"/>
      <c r="J71" s="116"/>
      <c r="K71" s="116"/>
      <c r="L71" s="116"/>
      <c r="M71" s="116"/>
      <c r="N71" s="116"/>
      <c r="O71" s="116"/>
      <c r="P71" s="116"/>
      <c r="Q71" s="116"/>
      <c r="R71" s="116"/>
      <c r="S71" s="116"/>
      <c r="T71" s="116"/>
      <c r="U71" s="116"/>
      <c r="V71" s="116"/>
      <c r="W71" s="116"/>
      <c r="X71" s="116"/>
      <c r="Y71" s="116"/>
      <c r="Z71" s="116"/>
      <c r="AA71" s="116"/>
    </row>
    <row r="73" spans="4:27" ht="15.75" thickBot="1" x14ac:dyDescent="0.3">
      <c r="D73" s="1" t="s">
        <v>14</v>
      </c>
      <c r="E73" s="3"/>
    </row>
    <row r="74" spans="4:27" ht="15.75" thickBot="1" x14ac:dyDescent="0.3">
      <c r="D74" s="112" t="s">
        <v>15</v>
      </c>
      <c r="E74" s="113"/>
      <c r="F74" s="18">
        <v>1995</v>
      </c>
      <c r="G74" s="10">
        <v>1996</v>
      </c>
      <c r="H74" s="18">
        <v>1997</v>
      </c>
      <c r="I74" s="10">
        <v>1998</v>
      </c>
      <c r="J74" s="18">
        <v>1999</v>
      </c>
      <c r="K74" s="10">
        <v>2000</v>
      </c>
      <c r="L74" s="18">
        <v>2001</v>
      </c>
      <c r="M74" s="10">
        <v>2002</v>
      </c>
      <c r="N74" s="18">
        <v>2003</v>
      </c>
      <c r="O74" s="10">
        <v>2004</v>
      </c>
      <c r="P74" s="18">
        <v>2005</v>
      </c>
      <c r="Q74" s="10">
        <v>2006</v>
      </c>
      <c r="R74" s="18">
        <v>2007</v>
      </c>
      <c r="S74" s="10">
        <v>2008</v>
      </c>
      <c r="T74" s="18">
        <v>2009</v>
      </c>
      <c r="U74" s="10">
        <v>2010</v>
      </c>
      <c r="V74" s="18">
        <v>2011</v>
      </c>
      <c r="W74" s="10">
        <v>2012</v>
      </c>
      <c r="X74" s="18">
        <v>2013</v>
      </c>
      <c r="Y74" s="10">
        <v>2014</v>
      </c>
      <c r="Z74" s="18">
        <v>2015</v>
      </c>
      <c r="AA74" s="11">
        <v>2016</v>
      </c>
    </row>
    <row r="75" spans="4:27" ht="15.75" thickBot="1" x14ac:dyDescent="0.3">
      <c r="D75" s="236" t="s">
        <v>16</v>
      </c>
      <c r="E75" s="237"/>
      <c r="F75" s="100">
        <v>10201048.063999999</v>
      </c>
      <c r="G75" s="101">
        <v>10647555.072000001</v>
      </c>
      <c r="H75" s="100">
        <v>11549019.136</v>
      </c>
      <c r="I75" s="101">
        <v>10821222.4</v>
      </c>
      <c r="J75" s="100">
        <v>11617030.143999999</v>
      </c>
      <c r="K75" s="101">
        <v>13158400.846999999</v>
      </c>
      <c r="L75" s="100">
        <v>12301486.486</v>
      </c>
      <c r="M75" s="101">
        <v>11897488.380999999</v>
      </c>
      <c r="N75" s="100">
        <v>13092218.069</v>
      </c>
      <c r="O75" s="101">
        <v>16729677.706</v>
      </c>
      <c r="P75" s="100">
        <v>21190438.734999999</v>
      </c>
      <c r="Q75" s="101">
        <v>24390975.103</v>
      </c>
      <c r="R75" s="100">
        <v>29991332</v>
      </c>
      <c r="S75" s="101">
        <v>37625882.064999998</v>
      </c>
      <c r="T75" s="100">
        <v>32852985.837000001</v>
      </c>
      <c r="U75" s="101">
        <v>39819528.641999997</v>
      </c>
      <c r="V75" s="100">
        <v>56953516.086000003</v>
      </c>
      <c r="W75" s="101">
        <v>60273618.167999998</v>
      </c>
      <c r="X75" s="100">
        <v>58821869.987000003</v>
      </c>
      <c r="Y75" s="101">
        <v>54794812.015000001</v>
      </c>
      <c r="Z75" s="100">
        <v>35690766.593000002</v>
      </c>
      <c r="AA75" s="102">
        <v>31044991.243000001</v>
      </c>
    </row>
    <row r="76" spans="4:27" x14ac:dyDescent="0.25">
      <c r="D76" s="232" t="s">
        <v>17</v>
      </c>
      <c r="E76" s="233"/>
      <c r="F76" s="103">
        <v>3098921.09</v>
      </c>
      <c r="G76" s="104">
        <v>2785849.662</v>
      </c>
      <c r="H76" s="103">
        <v>3607707.88</v>
      </c>
      <c r="I76" s="104">
        <v>3335956.557</v>
      </c>
      <c r="J76" s="103">
        <v>2695929.8470000001</v>
      </c>
      <c r="K76" s="104">
        <v>2405215.0010000002</v>
      </c>
      <c r="L76" s="103">
        <v>2138679.7719999999</v>
      </c>
      <c r="M76" s="104">
        <v>2078652.2009999999</v>
      </c>
      <c r="N76" s="103">
        <v>2115649.7719999999</v>
      </c>
      <c r="O76" s="104">
        <v>2562060.0449999999</v>
      </c>
      <c r="P76" s="103">
        <v>3414451.378</v>
      </c>
      <c r="Q76" s="104">
        <v>3636147.1490000002</v>
      </c>
      <c r="R76" s="103">
        <v>4207719.53</v>
      </c>
      <c r="S76" s="104">
        <v>4920759.6100000003</v>
      </c>
      <c r="T76" s="103">
        <v>4598395.335</v>
      </c>
      <c r="U76" s="104">
        <v>4252563.568</v>
      </c>
      <c r="V76" s="103">
        <v>5361940.517</v>
      </c>
      <c r="W76" s="104">
        <v>4891277.0719999997</v>
      </c>
      <c r="X76" s="103">
        <v>4827988.8420000002</v>
      </c>
      <c r="Y76" s="104">
        <v>5397566.3509999998</v>
      </c>
      <c r="Z76" s="103">
        <v>5065806.5839999998</v>
      </c>
      <c r="AA76" s="105">
        <v>5017400.301</v>
      </c>
    </row>
    <row r="77" spans="4:27" x14ac:dyDescent="0.25">
      <c r="D77" s="234" t="s">
        <v>18</v>
      </c>
      <c r="E77" s="235"/>
      <c r="F77" s="106">
        <v>30803.01</v>
      </c>
      <c r="G77" s="107">
        <v>35173.404000000002</v>
      </c>
      <c r="H77" s="106">
        <v>39259.262000000002</v>
      </c>
      <c r="I77" s="107">
        <v>35104.345999999998</v>
      </c>
      <c r="J77" s="106">
        <v>39624.252</v>
      </c>
      <c r="K77" s="107">
        <v>46419.232000000004</v>
      </c>
      <c r="L77" s="106">
        <v>53188.722000000002</v>
      </c>
      <c r="M77" s="107">
        <v>74104.146999999997</v>
      </c>
      <c r="N77" s="106">
        <v>91780.876000000004</v>
      </c>
      <c r="O77" s="107">
        <v>123835.197</v>
      </c>
      <c r="P77" s="106">
        <v>96874.676000000007</v>
      </c>
      <c r="Q77" s="107">
        <v>94055.032999999996</v>
      </c>
      <c r="R77" s="106">
        <v>105375.874</v>
      </c>
      <c r="S77" s="107">
        <v>94489.955000000002</v>
      </c>
      <c r="T77" s="106">
        <v>70182.815000000002</v>
      </c>
      <c r="U77" s="107">
        <v>53309.548000000003</v>
      </c>
      <c r="V77" s="106">
        <v>64346.038</v>
      </c>
      <c r="W77" s="107">
        <v>70258.634000000005</v>
      </c>
      <c r="X77" s="106">
        <v>97455.774999999994</v>
      </c>
      <c r="Y77" s="107">
        <v>83701.375</v>
      </c>
      <c r="Z77" s="106">
        <v>73863.785999999993</v>
      </c>
      <c r="AA77" s="108">
        <v>54157.362999999998</v>
      </c>
    </row>
    <row r="78" spans="4:27" x14ac:dyDescent="0.25">
      <c r="D78" s="232" t="s">
        <v>19</v>
      </c>
      <c r="E78" s="233"/>
      <c r="F78" s="103">
        <v>579990.24399999995</v>
      </c>
      <c r="G78" s="104">
        <v>605765.80500000005</v>
      </c>
      <c r="H78" s="103">
        <v>616942.38699999999</v>
      </c>
      <c r="I78" s="104">
        <v>617456.18000000005</v>
      </c>
      <c r="J78" s="103">
        <v>620240.06799999997</v>
      </c>
      <c r="K78" s="104">
        <v>659124.23800000001</v>
      </c>
      <c r="L78" s="103">
        <v>688855.61499999999</v>
      </c>
      <c r="M78" s="104">
        <v>757827.40099999995</v>
      </c>
      <c r="N78" s="103">
        <v>789590.94900000002</v>
      </c>
      <c r="O78" s="104">
        <v>875534.74</v>
      </c>
      <c r="P78" s="103">
        <v>1139266.4569999999</v>
      </c>
      <c r="Q78" s="104">
        <v>1479351.7949999999</v>
      </c>
      <c r="R78" s="103">
        <v>1801174.3359999999</v>
      </c>
      <c r="S78" s="104">
        <v>1883633.2490000001</v>
      </c>
      <c r="T78" s="103">
        <v>1536759.11</v>
      </c>
      <c r="U78" s="104">
        <v>1790755.2039999999</v>
      </c>
      <c r="V78" s="103">
        <v>1862520.5719999999</v>
      </c>
      <c r="W78" s="104">
        <v>1903899.7069999999</v>
      </c>
      <c r="X78" s="103">
        <v>1983921.308</v>
      </c>
      <c r="Y78" s="104">
        <v>1921493.327</v>
      </c>
      <c r="Z78" s="103">
        <v>1777427.3</v>
      </c>
      <c r="AA78" s="105">
        <v>1737163.1470000001</v>
      </c>
    </row>
    <row r="79" spans="4:27" x14ac:dyDescent="0.25">
      <c r="D79" s="234" t="s">
        <v>20</v>
      </c>
      <c r="E79" s="235"/>
      <c r="F79" s="106">
        <v>2777924.2829999998</v>
      </c>
      <c r="G79" s="107">
        <v>3827695.986</v>
      </c>
      <c r="H79" s="106">
        <v>3622565.1490000002</v>
      </c>
      <c r="I79" s="107">
        <v>3273865.3459999999</v>
      </c>
      <c r="J79" s="106">
        <v>4702466.4309999999</v>
      </c>
      <c r="K79" s="107">
        <v>5668573.9000000004</v>
      </c>
      <c r="L79" s="106">
        <v>4465281.6239999998</v>
      </c>
      <c r="M79" s="107">
        <v>4273429.8509999998</v>
      </c>
      <c r="N79" s="106">
        <v>4869042.2489999998</v>
      </c>
      <c r="O79" s="107">
        <v>6174538.5109999999</v>
      </c>
      <c r="P79" s="106">
        <v>8316319.8449999997</v>
      </c>
      <c r="Q79" s="107">
        <v>9373867.7410000004</v>
      </c>
      <c r="R79" s="106">
        <v>10872100.037</v>
      </c>
      <c r="S79" s="107">
        <v>17295009.647999998</v>
      </c>
      <c r="T79" s="106">
        <v>15780856.358999999</v>
      </c>
      <c r="U79" s="107">
        <v>22564428.982000001</v>
      </c>
      <c r="V79" s="106">
        <v>36481785.703000002</v>
      </c>
      <c r="W79" s="107">
        <v>39611602.737000003</v>
      </c>
      <c r="X79" s="106">
        <v>39276186.884999998</v>
      </c>
      <c r="Y79" s="107">
        <v>35930632.399999999</v>
      </c>
      <c r="Z79" s="106">
        <v>18839854.679000001</v>
      </c>
      <c r="AA79" s="108">
        <v>14745528.085000001</v>
      </c>
    </row>
    <row r="80" spans="4:27" x14ac:dyDescent="0.25">
      <c r="D80" s="232" t="s">
        <v>21</v>
      </c>
      <c r="E80" s="233"/>
      <c r="F80" s="103">
        <v>15458.19</v>
      </c>
      <c r="G80" s="104">
        <v>20060.937999999998</v>
      </c>
      <c r="H80" s="103">
        <v>39520.923999999999</v>
      </c>
      <c r="I80" s="104">
        <v>47420.091999999997</v>
      </c>
      <c r="J80" s="103">
        <v>59328.618000000002</v>
      </c>
      <c r="K80" s="104">
        <v>49121.404000000002</v>
      </c>
      <c r="L80" s="103">
        <v>40252.230000000003</v>
      </c>
      <c r="M80" s="104">
        <v>47038.563999999998</v>
      </c>
      <c r="N80" s="103">
        <v>70101.479000000007</v>
      </c>
      <c r="O80" s="104">
        <v>132581.01300000001</v>
      </c>
      <c r="P80" s="103">
        <v>122856.924</v>
      </c>
      <c r="Q80" s="104">
        <v>127010.948</v>
      </c>
      <c r="R80" s="103">
        <v>261453.73800000001</v>
      </c>
      <c r="S80" s="104">
        <v>384381.01500000001</v>
      </c>
      <c r="T80" s="103">
        <v>178528.27600000001</v>
      </c>
      <c r="U80" s="104">
        <v>135985.625</v>
      </c>
      <c r="V80" s="103">
        <v>290296.103</v>
      </c>
      <c r="W80" s="104">
        <v>280943.15100000001</v>
      </c>
      <c r="X80" s="103">
        <v>255500.98800000001</v>
      </c>
      <c r="Y80" s="104">
        <v>328909.83600000001</v>
      </c>
      <c r="Z80" s="103">
        <v>363479.42700000003</v>
      </c>
      <c r="AA80" s="105">
        <v>338839.57299999997</v>
      </c>
    </row>
    <row r="81" spans="4:27" x14ac:dyDescent="0.25">
      <c r="D81" s="234" t="s">
        <v>22</v>
      </c>
      <c r="E81" s="235"/>
      <c r="F81" s="106">
        <v>806467.44</v>
      </c>
      <c r="G81" s="107">
        <v>878271.42099999997</v>
      </c>
      <c r="H81" s="106">
        <v>1075389.1259999999</v>
      </c>
      <c r="I81" s="107">
        <v>1092606.466</v>
      </c>
      <c r="J81" s="106">
        <v>1179674.507</v>
      </c>
      <c r="K81" s="107">
        <v>1335680.9410000001</v>
      </c>
      <c r="L81" s="106">
        <v>1361828.9720000001</v>
      </c>
      <c r="M81" s="107">
        <v>1329738.9140000001</v>
      </c>
      <c r="N81" s="106">
        <v>1219370.236</v>
      </c>
      <c r="O81" s="107">
        <v>1541722.7209999999</v>
      </c>
      <c r="P81" s="106">
        <v>1786172.6610000001</v>
      </c>
      <c r="Q81" s="107">
        <v>2024381.6680000001</v>
      </c>
      <c r="R81" s="106">
        <v>2413255.6839999999</v>
      </c>
      <c r="S81" s="107">
        <v>2951475.1740000001</v>
      </c>
      <c r="T81" s="106">
        <v>2715936.733</v>
      </c>
      <c r="U81" s="107">
        <v>2846822.6030000001</v>
      </c>
      <c r="V81" s="106">
        <v>3312122.983</v>
      </c>
      <c r="W81" s="107">
        <v>3428685.415</v>
      </c>
      <c r="X81" s="106">
        <v>3733191.8110000002</v>
      </c>
      <c r="Y81" s="107">
        <v>3684127.247</v>
      </c>
      <c r="Z81" s="106">
        <v>3423007.0780000002</v>
      </c>
      <c r="AA81" s="108">
        <v>3029705.855</v>
      </c>
    </row>
    <row r="82" spans="4:27" x14ac:dyDescent="0.25">
      <c r="D82" s="232" t="s">
        <v>23</v>
      </c>
      <c r="E82" s="233"/>
      <c r="F82" s="103">
        <v>1467892.4750000001</v>
      </c>
      <c r="G82" s="104">
        <v>1145310.274</v>
      </c>
      <c r="H82" s="103">
        <v>1189097.206</v>
      </c>
      <c r="I82" s="104">
        <v>1100459.8259999999</v>
      </c>
      <c r="J82" s="103">
        <v>1195512.314</v>
      </c>
      <c r="K82" s="104">
        <v>1443992.7379999999</v>
      </c>
      <c r="L82" s="103">
        <v>1600065.148</v>
      </c>
      <c r="M82" s="104">
        <v>1560431.6310000001</v>
      </c>
      <c r="N82" s="103">
        <v>1737469.0460000001</v>
      </c>
      <c r="O82" s="104">
        <v>2330093.8820000002</v>
      </c>
      <c r="P82" s="103">
        <v>2753889.4539999999</v>
      </c>
      <c r="Q82" s="104">
        <v>3484528.9249999998</v>
      </c>
      <c r="R82" s="103">
        <v>4748504.3559999997</v>
      </c>
      <c r="S82" s="104">
        <v>4649722.3870000001</v>
      </c>
      <c r="T82" s="103">
        <v>3441238.7110000001</v>
      </c>
      <c r="U82" s="104">
        <v>3337209.6940000001</v>
      </c>
      <c r="V82" s="103">
        <v>3472061.2480000001</v>
      </c>
      <c r="W82" s="104">
        <v>3549539.51</v>
      </c>
      <c r="X82" s="103">
        <v>3048385.906</v>
      </c>
      <c r="Y82" s="104">
        <v>2962845.625</v>
      </c>
      <c r="Z82" s="103">
        <v>2367656.7080000001</v>
      </c>
      <c r="AA82" s="105">
        <v>2028656.209</v>
      </c>
    </row>
    <row r="83" spans="4:27" x14ac:dyDescent="0.25">
      <c r="D83" s="234" t="s">
        <v>24</v>
      </c>
      <c r="E83" s="235"/>
      <c r="F83" s="106">
        <v>264716.17499999999</v>
      </c>
      <c r="G83" s="107">
        <v>290365.29800000001</v>
      </c>
      <c r="H83" s="106">
        <v>438185.76</v>
      </c>
      <c r="I83" s="107">
        <v>427399.25199999998</v>
      </c>
      <c r="J83" s="106">
        <v>306885.30800000002</v>
      </c>
      <c r="K83" s="107">
        <v>565442.83100000001</v>
      </c>
      <c r="L83" s="106">
        <v>828162.73800000001</v>
      </c>
      <c r="M83" s="107">
        <v>663024.73400000005</v>
      </c>
      <c r="N83" s="106">
        <v>430313.315</v>
      </c>
      <c r="O83" s="107">
        <v>910814.52500000002</v>
      </c>
      <c r="P83" s="106">
        <v>1265020.04</v>
      </c>
      <c r="Q83" s="107">
        <v>1519771.098</v>
      </c>
      <c r="R83" s="106">
        <v>2208299.469</v>
      </c>
      <c r="S83" s="107">
        <v>1884343.71</v>
      </c>
      <c r="T83" s="106">
        <v>1427862.03</v>
      </c>
      <c r="U83" s="107">
        <v>1265311.8959999999</v>
      </c>
      <c r="V83" s="106">
        <v>1720984.7679999999</v>
      </c>
      <c r="W83" s="107">
        <v>1492637.152</v>
      </c>
      <c r="X83" s="106">
        <v>1834495.1359999999</v>
      </c>
      <c r="Y83" s="107">
        <v>1529037.4939999999</v>
      </c>
      <c r="Z83" s="106">
        <v>1423523.017</v>
      </c>
      <c r="AA83" s="108">
        <v>1464320.9709999999</v>
      </c>
    </row>
    <row r="84" spans="4:27" x14ac:dyDescent="0.25">
      <c r="D84" s="232" t="s">
        <v>25</v>
      </c>
      <c r="E84" s="233"/>
      <c r="F84" s="103">
        <v>985174.973</v>
      </c>
      <c r="G84" s="104">
        <v>854746.38600000006</v>
      </c>
      <c r="H84" s="103">
        <v>844979.59499999997</v>
      </c>
      <c r="I84" s="104">
        <v>870562.44400000002</v>
      </c>
      <c r="J84" s="103">
        <v>807029.93</v>
      </c>
      <c r="K84" s="104">
        <v>975983.973</v>
      </c>
      <c r="L84" s="103">
        <v>1113974.9620000001</v>
      </c>
      <c r="M84" s="104">
        <v>999796.94099999999</v>
      </c>
      <c r="N84" s="103">
        <v>1176477.253</v>
      </c>
      <c r="O84" s="104">
        <v>1501711.953</v>
      </c>
      <c r="P84" s="103">
        <v>1662357.4920000001</v>
      </c>
      <c r="Q84" s="104">
        <v>1818153.287</v>
      </c>
      <c r="R84" s="103">
        <v>2568492.432</v>
      </c>
      <c r="S84" s="104">
        <v>2529167.3969999999</v>
      </c>
      <c r="T84" s="103">
        <v>1535642.514</v>
      </c>
      <c r="U84" s="104">
        <v>1443255.895</v>
      </c>
      <c r="V84" s="103">
        <v>1590328.8319999999</v>
      </c>
      <c r="W84" s="104">
        <v>1631760.6129999999</v>
      </c>
      <c r="X84" s="103">
        <v>1499523.801</v>
      </c>
      <c r="Y84" s="104">
        <v>1360366.0090000001</v>
      </c>
      <c r="Z84" s="103">
        <v>1254999.4099999999</v>
      </c>
      <c r="AA84" s="105">
        <v>1085000.3689999999</v>
      </c>
    </row>
    <row r="85" spans="4:27" ht="15.75" thickBot="1" x14ac:dyDescent="0.3">
      <c r="D85" s="230" t="s">
        <v>26</v>
      </c>
      <c r="E85" s="231"/>
      <c r="F85" s="109">
        <v>173700.736</v>
      </c>
      <c r="G85" s="110">
        <v>204315.77</v>
      </c>
      <c r="H85" s="109">
        <v>75372.135999999999</v>
      </c>
      <c r="I85" s="110">
        <v>20392.142</v>
      </c>
      <c r="J85" s="109">
        <v>10338.969999999999</v>
      </c>
      <c r="K85" s="110">
        <v>8846.5889999999999</v>
      </c>
      <c r="L85" s="109">
        <v>11196.703</v>
      </c>
      <c r="M85" s="110">
        <v>113443.997</v>
      </c>
      <c r="N85" s="109">
        <v>592422.89399999997</v>
      </c>
      <c r="O85" s="110">
        <v>576785.11899999995</v>
      </c>
      <c r="P85" s="109">
        <v>633229.92799999996</v>
      </c>
      <c r="Q85" s="110">
        <v>833707.58499999996</v>
      </c>
      <c r="R85" s="109">
        <v>804956.70200000005</v>
      </c>
      <c r="S85" s="110">
        <v>1032900.036</v>
      </c>
      <c r="T85" s="109">
        <v>1567584.0730000001</v>
      </c>
      <c r="U85" s="110">
        <v>2129885.764</v>
      </c>
      <c r="V85" s="109">
        <v>2797129.4870000002</v>
      </c>
      <c r="W85" s="110">
        <v>3413014.27</v>
      </c>
      <c r="X85" s="109">
        <v>2265219.588</v>
      </c>
      <c r="Y85" s="110">
        <v>1596132.41</v>
      </c>
      <c r="Z85" s="109">
        <v>1101148.7209999999</v>
      </c>
      <c r="AA85" s="111">
        <v>1544219.487</v>
      </c>
    </row>
    <row r="86" spans="4:27" x14ac:dyDescent="0.25">
      <c r="D86" s="1" t="s">
        <v>56</v>
      </c>
    </row>
  </sheetData>
  <mergeCells count="37">
    <mergeCell ref="D85:E85"/>
    <mergeCell ref="D80:E80"/>
    <mergeCell ref="D81:E81"/>
    <mergeCell ref="D82:E82"/>
    <mergeCell ref="D83:E83"/>
    <mergeCell ref="D84:E84"/>
    <mergeCell ref="D75:E75"/>
    <mergeCell ref="D76:E76"/>
    <mergeCell ref="D77:E77"/>
    <mergeCell ref="D78:E78"/>
    <mergeCell ref="D79:E79"/>
    <mergeCell ref="D52:E52"/>
    <mergeCell ref="D53:E53"/>
    <mergeCell ref="D54:E54"/>
    <mergeCell ref="D55:E55"/>
    <mergeCell ref="D56:E56"/>
    <mergeCell ref="D47:E47"/>
    <mergeCell ref="D48:E48"/>
    <mergeCell ref="D49:E49"/>
    <mergeCell ref="D50:E50"/>
    <mergeCell ref="D51:E51"/>
    <mergeCell ref="B17:D17"/>
    <mergeCell ref="G17:I17"/>
    <mergeCell ref="M17:O17"/>
    <mergeCell ref="B7:E16"/>
    <mergeCell ref="D46:E46"/>
    <mergeCell ref="D60:E60"/>
    <mergeCell ref="D61:E61"/>
    <mergeCell ref="D62:E62"/>
    <mergeCell ref="D63:E63"/>
    <mergeCell ref="D64:E64"/>
    <mergeCell ref="D70:E70"/>
    <mergeCell ref="D65:E65"/>
    <mergeCell ref="D66:E66"/>
    <mergeCell ref="D67:E67"/>
    <mergeCell ref="D68:E68"/>
    <mergeCell ref="D69:E6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69"/>
  <sheetViews>
    <sheetView showGridLines="0" workbookViewId="0">
      <selection activeCell="F59" sqref="F59"/>
    </sheetView>
  </sheetViews>
  <sheetFormatPr baseColWidth="10" defaultRowHeight="15" x14ac:dyDescent="0.25"/>
  <cols>
    <col min="5" max="5" width="24.42578125" customWidth="1"/>
    <col min="6" max="27" width="27.7109375" bestFit="1" customWidth="1"/>
  </cols>
  <sheetData>
    <row r="7" spans="2:16" ht="15" customHeight="1" x14ac:dyDescent="0.25">
      <c r="C7" s="138"/>
      <c r="D7" s="208" t="s">
        <v>50</v>
      </c>
      <c r="E7" s="208"/>
      <c r="I7" s="239" t="s">
        <v>49</v>
      </c>
      <c r="J7" s="239"/>
      <c r="K7" s="239"/>
      <c r="M7" s="87"/>
      <c r="N7" s="87"/>
      <c r="O7" s="87"/>
      <c r="P7" s="87"/>
    </row>
    <row r="8" spans="2:16" x14ac:dyDescent="0.25">
      <c r="B8" s="138"/>
      <c r="C8" s="138"/>
      <c r="D8" s="208"/>
      <c r="E8" s="208"/>
      <c r="I8" s="239"/>
      <c r="J8" s="239"/>
      <c r="K8" s="239"/>
      <c r="L8" s="87"/>
      <c r="M8" s="87"/>
      <c r="N8" s="87"/>
      <c r="O8" s="87"/>
      <c r="P8" s="87"/>
    </row>
    <row r="9" spans="2:16" x14ac:dyDescent="0.25">
      <c r="B9" s="138"/>
      <c r="C9" s="138"/>
      <c r="D9" s="208"/>
      <c r="E9" s="208"/>
      <c r="I9" s="239"/>
      <c r="J9" s="239"/>
      <c r="K9" s="239"/>
      <c r="L9" s="87"/>
      <c r="M9" s="87"/>
      <c r="N9" s="87"/>
      <c r="O9" s="87"/>
      <c r="P9" s="87"/>
    </row>
    <row r="10" spans="2:16" x14ac:dyDescent="0.25">
      <c r="B10" s="138"/>
      <c r="C10" s="138"/>
      <c r="D10" s="208"/>
      <c r="E10" s="208"/>
      <c r="I10" s="239"/>
      <c r="J10" s="239"/>
      <c r="K10" s="239"/>
      <c r="L10" s="87"/>
      <c r="M10" s="87"/>
      <c r="N10" s="87"/>
      <c r="O10" s="87"/>
      <c r="P10" s="87"/>
    </row>
    <row r="11" spans="2:16" x14ac:dyDescent="0.25">
      <c r="B11" s="138"/>
      <c r="C11" s="138"/>
      <c r="D11" s="208"/>
      <c r="E11" s="208"/>
      <c r="I11" s="239"/>
      <c r="J11" s="239"/>
      <c r="K11" s="239"/>
      <c r="L11" s="87"/>
      <c r="M11" s="87"/>
      <c r="N11" s="87"/>
      <c r="O11" s="87"/>
      <c r="P11" s="87"/>
    </row>
    <row r="12" spans="2:16" x14ac:dyDescent="0.25">
      <c r="B12" s="138"/>
      <c r="C12" s="138"/>
      <c r="D12" s="208"/>
      <c r="E12" s="208"/>
      <c r="I12" s="239"/>
      <c r="J12" s="239"/>
      <c r="K12" s="239"/>
      <c r="L12" s="87"/>
      <c r="M12" s="87"/>
      <c r="N12" s="87"/>
      <c r="O12" s="87"/>
      <c r="P12" s="87"/>
    </row>
    <row r="13" spans="2:16" x14ac:dyDescent="0.25">
      <c r="B13" s="138"/>
      <c r="C13" s="138"/>
      <c r="D13" s="208"/>
      <c r="E13" s="208"/>
      <c r="I13" s="239"/>
      <c r="J13" s="239"/>
      <c r="K13" s="239"/>
      <c r="L13" s="87"/>
      <c r="M13" s="87"/>
      <c r="N13" s="87"/>
      <c r="O13" s="87"/>
      <c r="P13" s="87"/>
    </row>
    <row r="14" spans="2:16" x14ac:dyDescent="0.25">
      <c r="B14" s="138"/>
      <c r="C14" s="138"/>
      <c r="D14" s="208"/>
      <c r="E14" s="208"/>
      <c r="I14" s="239"/>
      <c r="J14" s="239"/>
      <c r="K14" s="239"/>
      <c r="L14" s="87"/>
      <c r="M14" s="87"/>
      <c r="N14" s="87"/>
      <c r="O14" s="87"/>
      <c r="P14" s="87"/>
    </row>
    <row r="15" spans="2:16" ht="17.25" customHeight="1" x14ac:dyDescent="0.25">
      <c r="B15" s="138"/>
      <c r="C15" s="138"/>
      <c r="D15" s="138"/>
      <c r="E15" s="138"/>
      <c r="G15" s="238" t="s">
        <v>51</v>
      </c>
      <c r="H15" s="238"/>
      <c r="I15" s="239"/>
      <c r="J15" s="239"/>
      <c r="K15" s="239"/>
      <c r="L15" s="87"/>
      <c r="M15" s="87"/>
      <c r="N15" s="87"/>
      <c r="O15" s="87"/>
      <c r="P15" s="87"/>
    </row>
    <row r="16" spans="2:16" x14ac:dyDescent="0.25">
      <c r="B16" s="138"/>
      <c r="C16" s="138"/>
      <c r="D16" s="138"/>
      <c r="E16" s="138"/>
      <c r="G16" s="238"/>
      <c r="H16" s="238"/>
      <c r="I16" s="88"/>
      <c r="J16" s="88" t="s">
        <v>3</v>
      </c>
      <c r="L16" s="87"/>
      <c r="M16" s="87"/>
      <c r="N16" s="87"/>
      <c r="O16" s="87"/>
      <c r="P16" s="87"/>
    </row>
    <row r="17" spans="3:15" x14ac:dyDescent="0.25">
      <c r="C17" s="88"/>
      <c r="D17" s="88"/>
      <c r="E17" s="88" t="s">
        <v>3</v>
      </c>
      <c r="G17" s="88" t="s">
        <v>3</v>
      </c>
      <c r="H17" s="88"/>
      <c r="I17" s="88"/>
      <c r="N17" s="88"/>
      <c r="O17" s="88"/>
    </row>
    <row r="44" spans="4:27" ht="15.75" thickBot="1" x14ac:dyDescent="0.3"/>
    <row r="45" spans="4:27" ht="15.75" thickBot="1" x14ac:dyDescent="0.3">
      <c r="D45" s="8" t="s">
        <v>15</v>
      </c>
      <c r="E45" s="9"/>
      <c r="F45" s="125">
        <v>1995</v>
      </c>
      <c r="G45" s="18">
        <v>1996</v>
      </c>
      <c r="H45" s="10">
        <v>1997</v>
      </c>
      <c r="I45" s="18">
        <v>1998</v>
      </c>
      <c r="J45" s="10">
        <v>1999</v>
      </c>
      <c r="K45" s="18">
        <v>2000</v>
      </c>
      <c r="L45" s="10">
        <v>2001</v>
      </c>
      <c r="M45" s="18">
        <v>2002</v>
      </c>
      <c r="N45" s="10">
        <v>2003</v>
      </c>
      <c r="O45" s="18">
        <v>2004</v>
      </c>
      <c r="P45" s="10">
        <v>2005</v>
      </c>
      <c r="Q45" s="18">
        <v>2006</v>
      </c>
      <c r="R45" s="10">
        <v>2007</v>
      </c>
      <c r="S45" s="18">
        <v>2008</v>
      </c>
      <c r="T45" s="10">
        <v>2009</v>
      </c>
      <c r="U45" s="18">
        <v>2010</v>
      </c>
      <c r="V45" s="10">
        <v>2011</v>
      </c>
      <c r="W45" s="18">
        <v>2012</v>
      </c>
      <c r="X45" s="10">
        <v>2013</v>
      </c>
      <c r="Y45" s="18">
        <v>2014</v>
      </c>
      <c r="Z45" s="10">
        <v>2015</v>
      </c>
      <c r="AA45" s="18">
        <v>2016</v>
      </c>
    </row>
    <row r="46" spans="4:27" x14ac:dyDescent="0.25">
      <c r="D46" s="232" t="s">
        <v>17</v>
      </c>
      <c r="E46" s="233"/>
      <c r="F46" s="126">
        <f>+(A!D47-B!E47)/(A!D47+B!E47)</f>
        <v>0.40830520629607692</v>
      </c>
      <c r="G46" s="127">
        <f>+(A!E47-B!F47)/(A!E47+B!F47)</f>
        <v>-0.10653843234446388</v>
      </c>
      <c r="H46" s="128">
        <f>+(A!F47-B!G47)/(A!F47+B!G47)</f>
        <v>-0.3465906574193236</v>
      </c>
      <c r="I46" s="127">
        <f>+(A!G47-B!H47)/(A!G47+B!H47)</f>
        <v>-0.78339781616629289</v>
      </c>
      <c r="J46" s="128">
        <f>+(A!H47-B!I47)/(A!H47+B!I47)</f>
        <v>-0.61124934706494638</v>
      </c>
      <c r="K46" s="127">
        <f>+(A!I47-B!J47)/(A!I47+B!J47)</f>
        <v>-0.798658740332719</v>
      </c>
      <c r="L46" s="128">
        <f>+(A!J47-B!K47)/(A!J47+B!K47)</f>
        <v>-0.75670263245503278</v>
      </c>
      <c r="M46" s="127">
        <f>+(A!K47-B!L47)/(A!K47+B!L47)</f>
        <v>-0.90272296985495537</v>
      </c>
      <c r="N46" s="128">
        <f>+(A!L47-B!M47)/(A!L47+B!M47)</f>
        <v>-0.93874682099895435</v>
      </c>
      <c r="O46" s="127">
        <f>+(A!M47-B!N47)/(A!M47+B!N47)</f>
        <v>-0.97162091481504786</v>
      </c>
      <c r="P46" s="128">
        <f>+(A!N47-B!O47)/(A!N47+B!O47)</f>
        <v>-0.9748445564104562</v>
      </c>
      <c r="Q46" s="127">
        <f>+(A!O47-B!P47)/(A!O47+B!P47)</f>
        <v>-0.97849911685889646</v>
      </c>
      <c r="R46" s="128">
        <f>+(A!P47-B!Q47)/(A!P47+B!Q47)</f>
        <v>-0.94977496537480777</v>
      </c>
      <c r="S46" s="127">
        <f>+(A!Q47-B!R47)/(A!Q47+B!R47)</f>
        <v>-0.97134738915794594</v>
      </c>
      <c r="T46" s="128">
        <f>+(A!R47-B!S47)/(A!R47+B!S47)</f>
        <v>-0.97912725062338191</v>
      </c>
      <c r="U46" s="127">
        <f>+(A!S47-B!T47)/(A!S47+B!T47)</f>
        <v>-0.97881793289785535</v>
      </c>
      <c r="V46" s="128">
        <f>+(A!T47-B!U47)/(A!T47+B!U47)</f>
        <v>-0.95957859314651239</v>
      </c>
      <c r="W46" s="127">
        <f>+(A!U47-B!V47)/(A!U47+B!V47)</f>
        <v>-0.96710607188802677</v>
      </c>
      <c r="X46" s="128">
        <f>+(A!V47-B!W47)/(A!V47+B!W47)</f>
        <v>-0.96090278983280131</v>
      </c>
      <c r="Y46" s="127">
        <f>+(A!W47-B!X47)/(A!W47+B!X47)</f>
        <v>-0.86089552623399135</v>
      </c>
      <c r="Z46" s="128">
        <f>+(A!X47-B!Y47)/(A!X47+B!Y47)</f>
        <v>-0.93615639776422988</v>
      </c>
      <c r="AA46" s="127">
        <f>+(A!Y47-B!Z47)/(A!Y47+B!Z47)</f>
        <v>-0.96826725517979195</v>
      </c>
    </row>
    <row r="47" spans="4:27" x14ac:dyDescent="0.25">
      <c r="D47" s="234" t="s">
        <v>18</v>
      </c>
      <c r="E47" s="235"/>
      <c r="F47" s="129">
        <f>+(A!D48-B!E48)/(A!D48+B!E48)</f>
        <v>-0.9279552158629335</v>
      </c>
      <c r="G47" s="130">
        <f>+(A!E48-B!F48)/(A!E48+B!F48)</f>
        <v>-0.97346975617162046</v>
      </c>
      <c r="H47" s="131">
        <f>+(A!F48-B!G48)/(A!F48+B!G48)</f>
        <v>-0.97902476440308417</v>
      </c>
      <c r="I47" s="130">
        <f>+(A!G48-B!H48)/(A!G48+B!H48)</f>
        <v>-0.98167531936159447</v>
      </c>
      <c r="J47" s="131">
        <f>+(A!H48-B!I48)/(A!H48+B!I48)</f>
        <v>-0.98645787746778313</v>
      </c>
      <c r="K47" s="130">
        <f>+(A!I48-B!J48)/(A!I48+B!J48)</f>
        <v>-0.98552060440617062</v>
      </c>
      <c r="L47" s="131">
        <f>+(A!J48-B!K48)/(A!J48+B!K48)</f>
        <v>-0.97236485437110831</v>
      </c>
      <c r="M47" s="130">
        <f>+(A!K48-B!L48)/(A!K48+B!L48)</f>
        <v>-0.85786716659089601</v>
      </c>
      <c r="N47" s="131">
        <f>+(A!L48-B!M48)/(A!L48+B!M48)</f>
        <v>-1</v>
      </c>
      <c r="O47" s="130">
        <f>+(A!M48-B!N48)/(A!M48+B!N48)</f>
        <v>-0.99968625214354123</v>
      </c>
      <c r="P47" s="131">
        <f>+(A!N48-B!O48)/(A!N48+B!O48)</f>
        <v>-1</v>
      </c>
      <c r="Q47" s="130">
        <f>+(A!O48-B!P48)/(A!O48+B!P48)</f>
        <v>-0.99929440008949078</v>
      </c>
      <c r="R47" s="131">
        <f>+(A!P48-B!Q48)/(A!P48+B!Q48)</f>
        <v>-0.42345311889903409</v>
      </c>
      <c r="S47" s="130">
        <f>+(A!Q48-B!R48)/(A!Q48+B!R48)</f>
        <v>-0.99991348658418544</v>
      </c>
      <c r="T47" s="131">
        <f>+(A!R48-B!S48)/(A!R48+B!S48)</f>
        <v>0.48400659188208067</v>
      </c>
      <c r="U47" s="130">
        <f>+(A!S48-B!T48)/(A!S48+B!T48)</f>
        <v>-0.99507594756964002</v>
      </c>
      <c r="V47" s="131">
        <f>+(A!T48-B!U48)/(A!T48+B!U48)</f>
        <v>-0.45226258567707378</v>
      </c>
      <c r="W47" s="130">
        <f>+(A!U48-B!V48)/(A!U48+B!V48)</f>
        <v>-0.98374401998331518</v>
      </c>
      <c r="X47" s="131">
        <f>+(A!V48-B!W48)/(A!V48+B!W48)</f>
        <v>-0.99009263886799348</v>
      </c>
      <c r="Y47" s="130">
        <f>+(A!W48-B!X48)/(A!W48+B!X48)</f>
        <v>-0.99682021930229436</v>
      </c>
      <c r="Z47" s="131">
        <f>+(A!X48-B!Y48)/(A!X48+B!Y48)</f>
        <v>-0.62191245861946376</v>
      </c>
      <c r="AA47" s="130">
        <f>+(A!Y48-B!Z48)/(A!Y48+B!Z48)</f>
        <v>-0.50984481636503676</v>
      </c>
    </row>
    <row r="48" spans="4:27" x14ac:dyDescent="0.25">
      <c r="D48" s="232" t="s">
        <v>19</v>
      </c>
      <c r="E48" s="233"/>
      <c r="F48" s="129">
        <f>+(A!D49-B!E49)/(A!D49+B!E49)</f>
        <v>-0.41348978478922938</v>
      </c>
      <c r="G48" s="130">
        <f>+(A!E49-B!F49)/(A!E49+B!F49)</f>
        <v>-0.52410241480013464</v>
      </c>
      <c r="H48" s="131">
        <f>+(A!F49-B!G49)/(A!F49+B!G49)</f>
        <v>-0.68347668614512769</v>
      </c>
      <c r="I48" s="130">
        <f>+(A!G49-B!H49)/(A!G49+B!H49)</f>
        <v>-0.7439275156814894</v>
      </c>
      <c r="J48" s="131">
        <f>+(A!H49-B!I49)/(A!H49+B!I49)</f>
        <v>-0.71705546087146099</v>
      </c>
      <c r="K48" s="130">
        <f>+(A!I49-B!J49)/(A!I49+B!J49)</f>
        <v>-0.7739916976305643</v>
      </c>
      <c r="L48" s="131">
        <f>+(A!J49-B!K49)/(A!J49+B!K49)</f>
        <v>-0.70465233311532838</v>
      </c>
      <c r="M48" s="130">
        <f>+(A!K49-B!L49)/(A!K49+B!L49)</f>
        <v>-0.64482480315912616</v>
      </c>
      <c r="N48" s="131">
        <f>+(A!L49-B!M49)/(A!L49+B!M49)</f>
        <v>-0.7801013734292136</v>
      </c>
      <c r="O48" s="130">
        <f>+(A!M49-B!N49)/(A!M49+B!N49)</f>
        <v>-0.804310061354084</v>
      </c>
      <c r="P48" s="131">
        <f>+(A!N49-B!O49)/(A!N49+B!O49)</f>
        <v>-0.63916565572642114</v>
      </c>
      <c r="Q48" s="130">
        <f>+(A!O49-B!P49)/(A!O49+B!P49)</f>
        <v>-0.35893363135330725</v>
      </c>
      <c r="R48" s="131">
        <f>+(A!P49-B!Q49)/(A!P49+B!Q49)</f>
        <v>-0.25656245308508779</v>
      </c>
      <c r="S48" s="130">
        <f>+(A!Q49-B!R49)/(A!Q49+B!R49)</f>
        <v>-0.37280728992502993</v>
      </c>
      <c r="T48" s="131">
        <f>+(A!R49-B!S49)/(A!R49+B!S49)</f>
        <v>-0.59424397826367792</v>
      </c>
      <c r="U48" s="130">
        <f>+(A!S49-B!T49)/(A!S49+B!T49)</f>
        <v>-0.5184313886391545</v>
      </c>
      <c r="V48" s="131">
        <f>+(A!T49-B!U49)/(A!T49+B!U49)</f>
        <v>-0.2787451414879723</v>
      </c>
      <c r="W48" s="130">
        <f>+(A!U49-B!V49)/(A!U49+B!V49)</f>
        <v>3.3841746472264463E-2</v>
      </c>
      <c r="X48" s="131">
        <f>+(A!V49-B!W49)/(A!V49+B!W49)</f>
        <v>-0.12839146676998739</v>
      </c>
      <c r="Y48" s="130">
        <f>+(A!W49-B!X49)/(A!W49+B!X49)</f>
        <v>-3.9094086627146155E-2</v>
      </c>
      <c r="Z48" s="131">
        <f>+(A!X49-B!Y49)/(A!X49+B!Y49)</f>
        <v>-0.12324805390325498</v>
      </c>
      <c r="AA48" s="130">
        <f>+(A!Y49-B!Z49)/(A!Y49+B!Z49)</f>
        <v>-0.15422395660380922</v>
      </c>
    </row>
    <row r="49" spans="4:27" x14ac:dyDescent="0.25">
      <c r="D49" s="234" t="s">
        <v>20</v>
      </c>
      <c r="E49" s="235"/>
      <c r="F49" s="129">
        <f>+(A!D50-B!E50)/(A!D50+B!E50)</f>
        <v>-0.24258884355568894</v>
      </c>
      <c r="G49" s="130">
        <f>+(A!E50-B!F50)/(A!E50+B!F50)</f>
        <v>0.36711991221765378</v>
      </c>
      <c r="H49" s="131">
        <f>+(A!F50-B!G50)/(A!F50+B!G50)</f>
        <v>0.37446885359065046</v>
      </c>
      <c r="I49" s="130">
        <f>+(A!G50-B!H50)/(A!G50+B!H50)</f>
        <v>0.71216857186205462</v>
      </c>
      <c r="J49" s="131">
        <f>+(A!H50-B!I50)/(A!H50+B!I50)</f>
        <v>0.58504657709350416</v>
      </c>
      <c r="K49" s="130">
        <f>+(A!I50-B!J50)/(A!I50+B!J50)</f>
        <v>0.89059532657407081</v>
      </c>
      <c r="L49" s="131">
        <f>+(A!J50-B!K50)/(A!J50+B!K50)</f>
        <v>0.97471600884923859</v>
      </c>
      <c r="M49" s="130">
        <f>+(A!K50-B!L50)/(A!K50+B!L50)</f>
        <v>0.78666227728245552</v>
      </c>
      <c r="N49" s="131">
        <f>+(A!L50-B!M50)/(A!L50+B!M50)</f>
        <v>-5.781341654210044E-2</v>
      </c>
      <c r="O49" s="130">
        <f>+(A!M50-B!N50)/(A!M50+B!N50)</f>
        <v>0.14185278768693574</v>
      </c>
      <c r="P49" s="131">
        <f>+(A!N50-B!O50)/(A!N50+B!O50)</f>
        <v>0.84931198428789767</v>
      </c>
      <c r="Q49" s="130">
        <f>+(A!O50-B!P50)/(A!O50+B!P50)</f>
        <v>9.3523431781537061E-2</v>
      </c>
      <c r="R49" s="131">
        <f>+(A!P50-B!Q50)/(A!P50+B!Q50)</f>
        <v>0.93095969584860172</v>
      </c>
      <c r="S49" s="130">
        <f>+(A!Q50-B!R50)/(A!Q50+B!R50)</f>
        <v>0.97532005459101601</v>
      </c>
      <c r="T49" s="131">
        <f>+(A!R50-B!S50)/(A!R50+B!S50)</f>
        <v>0.95917841536752868</v>
      </c>
      <c r="U49" s="130">
        <f>+(A!S50-B!T50)/(A!S50+B!T50)</f>
        <v>0.98544293335295707</v>
      </c>
      <c r="V49" s="131">
        <f>+(A!T50-B!U50)/(A!T50+B!U50)</f>
        <v>0.97671750064460705</v>
      </c>
      <c r="W49" s="130">
        <f>+(A!U50-B!V50)/(A!U50+B!V50)</f>
        <v>0.98296871265458308</v>
      </c>
      <c r="X49" s="131">
        <f>+(A!V50-B!W50)/(A!V50+B!W50)</f>
        <v>0.98897093176731654</v>
      </c>
      <c r="Y49" s="130">
        <f>+(A!W50-B!X50)/(A!W50+B!X50)</f>
        <v>0.99294332868839419</v>
      </c>
      <c r="Z49" s="131">
        <f>+(A!X50-B!Y50)/(A!X50+B!Y50)</f>
        <v>0.98787111565481101</v>
      </c>
      <c r="AA49" s="130">
        <f>+(A!Y50-B!Z50)/(A!Y50+B!Z50)</f>
        <v>0.97802030945042284</v>
      </c>
    </row>
    <row r="50" spans="4:27" x14ac:dyDescent="0.25">
      <c r="D50" s="232" t="s">
        <v>21</v>
      </c>
      <c r="E50" s="233"/>
      <c r="F50" s="129">
        <f>+(A!D51-B!E51)/(A!D51+B!E51)</f>
        <v>-1</v>
      </c>
      <c r="G50" s="130">
        <f>+(A!E51-B!F51)/(A!E51+B!F51)</f>
        <v>-0.96643905337560487</v>
      </c>
      <c r="H50" s="131">
        <f>+(A!F51-B!G51)/(A!F51+B!G51)</f>
        <v>-0.6508464449553768</v>
      </c>
      <c r="I50" s="130">
        <f>+(A!G51-B!H51)/(A!G51+B!H51)</f>
        <v>-0.96748889844542596</v>
      </c>
      <c r="J50" s="131">
        <f>+(A!H51-B!I51)/(A!H51+B!I51)</f>
        <v>-0.9903499896802912</v>
      </c>
      <c r="K50" s="130">
        <f>+(A!I51-B!J51)/(A!I51+B!J51)</f>
        <v>-1</v>
      </c>
      <c r="L50" s="131">
        <f>+(A!J51-B!K51)/(A!J51+B!K51)</f>
        <v>-0.99780456156882136</v>
      </c>
      <c r="M50" s="130">
        <f>+(A!K51-B!L51)/(A!K51+B!L51)</f>
        <v>-0.99383465126299964</v>
      </c>
      <c r="N50" s="131">
        <f>+(A!L51-B!M51)/(A!L51+B!M51)</f>
        <v>0.74795060151176407</v>
      </c>
      <c r="O50" s="130">
        <f>+(A!M51-B!N51)/(A!M51+B!N51)</f>
        <v>0.45871565109538437</v>
      </c>
      <c r="P50" s="131">
        <f>+(A!N51-B!O51)/(A!N51+B!O51)</f>
        <v>-0.78108770199786892</v>
      </c>
      <c r="Q50" s="130">
        <f>+(A!O51-B!P51)/(A!O51+B!P51)</f>
        <v>0.33749502270698084</v>
      </c>
      <c r="R50" s="131">
        <f>+(A!P51-B!Q51)/(A!P51+B!Q51)</f>
        <v>0.61129512407747888</v>
      </c>
      <c r="S50" s="130">
        <f>+(A!Q51-B!R51)/(A!Q51+B!R51)</f>
        <v>1.5356152340594877E-2</v>
      </c>
      <c r="T50" s="131">
        <f>+(A!R51-B!S51)/(A!R51+B!S51)</f>
        <v>-5.804519482435453E-2</v>
      </c>
      <c r="U50" s="130">
        <f>+(A!S51-B!T51)/(A!S51+B!T51)</f>
        <v>-0.68997232220178317</v>
      </c>
      <c r="V50" s="131">
        <f>+(A!T51-B!U51)/(A!T51+B!U51)</f>
        <v>0.45166132673233733</v>
      </c>
      <c r="W50" s="130">
        <f>+(A!U51-B!V51)/(A!U51+B!V51)</f>
        <v>0.11496296225928108</v>
      </c>
      <c r="X50" s="131">
        <f>+(A!V51-B!W51)/(A!V51+B!W51)</f>
        <v>0.71578642085905975</v>
      </c>
      <c r="Y50" s="130">
        <f>+(A!W51-B!X51)/(A!W51+B!X51)</f>
        <v>-9.3315058318712105E-2</v>
      </c>
      <c r="Z50" s="131">
        <f>+(A!X51-B!Y51)/(A!X51+B!Y51)</f>
        <v>3.5839995612395828E-2</v>
      </c>
      <c r="AA50" s="130">
        <f>+(A!Y51-B!Z51)/(A!Y51+B!Z51)</f>
        <v>0.41440958422364943</v>
      </c>
    </row>
    <row r="51" spans="4:27" x14ac:dyDescent="0.25">
      <c r="D51" s="234" t="s">
        <v>22</v>
      </c>
      <c r="E51" s="235"/>
      <c r="F51" s="129">
        <f>+(A!D52-B!E52)/(A!D52+B!E52)</f>
        <v>-0.41160735189015102</v>
      </c>
      <c r="G51" s="130">
        <f>+(A!E52-B!F52)/(A!E52+B!F52)</f>
        <v>-0.37335441855977697</v>
      </c>
      <c r="H51" s="131">
        <f>+(A!F52-B!G52)/(A!F52+B!G52)</f>
        <v>-0.43665593313093787</v>
      </c>
      <c r="I51" s="130">
        <f>+(A!G52-B!H52)/(A!G52+B!H52)</f>
        <v>-0.45490512523122484</v>
      </c>
      <c r="J51" s="131">
        <f>+(A!H52-B!I52)/(A!H52+B!I52)</f>
        <v>-0.33476248014832077</v>
      </c>
      <c r="K51" s="130">
        <f>+(A!I52-B!J52)/(A!I52+B!J52)</f>
        <v>-0.10720728100899464</v>
      </c>
      <c r="L51" s="131">
        <f>+(A!J52-B!K52)/(A!J52+B!K52)</f>
        <v>-0.12050621238497157</v>
      </c>
      <c r="M51" s="130">
        <f>+(A!K52-B!L52)/(A!K52+B!L52)</f>
        <v>-0.42339106875192706</v>
      </c>
      <c r="N51" s="131">
        <f>+(A!L52-B!M52)/(A!L52+B!M52)</f>
        <v>-0.4613849987093217</v>
      </c>
      <c r="O51" s="130">
        <f>+(A!M52-B!N52)/(A!M52+B!N52)</f>
        <v>-0.35664867942347633</v>
      </c>
      <c r="P51" s="131">
        <f>+(A!N52-B!O52)/(A!N52+B!O52)</f>
        <v>-0.45157464429249594</v>
      </c>
      <c r="Q51" s="130">
        <f>+(A!O52-B!P52)/(A!O52+B!P52)</f>
        <v>-0.5525901333156904</v>
      </c>
      <c r="R51" s="131">
        <f>+(A!P52-B!Q52)/(A!P52+B!Q52)</f>
        <v>-0.58335446227753041</v>
      </c>
      <c r="S51" s="130">
        <f>+(A!Q52-B!R52)/(A!Q52+B!R52)</f>
        <v>-0.31771191101913937</v>
      </c>
      <c r="T51" s="131">
        <f>+(A!R52-B!S52)/(A!R52+B!S52)</f>
        <v>-0.26784766679086364</v>
      </c>
      <c r="U51" s="130">
        <f>+(A!S52-B!T52)/(A!S52+B!T52)</f>
        <v>-0.19675223961938626</v>
      </c>
      <c r="V51" s="131">
        <f>+(A!T52-B!U52)/(A!T52+B!U52)</f>
        <v>-0.13555555624131391</v>
      </c>
      <c r="W51" s="130">
        <f>+(A!U52-B!V52)/(A!U52+B!V52)</f>
        <v>-8.5764588426899158E-2</v>
      </c>
      <c r="X51" s="131">
        <f>+(A!V52-B!W52)/(A!V52+B!W52)</f>
        <v>0.107489385342044</v>
      </c>
      <c r="Y51" s="130">
        <f>+(A!W52-B!X52)/(A!W52+B!X52)</f>
        <v>-6.9798899909411516E-2</v>
      </c>
      <c r="Z51" s="131">
        <f>+(A!X52-B!Y52)/(A!X52+B!Y52)</f>
        <v>-2.2467756443718151E-2</v>
      </c>
      <c r="AA51" s="130">
        <f>+(A!Y52-B!Z52)/(A!Y52+B!Z52)</f>
        <v>-4.51679404776099E-2</v>
      </c>
    </row>
    <row r="52" spans="4:27" x14ac:dyDescent="0.25">
      <c r="D52" s="232" t="s">
        <v>23</v>
      </c>
      <c r="E52" s="233"/>
      <c r="F52" s="129">
        <f>+(A!D53-B!E53)/(A!D53+B!E53)</f>
        <v>-0.7198614292566794</v>
      </c>
      <c r="G52" s="130">
        <f>+(A!E53-B!F53)/(A!E53+B!F53)</f>
        <v>-0.70772343383793046</v>
      </c>
      <c r="H52" s="131">
        <f>+(A!F53-B!G53)/(A!F53+B!G53)</f>
        <v>-0.80452941595070149</v>
      </c>
      <c r="I52" s="130">
        <f>+(A!G53-B!H53)/(A!G53+B!H53)</f>
        <v>-0.81735147635053762</v>
      </c>
      <c r="J52" s="131">
        <f>+(A!H53-B!I53)/(A!H53+B!I53)</f>
        <v>-0.75297141271805279</v>
      </c>
      <c r="K52" s="130">
        <f>+(A!I53-B!J53)/(A!I53+B!J53)</f>
        <v>-0.72234570844010093</v>
      </c>
      <c r="L52" s="131">
        <f>+(A!J53-B!K53)/(A!J53+B!K53)</f>
        <v>-0.73752010942694501</v>
      </c>
      <c r="M52" s="130">
        <f>+(A!K53-B!L53)/(A!K53+B!L53)</f>
        <v>-0.85182134056449677</v>
      </c>
      <c r="N52" s="131">
        <f>+(A!L53-B!M53)/(A!L53+B!M53)</f>
        <v>-0.84909001100153603</v>
      </c>
      <c r="O52" s="130">
        <f>+(A!M53-B!N53)/(A!M53+B!N53)</f>
        <v>-0.90379110248678618</v>
      </c>
      <c r="P52" s="131">
        <f>+(A!N53-B!O53)/(A!N53+B!O53)</f>
        <v>-0.91556473707516217</v>
      </c>
      <c r="Q52" s="130">
        <f>+(A!O53-B!P53)/(A!O53+B!P53)</f>
        <v>-0.90031817697080208</v>
      </c>
      <c r="R52" s="131">
        <f>+(A!P53-B!Q53)/(A!P53+B!Q53)</f>
        <v>-0.8123325595163069</v>
      </c>
      <c r="S52" s="130">
        <f>+(A!Q53-B!R53)/(A!Q53+B!R53)</f>
        <v>-0.71477697266366491</v>
      </c>
      <c r="T52" s="131">
        <f>+(A!R53-B!S53)/(A!R53+B!S53)</f>
        <v>-0.67443979606196347</v>
      </c>
      <c r="U52" s="130">
        <f>+(A!S53-B!T53)/(A!S53+B!T53)</f>
        <v>-0.53709735902138778</v>
      </c>
      <c r="V52" s="131">
        <f>+(A!T53-B!U53)/(A!T53+B!U53)</f>
        <v>-0.56524032420481307</v>
      </c>
      <c r="W52" s="130">
        <f>+(A!U53-B!V53)/(A!U53+B!V53)</f>
        <v>-0.64343785013826571</v>
      </c>
      <c r="X52" s="131">
        <f>+(A!V53-B!W53)/(A!V53+B!W53)</f>
        <v>-0.57326168437006053</v>
      </c>
      <c r="Y52" s="130">
        <f>+(A!W53-B!X53)/(A!W53+B!X53)</f>
        <v>-0.60938867405393471</v>
      </c>
      <c r="Z52" s="131">
        <f>+(A!X53-B!Y53)/(A!X53+B!Y53)</f>
        <v>-0.71259659571342016</v>
      </c>
      <c r="AA52" s="130">
        <f>+(A!Y53-B!Z53)/(A!Y53+B!Z53)</f>
        <v>-0.81552139706421845</v>
      </c>
    </row>
    <row r="53" spans="4:27" x14ac:dyDescent="0.25">
      <c r="D53" s="234" t="s">
        <v>24</v>
      </c>
      <c r="E53" s="235"/>
      <c r="F53" s="129">
        <f>+(A!D54-B!E54)/(A!D54+B!E54)</f>
        <v>-0.94264585941674084</v>
      </c>
      <c r="G53" s="130">
        <f>+(A!E54-B!F54)/(A!E54+B!F54)</f>
        <v>-0.92360576717335996</v>
      </c>
      <c r="H53" s="131">
        <f>+(A!F54-B!G54)/(A!F54+B!G54)</f>
        <v>-0.91988307677432724</v>
      </c>
      <c r="I53" s="130">
        <f>+(A!G54-B!H54)/(A!G54+B!H54)</f>
        <v>-0.92523528542565725</v>
      </c>
      <c r="J53" s="131">
        <f>+(A!H54-B!I54)/(A!H54+B!I54)</f>
        <v>-0.95066940846544046</v>
      </c>
      <c r="K53" s="130">
        <f>+(A!I54-B!J54)/(A!I54+B!J54)</f>
        <v>-0.90858876285910251</v>
      </c>
      <c r="L53" s="131">
        <f>+(A!J54-B!K54)/(A!J54+B!K54)</f>
        <v>-0.91705072451462577</v>
      </c>
      <c r="M53" s="130">
        <f>+(A!K54-B!L54)/(A!K54+B!L54)</f>
        <v>-0.98366536753835243</v>
      </c>
      <c r="N53" s="131">
        <f>+(A!L54-B!M54)/(A!L54+B!M54)</f>
        <v>-0.97541882082554832</v>
      </c>
      <c r="O53" s="130">
        <f>+(A!M54-B!N54)/(A!M54+B!N54)</f>
        <v>-0.99175010115642548</v>
      </c>
      <c r="P53" s="131">
        <f>+(A!N54-B!O54)/(A!N54+B!O54)</f>
        <v>-0.95719422770160456</v>
      </c>
      <c r="Q53" s="130">
        <f>+(A!O54-B!P54)/(A!O54+B!P54)</f>
        <v>-0.99067542487722893</v>
      </c>
      <c r="R53" s="131">
        <f>+(A!P54-B!Q54)/(A!P54+B!Q54)</f>
        <v>-0.99293758775465391</v>
      </c>
      <c r="S53" s="130">
        <f>+(A!Q54-B!R54)/(A!Q54+B!R54)</f>
        <v>-0.97670906203751018</v>
      </c>
      <c r="T53" s="131">
        <f>+(A!R54-B!S54)/(A!R54+B!S54)</f>
        <v>-0.9423768515027563</v>
      </c>
      <c r="U53" s="130">
        <f>+(A!S54-B!T54)/(A!S54+B!T54)</f>
        <v>-0.80372478853242957</v>
      </c>
      <c r="V53" s="131">
        <f>+(A!T54-B!U54)/(A!T54+B!U54)</f>
        <v>-0.78629964014753295</v>
      </c>
      <c r="W53" s="130">
        <f>+(A!U54-B!V54)/(A!U54+B!V54)</f>
        <v>-0.95283533626809713</v>
      </c>
      <c r="X53" s="131">
        <f>+(A!V54-B!W54)/(A!V54+B!W54)</f>
        <v>-0.92417804897806222</v>
      </c>
      <c r="Y53" s="130">
        <f>+(A!W54-B!X54)/(A!W54+B!X54)</f>
        <v>-0.92449408131739985</v>
      </c>
      <c r="Z53" s="131">
        <f>+(A!X54-B!Y54)/(A!X54+B!Y54)</f>
        <v>-0.92706171329949905</v>
      </c>
      <c r="AA53" s="130">
        <f>+(A!Y54-B!Z54)/(A!Y54+B!Z54)</f>
        <v>-0.93809342011926267</v>
      </c>
    </row>
    <row r="54" spans="4:27" x14ac:dyDescent="0.25">
      <c r="D54" s="232" t="s">
        <v>25</v>
      </c>
      <c r="E54" s="233"/>
      <c r="F54" s="129">
        <f>+(A!D55-B!E55)/(A!D55+B!E55)</f>
        <v>-9.4701217194778239E-2</v>
      </c>
      <c r="G54" s="130">
        <f>+(A!E55-B!F55)/(A!E55+B!F55)</f>
        <v>-0.18082108534521224</v>
      </c>
      <c r="H54" s="131">
        <f>+(A!F55-B!G55)/(A!F55+B!G55)</f>
        <v>-0.30990407219588811</v>
      </c>
      <c r="I54" s="130">
        <f>+(A!G55-B!H55)/(A!G55+B!H55)</f>
        <v>-0.28511230915567004</v>
      </c>
      <c r="J54" s="131">
        <f>+(A!H55-B!I55)/(A!H55+B!I55)</f>
        <v>-0.36691372555963081</v>
      </c>
      <c r="K54" s="130">
        <f>+(A!I55-B!J55)/(A!I55+B!J55)</f>
        <v>-0.32698748655792015</v>
      </c>
      <c r="L54" s="131">
        <f>+(A!J55-B!K55)/(A!J55+B!K55)</f>
        <v>-0.61724848269137333</v>
      </c>
      <c r="M54" s="130">
        <f>+(A!K55-B!L55)/(A!K55+B!L55)</f>
        <v>-0.67623180122664572</v>
      </c>
      <c r="N54" s="131">
        <f>+(A!L55-B!M55)/(A!L55+B!M55)</f>
        <v>-0.70208188187489151</v>
      </c>
      <c r="O54" s="130">
        <f>+(A!M55-B!N55)/(A!M55+B!N55)</f>
        <v>-0.6994522979375809</v>
      </c>
      <c r="P54" s="131">
        <f>+(A!N55-B!O55)/(A!N55+B!O55)</f>
        <v>-0.77172667718960342</v>
      </c>
      <c r="Q54" s="130">
        <f>+(A!O55-B!P55)/(A!O55+B!P55)</f>
        <v>-0.81287629351019675</v>
      </c>
      <c r="R54" s="131">
        <f>+(A!P55-B!Q55)/(A!P55+B!Q55)</f>
        <v>-0.77830546464096495</v>
      </c>
      <c r="S54" s="130">
        <f>+(A!Q55-B!R55)/(A!Q55+B!R55)</f>
        <v>-0.75813627494835512</v>
      </c>
      <c r="T54" s="131">
        <f>+(A!R55-B!S55)/(A!R55+B!S55)</f>
        <v>-0.70446339843282746</v>
      </c>
      <c r="U54" s="130">
        <f>+(A!S55-B!T55)/(A!S55+B!T55)</f>
        <v>-0.58135074993176616</v>
      </c>
      <c r="V54" s="131">
        <f>+(A!T55-B!U55)/(A!T55+B!U55)</f>
        <v>-0.51316136387878619</v>
      </c>
      <c r="W54" s="130">
        <f>+(A!U55-B!V55)/(A!U55+B!V55)</f>
        <v>-0.5790379446522842</v>
      </c>
      <c r="X54" s="131">
        <f>+(A!V55-B!W55)/(A!V55+B!W55)</f>
        <v>-0.62889758154597419</v>
      </c>
      <c r="Y54" s="130">
        <f>+(A!W55-B!X55)/(A!W55+B!X55)</f>
        <v>-0.58932128978096587</v>
      </c>
      <c r="Z54" s="131">
        <f>+(A!X55-B!Y55)/(A!X55+B!Y55)</f>
        <v>-0.63016687311192232</v>
      </c>
      <c r="AA54" s="130">
        <f>+(A!Y55-B!Z55)/(A!Y55+B!Z55)</f>
        <v>-0.66464134824189769</v>
      </c>
    </row>
    <row r="55" spans="4:27" ht="15.75" thickBot="1" x14ac:dyDescent="0.3">
      <c r="D55" s="230" t="s">
        <v>26</v>
      </c>
      <c r="E55" s="231"/>
      <c r="F55" s="132">
        <f>+(A!D56-B!E56)/(A!D56+B!E56)</f>
        <v>-1</v>
      </c>
      <c r="G55" s="133">
        <f>+(A!E56-B!F56)/(A!E56+B!F56)</f>
        <v>-1</v>
      </c>
      <c r="H55" s="134">
        <f>+(A!F56-B!G56)/(A!F56+B!G56)</f>
        <v>-1</v>
      </c>
      <c r="I55" s="133">
        <f>+(A!G56-B!H56)/(A!G56+B!H56)</f>
        <v>-1</v>
      </c>
      <c r="J55" s="134">
        <f>+(A!H56-B!I56)/(A!H56+B!I56)</f>
        <v>-1</v>
      </c>
      <c r="K55" s="133"/>
      <c r="L55" s="134">
        <f>+(A!J56-B!K56)/(A!J56+B!K56)</f>
        <v>-1</v>
      </c>
      <c r="M55" s="133">
        <f>+(A!K56-B!L56)/(A!K56+B!L56)</f>
        <v>-1</v>
      </c>
      <c r="N55" s="134">
        <f>+(A!L56-B!M56)/(A!L56+B!M56)</f>
        <v>-1</v>
      </c>
      <c r="O55" s="133">
        <f>+(A!M56-B!N56)/(A!M56+B!N56)</f>
        <v>-0.99559156250395808</v>
      </c>
      <c r="P55" s="134">
        <f>+(A!N56-B!O56)/(A!N56+B!O56)</f>
        <v>-0.98323434332680437</v>
      </c>
      <c r="Q55" s="133">
        <f>+(A!O56-B!P56)/(A!O56+B!P56)</f>
        <v>-0.9880545409788617</v>
      </c>
      <c r="R55" s="134">
        <f>+(A!P56-B!Q56)/(A!P56+B!Q56)</f>
        <v>-0.96766239657979736</v>
      </c>
      <c r="S55" s="133">
        <f>+(A!Q56-B!R56)/(A!Q56+B!R56)</f>
        <v>-0.93376089295166964</v>
      </c>
      <c r="T55" s="134">
        <f>+(A!R56-B!S56)/(A!R56+B!S56)</f>
        <v>-0.93453892023328944</v>
      </c>
      <c r="U55" s="133">
        <f>+(A!S56-B!T56)/(A!S56+B!T56)</f>
        <v>-0.89451170272798752</v>
      </c>
      <c r="V55" s="134">
        <f>+(A!T56-B!U56)/(A!T56+B!U56)</f>
        <v>-0.90427484914282197</v>
      </c>
      <c r="W55" s="133">
        <f>+(A!U56-B!V56)/(A!U56+B!V56)</f>
        <v>-0.94329476326123596</v>
      </c>
      <c r="X55" s="134">
        <f>+(A!V56-B!W56)/(A!V56+B!W56)</f>
        <v>-0.89297591625447437</v>
      </c>
      <c r="Y55" s="133">
        <f>+(A!W56-B!X56)/(A!W56+B!X56)</f>
        <v>-0.91802999635415583</v>
      </c>
      <c r="Z55" s="134">
        <f>+(A!X56-B!Y56)/(A!X56+B!Y56)</f>
        <v>-0.94894804720917592</v>
      </c>
      <c r="AA55" s="133">
        <f>+(A!Y56-B!Z56)/(A!Y56+B!Z56)</f>
        <v>-0.90631398778718175</v>
      </c>
    </row>
    <row r="56" spans="4:27" s="1" customFormat="1" x14ac:dyDescent="0.25">
      <c r="D56" s="1" t="s">
        <v>57</v>
      </c>
      <c r="E56" s="140"/>
      <c r="F56" s="131"/>
      <c r="G56" s="131"/>
      <c r="H56" s="131"/>
      <c r="I56" s="131"/>
      <c r="J56" s="131"/>
      <c r="K56" s="131"/>
      <c r="L56" s="131"/>
      <c r="M56" s="131"/>
      <c r="N56" s="131"/>
      <c r="O56" s="131"/>
      <c r="P56" s="131"/>
      <c r="Q56" s="131"/>
      <c r="R56" s="131"/>
      <c r="S56" s="131"/>
      <c r="T56" s="131"/>
      <c r="U56" s="131"/>
      <c r="V56" s="131"/>
      <c r="W56" s="131"/>
      <c r="X56" s="131"/>
      <c r="Y56" s="131"/>
      <c r="Z56" s="131"/>
      <c r="AA56" s="131"/>
    </row>
    <row r="57" spans="4:27" ht="15.75" thickBot="1" x14ac:dyDescent="0.3"/>
    <row r="58" spans="4:27" ht="15.75" thickBot="1" x14ac:dyDescent="0.3">
      <c r="D58" s="8" t="s">
        <v>15</v>
      </c>
      <c r="E58" s="9"/>
      <c r="F58" s="18">
        <v>1995</v>
      </c>
      <c r="G58" s="10">
        <v>1996</v>
      </c>
      <c r="H58" s="18">
        <v>1997</v>
      </c>
      <c r="I58" s="10">
        <v>1998</v>
      </c>
      <c r="J58" s="18">
        <v>1999</v>
      </c>
      <c r="K58" s="10">
        <v>2000</v>
      </c>
      <c r="L58" s="18">
        <v>2001</v>
      </c>
      <c r="M58" s="10">
        <v>2002</v>
      </c>
      <c r="N58" s="18">
        <v>2003</v>
      </c>
      <c r="O58" s="10">
        <v>2004</v>
      </c>
      <c r="P58" s="18">
        <v>2005</v>
      </c>
      <c r="Q58" s="10">
        <v>2006</v>
      </c>
      <c r="R58" s="18">
        <v>2007</v>
      </c>
      <c r="S58" s="10">
        <v>2008</v>
      </c>
      <c r="T58" s="18">
        <v>2009</v>
      </c>
      <c r="U58" s="10">
        <v>2010</v>
      </c>
      <c r="V58" s="18">
        <v>2011</v>
      </c>
      <c r="W58" s="10">
        <v>2012</v>
      </c>
      <c r="X58" s="18">
        <v>2013</v>
      </c>
      <c r="Y58" s="10">
        <v>2014</v>
      </c>
      <c r="Z58" s="18">
        <v>2015</v>
      </c>
      <c r="AA58" s="11">
        <v>2016</v>
      </c>
    </row>
    <row r="59" spans="4:27" x14ac:dyDescent="0.25">
      <c r="D59" s="232" t="s">
        <v>17</v>
      </c>
      <c r="E59" s="233"/>
      <c r="F59" s="135" t="str">
        <f>+IF(F46&gt;0.33, "COMERCIO INTRAINDUSTRIAL", "INDICIO DE COMERCIO INTRAINDUSTRIAL")</f>
        <v>COMERCIO INTRAINDUSTRIAL</v>
      </c>
      <c r="G59" s="168" t="str">
        <f t="shared" ref="G59:AA59" si="0">+IF(G46&gt;0.33, "COMERCIO INTRAINDUSTRIAL", "INDICIO DE COMERCIO INTRAINDUSTRIAL")</f>
        <v>INDICIO DE COMERCIO INTRAINDUSTRIAL</v>
      </c>
      <c r="H59" s="135" t="str">
        <f t="shared" si="0"/>
        <v>INDICIO DE COMERCIO INTRAINDUSTRIAL</v>
      </c>
      <c r="I59" s="168" t="str">
        <f t="shared" si="0"/>
        <v>INDICIO DE COMERCIO INTRAINDUSTRIAL</v>
      </c>
      <c r="J59" s="135" t="str">
        <f t="shared" si="0"/>
        <v>INDICIO DE COMERCIO INTRAINDUSTRIAL</v>
      </c>
      <c r="K59" s="168" t="str">
        <f t="shared" si="0"/>
        <v>INDICIO DE COMERCIO INTRAINDUSTRIAL</v>
      </c>
      <c r="L59" s="135" t="str">
        <f t="shared" si="0"/>
        <v>INDICIO DE COMERCIO INTRAINDUSTRIAL</v>
      </c>
      <c r="M59" s="168" t="str">
        <f t="shared" si="0"/>
        <v>INDICIO DE COMERCIO INTRAINDUSTRIAL</v>
      </c>
      <c r="N59" s="135" t="str">
        <f t="shared" si="0"/>
        <v>INDICIO DE COMERCIO INTRAINDUSTRIAL</v>
      </c>
      <c r="O59" s="168" t="str">
        <f t="shared" si="0"/>
        <v>INDICIO DE COMERCIO INTRAINDUSTRIAL</v>
      </c>
      <c r="P59" s="135" t="str">
        <f t="shared" si="0"/>
        <v>INDICIO DE COMERCIO INTRAINDUSTRIAL</v>
      </c>
      <c r="Q59" s="168" t="str">
        <f t="shared" si="0"/>
        <v>INDICIO DE COMERCIO INTRAINDUSTRIAL</v>
      </c>
      <c r="R59" s="135" t="str">
        <f t="shared" si="0"/>
        <v>INDICIO DE COMERCIO INTRAINDUSTRIAL</v>
      </c>
      <c r="S59" s="168" t="str">
        <f t="shared" si="0"/>
        <v>INDICIO DE COMERCIO INTRAINDUSTRIAL</v>
      </c>
      <c r="T59" s="135" t="str">
        <f t="shared" si="0"/>
        <v>INDICIO DE COMERCIO INTRAINDUSTRIAL</v>
      </c>
      <c r="U59" s="168" t="str">
        <f t="shared" si="0"/>
        <v>INDICIO DE COMERCIO INTRAINDUSTRIAL</v>
      </c>
      <c r="V59" s="135" t="str">
        <f t="shared" si="0"/>
        <v>INDICIO DE COMERCIO INTRAINDUSTRIAL</v>
      </c>
      <c r="W59" s="168" t="str">
        <f t="shared" si="0"/>
        <v>INDICIO DE COMERCIO INTRAINDUSTRIAL</v>
      </c>
      <c r="X59" s="135" t="str">
        <f t="shared" si="0"/>
        <v>INDICIO DE COMERCIO INTRAINDUSTRIAL</v>
      </c>
      <c r="Y59" s="168" t="str">
        <f t="shared" si="0"/>
        <v>INDICIO DE COMERCIO INTRAINDUSTRIAL</v>
      </c>
      <c r="Z59" s="135" t="str">
        <f t="shared" si="0"/>
        <v>INDICIO DE COMERCIO INTRAINDUSTRIAL</v>
      </c>
      <c r="AA59" s="169" t="str">
        <f t="shared" si="0"/>
        <v>INDICIO DE COMERCIO INTRAINDUSTRIAL</v>
      </c>
    </row>
    <row r="60" spans="4:27" x14ac:dyDescent="0.25">
      <c r="D60" s="234" t="s">
        <v>18</v>
      </c>
      <c r="E60" s="235"/>
      <c r="F60" s="136" t="str">
        <f t="shared" ref="F60:AA60" si="1">+IF(F47&gt;0.33, "COMERCIO INTRAINDUSTRIAL", "INDICIO DE COMERCIO INTRAINDUSTRIAL")</f>
        <v>INDICIO DE COMERCIO INTRAINDUSTRIAL</v>
      </c>
      <c r="G60" s="167" t="str">
        <f t="shared" si="1"/>
        <v>INDICIO DE COMERCIO INTRAINDUSTRIAL</v>
      </c>
      <c r="H60" s="136" t="str">
        <f t="shared" si="1"/>
        <v>INDICIO DE COMERCIO INTRAINDUSTRIAL</v>
      </c>
      <c r="I60" s="167" t="str">
        <f t="shared" si="1"/>
        <v>INDICIO DE COMERCIO INTRAINDUSTRIAL</v>
      </c>
      <c r="J60" s="136" t="str">
        <f t="shared" si="1"/>
        <v>INDICIO DE COMERCIO INTRAINDUSTRIAL</v>
      </c>
      <c r="K60" s="167" t="str">
        <f t="shared" si="1"/>
        <v>INDICIO DE COMERCIO INTRAINDUSTRIAL</v>
      </c>
      <c r="L60" s="136" t="str">
        <f t="shared" si="1"/>
        <v>INDICIO DE COMERCIO INTRAINDUSTRIAL</v>
      </c>
      <c r="M60" s="167" t="str">
        <f t="shared" si="1"/>
        <v>INDICIO DE COMERCIO INTRAINDUSTRIAL</v>
      </c>
      <c r="N60" s="136" t="str">
        <f t="shared" si="1"/>
        <v>INDICIO DE COMERCIO INTRAINDUSTRIAL</v>
      </c>
      <c r="O60" s="167" t="str">
        <f t="shared" si="1"/>
        <v>INDICIO DE COMERCIO INTRAINDUSTRIAL</v>
      </c>
      <c r="P60" s="136" t="str">
        <f t="shared" si="1"/>
        <v>INDICIO DE COMERCIO INTRAINDUSTRIAL</v>
      </c>
      <c r="Q60" s="167" t="str">
        <f t="shared" si="1"/>
        <v>INDICIO DE COMERCIO INTRAINDUSTRIAL</v>
      </c>
      <c r="R60" s="136" t="str">
        <f t="shared" si="1"/>
        <v>INDICIO DE COMERCIO INTRAINDUSTRIAL</v>
      </c>
      <c r="S60" s="167" t="str">
        <f t="shared" si="1"/>
        <v>INDICIO DE COMERCIO INTRAINDUSTRIAL</v>
      </c>
      <c r="T60" s="136" t="str">
        <f t="shared" si="1"/>
        <v>COMERCIO INTRAINDUSTRIAL</v>
      </c>
      <c r="U60" s="167" t="str">
        <f t="shared" si="1"/>
        <v>INDICIO DE COMERCIO INTRAINDUSTRIAL</v>
      </c>
      <c r="V60" s="136" t="str">
        <f t="shared" si="1"/>
        <v>INDICIO DE COMERCIO INTRAINDUSTRIAL</v>
      </c>
      <c r="W60" s="167" t="str">
        <f t="shared" si="1"/>
        <v>INDICIO DE COMERCIO INTRAINDUSTRIAL</v>
      </c>
      <c r="X60" s="136" t="str">
        <f t="shared" si="1"/>
        <v>INDICIO DE COMERCIO INTRAINDUSTRIAL</v>
      </c>
      <c r="Y60" s="167" t="str">
        <f t="shared" si="1"/>
        <v>INDICIO DE COMERCIO INTRAINDUSTRIAL</v>
      </c>
      <c r="Z60" s="136" t="str">
        <f t="shared" si="1"/>
        <v>INDICIO DE COMERCIO INTRAINDUSTRIAL</v>
      </c>
      <c r="AA60" s="170" t="str">
        <f t="shared" si="1"/>
        <v>INDICIO DE COMERCIO INTRAINDUSTRIAL</v>
      </c>
    </row>
    <row r="61" spans="4:27" x14ac:dyDescent="0.25">
      <c r="D61" s="232" t="s">
        <v>19</v>
      </c>
      <c r="E61" s="233"/>
      <c r="F61" s="136" t="str">
        <f t="shared" ref="F61:AA61" si="2">+IF(F48&gt;0.33, "COMERCIO INTRAINDUSTRIAL", "INDICIO DE COMERCIO INTRAINDUSTRIAL")</f>
        <v>INDICIO DE COMERCIO INTRAINDUSTRIAL</v>
      </c>
      <c r="G61" s="167" t="str">
        <f t="shared" si="2"/>
        <v>INDICIO DE COMERCIO INTRAINDUSTRIAL</v>
      </c>
      <c r="H61" s="136" t="str">
        <f t="shared" si="2"/>
        <v>INDICIO DE COMERCIO INTRAINDUSTRIAL</v>
      </c>
      <c r="I61" s="167" t="str">
        <f t="shared" si="2"/>
        <v>INDICIO DE COMERCIO INTRAINDUSTRIAL</v>
      </c>
      <c r="J61" s="136" t="str">
        <f t="shared" si="2"/>
        <v>INDICIO DE COMERCIO INTRAINDUSTRIAL</v>
      </c>
      <c r="K61" s="167" t="str">
        <f t="shared" si="2"/>
        <v>INDICIO DE COMERCIO INTRAINDUSTRIAL</v>
      </c>
      <c r="L61" s="136" t="str">
        <f t="shared" si="2"/>
        <v>INDICIO DE COMERCIO INTRAINDUSTRIAL</v>
      </c>
      <c r="M61" s="167" t="str">
        <f t="shared" si="2"/>
        <v>INDICIO DE COMERCIO INTRAINDUSTRIAL</v>
      </c>
      <c r="N61" s="136" t="str">
        <f t="shared" si="2"/>
        <v>INDICIO DE COMERCIO INTRAINDUSTRIAL</v>
      </c>
      <c r="O61" s="167" t="str">
        <f t="shared" si="2"/>
        <v>INDICIO DE COMERCIO INTRAINDUSTRIAL</v>
      </c>
      <c r="P61" s="136" t="str">
        <f t="shared" si="2"/>
        <v>INDICIO DE COMERCIO INTRAINDUSTRIAL</v>
      </c>
      <c r="Q61" s="167" t="str">
        <f t="shared" si="2"/>
        <v>INDICIO DE COMERCIO INTRAINDUSTRIAL</v>
      </c>
      <c r="R61" s="136" t="str">
        <f t="shared" si="2"/>
        <v>INDICIO DE COMERCIO INTRAINDUSTRIAL</v>
      </c>
      <c r="S61" s="167" t="str">
        <f t="shared" si="2"/>
        <v>INDICIO DE COMERCIO INTRAINDUSTRIAL</v>
      </c>
      <c r="T61" s="136" t="str">
        <f t="shared" si="2"/>
        <v>INDICIO DE COMERCIO INTRAINDUSTRIAL</v>
      </c>
      <c r="U61" s="167" t="str">
        <f t="shared" si="2"/>
        <v>INDICIO DE COMERCIO INTRAINDUSTRIAL</v>
      </c>
      <c r="V61" s="136" t="str">
        <f t="shared" si="2"/>
        <v>INDICIO DE COMERCIO INTRAINDUSTRIAL</v>
      </c>
      <c r="W61" s="167" t="str">
        <f t="shared" si="2"/>
        <v>INDICIO DE COMERCIO INTRAINDUSTRIAL</v>
      </c>
      <c r="X61" s="136" t="str">
        <f t="shared" si="2"/>
        <v>INDICIO DE COMERCIO INTRAINDUSTRIAL</v>
      </c>
      <c r="Y61" s="167" t="str">
        <f t="shared" si="2"/>
        <v>INDICIO DE COMERCIO INTRAINDUSTRIAL</v>
      </c>
      <c r="Z61" s="136" t="str">
        <f t="shared" si="2"/>
        <v>INDICIO DE COMERCIO INTRAINDUSTRIAL</v>
      </c>
      <c r="AA61" s="170" t="str">
        <f t="shared" si="2"/>
        <v>INDICIO DE COMERCIO INTRAINDUSTRIAL</v>
      </c>
    </row>
    <row r="62" spans="4:27" x14ac:dyDescent="0.25">
      <c r="D62" s="234" t="s">
        <v>20</v>
      </c>
      <c r="E62" s="235"/>
      <c r="F62" s="136" t="str">
        <f t="shared" ref="F62:AA62" si="3">+IF(F49&gt;0.33, "COMERCIO INTRAINDUSTRIAL", "INDICIO DE COMERCIO INTRAINDUSTRIAL")</f>
        <v>INDICIO DE COMERCIO INTRAINDUSTRIAL</v>
      </c>
      <c r="G62" s="167" t="str">
        <f t="shared" si="3"/>
        <v>COMERCIO INTRAINDUSTRIAL</v>
      </c>
      <c r="H62" s="136" t="str">
        <f t="shared" si="3"/>
        <v>COMERCIO INTRAINDUSTRIAL</v>
      </c>
      <c r="I62" s="167" t="str">
        <f t="shared" si="3"/>
        <v>COMERCIO INTRAINDUSTRIAL</v>
      </c>
      <c r="J62" s="136" t="str">
        <f t="shared" si="3"/>
        <v>COMERCIO INTRAINDUSTRIAL</v>
      </c>
      <c r="K62" s="167" t="str">
        <f t="shared" si="3"/>
        <v>COMERCIO INTRAINDUSTRIAL</v>
      </c>
      <c r="L62" s="136" t="str">
        <f t="shared" si="3"/>
        <v>COMERCIO INTRAINDUSTRIAL</v>
      </c>
      <c r="M62" s="167" t="str">
        <f t="shared" si="3"/>
        <v>COMERCIO INTRAINDUSTRIAL</v>
      </c>
      <c r="N62" s="136" t="str">
        <f t="shared" si="3"/>
        <v>INDICIO DE COMERCIO INTRAINDUSTRIAL</v>
      </c>
      <c r="O62" s="167" t="str">
        <f t="shared" si="3"/>
        <v>INDICIO DE COMERCIO INTRAINDUSTRIAL</v>
      </c>
      <c r="P62" s="136" t="str">
        <f t="shared" si="3"/>
        <v>COMERCIO INTRAINDUSTRIAL</v>
      </c>
      <c r="Q62" s="167" t="str">
        <f t="shared" si="3"/>
        <v>INDICIO DE COMERCIO INTRAINDUSTRIAL</v>
      </c>
      <c r="R62" s="136" t="str">
        <f t="shared" si="3"/>
        <v>COMERCIO INTRAINDUSTRIAL</v>
      </c>
      <c r="S62" s="167" t="str">
        <f t="shared" si="3"/>
        <v>COMERCIO INTRAINDUSTRIAL</v>
      </c>
      <c r="T62" s="136" t="str">
        <f t="shared" si="3"/>
        <v>COMERCIO INTRAINDUSTRIAL</v>
      </c>
      <c r="U62" s="167" t="str">
        <f t="shared" si="3"/>
        <v>COMERCIO INTRAINDUSTRIAL</v>
      </c>
      <c r="V62" s="136" t="str">
        <f t="shared" si="3"/>
        <v>COMERCIO INTRAINDUSTRIAL</v>
      </c>
      <c r="W62" s="167" t="str">
        <f t="shared" si="3"/>
        <v>COMERCIO INTRAINDUSTRIAL</v>
      </c>
      <c r="X62" s="136" t="str">
        <f t="shared" si="3"/>
        <v>COMERCIO INTRAINDUSTRIAL</v>
      </c>
      <c r="Y62" s="167" t="str">
        <f t="shared" si="3"/>
        <v>COMERCIO INTRAINDUSTRIAL</v>
      </c>
      <c r="Z62" s="136" t="str">
        <f t="shared" si="3"/>
        <v>COMERCIO INTRAINDUSTRIAL</v>
      </c>
      <c r="AA62" s="170" t="str">
        <f t="shared" si="3"/>
        <v>COMERCIO INTRAINDUSTRIAL</v>
      </c>
    </row>
    <row r="63" spans="4:27" x14ac:dyDescent="0.25">
      <c r="D63" s="232" t="s">
        <v>21</v>
      </c>
      <c r="E63" s="233"/>
      <c r="F63" s="136" t="str">
        <f t="shared" ref="F63:AA63" si="4">+IF(F50&gt;0.33, "COMERCIO INTRAINDUSTRIAL", "INDICIO DE COMERCIO INTRAINDUSTRIAL")</f>
        <v>INDICIO DE COMERCIO INTRAINDUSTRIAL</v>
      </c>
      <c r="G63" s="167" t="str">
        <f t="shared" si="4"/>
        <v>INDICIO DE COMERCIO INTRAINDUSTRIAL</v>
      </c>
      <c r="H63" s="136" t="str">
        <f t="shared" si="4"/>
        <v>INDICIO DE COMERCIO INTRAINDUSTRIAL</v>
      </c>
      <c r="I63" s="167" t="str">
        <f t="shared" si="4"/>
        <v>INDICIO DE COMERCIO INTRAINDUSTRIAL</v>
      </c>
      <c r="J63" s="136" t="str">
        <f t="shared" si="4"/>
        <v>INDICIO DE COMERCIO INTRAINDUSTRIAL</v>
      </c>
      <c r="K63" s="167" t="str">
        <f t="shared" si="4"/>
        <v>INDICIO DE COMERCIO INTRAINDUSTRIAL</v>
      </c>
      <c r="L63" s="136" t="str">
        <f t="shared" si="4"/>
        <v>INDICIO DE COMERCIO INTRAINDUSTRIAL</v>
      </c>
      <c r="M63" s="167" t="str">
        <f t="shared" si="4"/>
        <v>INDICIO DE COMERCIO INTRAINDUSTRIAL</v>
      </c>
      <c r="N63" s="136" t="str">
        <f t="shared" si="4"/>
        <v>COMERCIO INTRAINDUSTRIAL</v>
      </c>
      <c r="O63" s="167" t="str">
        <f t="shared" si="4"/>
        <v>COMERCIO INTRAINDUSTRIAL</v>
      </c>
      <c r="P63" s="136" t="str">
        <f t="shared" si="4"/>
        <v>INDICIO DE COMERCIO INTRAINDUSTRIAL</v>
      </c>
      <c r="Q63" s="167" t="str">
        <f t="shared" si="4"/>
        <v>COMERCIO INTRAINDUSTRIAL</v>
      </c>
      <c r="R63" s="136" t="str">
        <f t="shared" si="4"/>
        <v>COMERCIO INTRAINDUSTRIAL</v>
      </c>
      <c r="S63" s="167" t="str">
        <f t="shared" si="4"/>
        <v>INDICIO DE COMERCIO INTRAINDUSTRIAL</v>
      </c>
      <c r="T63" s="136" t="str">
        <f t="shared" si="4"/>
        <v>INDICIO DE COMERCIO INTRAINDUSTRIAL</v>
      </c>
      <c r="U63" s="167" t="str">
        <f t="shared" si="4"/>
        <v>INDICIO DE COMERCIO INTRAINDUSTRIAL</v>
      </c>
      <c r="V63" s="136" t="str">
        <f t="shared" si="4"/>
        <v>COMERCIO INTRAINDUSTRIAL</v>
      </c>
      <c r="W63" s="167" t="str">
        <f t="shared" si="4"/>
        <v>INDICIO DE COMERCIO INTRAINDUSTRIAL</v>
      </c>
      <c r="X63" s="136" t="str">
        <f t="shared" si="4"/>
        <v>COMERCIO INTRAINDUSTRIAL</v>
      </c>
      <c r="Y63" s="167" t="str">
        <f t="shared" si="4"/>
        <v>INDICIO DE COMERCIO INTRAINDUSTRIAL</v>
      </c>
      <c r="Z63" s="136" t="str">
        <f t="shared" si="4"/>
        <v>INDICIO DE COMERCIO INTRAINDUSTRIAL</v>
      </c>
      <c r="AA63" s="170" t="str">
        <f t="shared" si="4"/>
        <v>COMERCIO INTRAINDUSTRIAL</v>
      </c>
    </row>
    <row r="64" spans="4:27" x14ac:dyDescent="0.25">
      <c r="D64" s="234" t="s">
        <v>22</v>
      </c>
      <c r="E64" s="235"/>
      <c r="F64" s="136" t="str">
        <f t="shared" ref="F64:AA64" si="5">+IF(F51&gt;0.33, "COMERCIO INTRAINDUSTRIAL", "INDICIO DE COMERCIO INTRAINDUSTRIAL")</f>
        <v>INDICIO DE COMERCIO INTRAINDUSTRIAL</v>
      </c>
      <c r="G64" s="167" t="str">
        <f t="shared" si="5"/>
        <v>INDICIO DE COMERCIO INTRAINDUSTRIAL</v>
      </c>
      <c r="H64" s="136" t="str">
        <f t="shared" si="5"/>
        <v>INDICIO DE COMERCIO INTRAINDUSTRIAL</v>
      </c>
      <c r="I64" s="167" t="str">
        <f t="shared" si="5"/>
        <v>INDICIO DE COMERCIO INTRAINDUSTRIAL</v>
      </c>
      <c r="J64" s="136" t="str">
        <f t="shared" si="5"/>
        <v>INDICIO DE COMERCIO INTRAINDUSTRIAL</v>
      </c>
      <c r="K64" s="167" t="str">
        <f t="shared" si="5"/>
        <v>INDICIO DE COMERCIO INTRAINDUSTRIAL</v>
      </c>
      <c r="L64" s="136" t="str">
        <f t="shared" si="5"/>
        <v>INDICIO DE COMERCIO INTRAINDUSTRIAL</v>
      </c>
      <c r="M64" s="167" t="str">
        <f t="shared" si="5"/>
        <v>INDICIO DE COMERCIO INTRAINDUSTRIAL</v>
      </c>
      <c r="N64" s="136" t="str">
        <f t="shared" si="5"/>
        <v>INDICIO DE COMERCIO INTRAINDUSTRIAL</v>
      </c>
      <c r="O64" s="167" t="str">
        <f t="shared" si="5"/>
        <v>INDICIO DE COMERCIO INTRAINDUSTRIAL</v>
      </c>
      <c r="P64" s="136" t="str">
        <f t="shared" si="5"/>
        <v>INDICIO DE COMERCIO INTRAINDUSTRIAL</v>
      </c>
      <c r="Q64" s="167" t="str">
        <f t="shared" si="5"/>
        <v>INDICIO DE COMERCIO INTRAINDUSTRIAL</v>
      </c>
      <c r="R64" s="136" t="str">
        <f t="shared" si="5"/>
        <v>INDICIO DE COMERCIO INTRAINDUSTRIAL</v>
      </c>
      <c r="S64" s="167" t="str">
        <f t="shared" si="5"/>
        <v>INDICIO DE COMERCIO INTRAINDUSTRIAL</v>
      </c>
      <c r="T64" s="136" t="str">
        <f t="shared" si="5"/>
        <v>INDICIO DE COMERCIO INTRAINDUSTRIAL</v>
      </c>
      <c r="U64" s="167" t="str">
        <f t="shared" si="5"/>
        <v>INDICIO DE COMERCIO INTRAINDUSTRIAL</v>
      </c>
      <c r="V64" s="136" t="str">
        <f t="shared" si="5"/>
        <v>INDICIO DE COMERCIO INTRAINDUSTRIAL</v>
      </c>
      <c r="W64" s="167" t="str">
        <f t="shared" si="5"/>
        <v>INDICIO DE COMERCIO INTRAINDUSTRIAL</v>
      </c>
      <c r="X64" s="136" t="str">
        <f t="shared" si="5"/>
        <v>INDICIO DE COMERCIO INTRAINDUSTRIAL</v>
      </c>
      <c r="Y64" s="167" t="str">
        <f t="shared" si="5"/>
        <v>INDICIO DE COMERCIO INTRAINDUSTRIAL</v>
      </c>
      <c r="Z64" s="136" t="str">
        <f t="shared" si="5"/>
        <v>INDICIO DE COMERCIO INTRAINDUSTRIAL</v>
      </c>
      <c r="AA64" s="170" t="str">
        <f t="shared" si="5"/>
        <v>INDICIO DE COMERCIO INTRAINDUSTRIAL</v>
      </c>
    </row>
    <row r="65" spans="4:27" x14ac:dyDescent="0.25">
      <c r="D65" s="232" t="s">
        <v>23</v>
      </c>
      <c r="E65" s="233"/>
      <c r="F65" s="136" t="str">
        <f t="shared" ref="F65:AA65" si="6">+IF(F52&gt;0.33, "COMERCIO INTRAINDUSTRIAL", "INDICIO DE COMERCIO INTRAINDUSTRIAL")</f>
        <v>INDICIO DE COMERCIO INTRAINDUSTRIAL</v>
      </c>
      <c r="G65" s="167" t="str">
        <f t="shared" si="6"/>
        <v>INDICIO DE COMERCIO INTRAINDUSTRIAL</v>
      </c>
      <c r="H65" s="136" t="str">
        <f t="shared" si="6"/>
        <v>INDICIO DE COMERCIO INTRAINDUSTRIAL</v>
      </c>
      <c r="I65" s="167" t="str">
        <f t="shared" si="6"/>
        <v>INDICIO DE COMERCIO INTRAINDUSTRIAL</v>
      </c>
      <c r="J65" s="136" t="str">
        <f t="shared" si="6"/>
        <v>INDICIO DE COMERCIO INTRAINDUSTRIAL</v>
      </c>
      <c r="K65" s="167" t="str">
        <f t="shared" si="6"/>
        <v>INDICIO DE COMERCIO INTRAINDUSTRIAL</v>
      </c>
      <c r="L65" s="136" t="str">
        <f t="shared" si="6"/>
        <v>INDICIO DE COMERCIO INTRAINDUSTRIAL</v>
      </c>
      <c r="M65" s="167" t="str">
        <f t="shared" si="6"/>
        <v>INDICIO DE COMERCIO INTRAINDUSTRIAL</v>
      </c>
      <c r="N65" s="136" t="str">
        <f t="shared" si="6"/>
        <v>INDICIO DE COMERCIO INTRAINDUSTRIAL</v>
      </c>
      <c r="O65" s="167" t="str">
        <f t="shared" si="6"/>
        <v>INDICIO DE COMERCIO INTRAINDUSTRIAL</v>
      </c>
      <c r="P65" s="136" t="str">
        <f t="shared" si="6"/>
        <v>INDICIO DE COMERCIO INTRAINDUSTRIAL</v>
      </c>
      <c r="Q65" s="167" t="str">
        <f t="shared" si="6"/>
        <v>INDICIO DE COMERCIO INTRAINDUSTRIAL</v>
      </c>
      <c r="R65" s="136" t="str">
        <f t="shared" si="6"/>
        <v>INDICIO DE COMERCIO INTRAINDUSTRIAL</v>
      </c>
      <c r="S65" s="167" t="str">
        <f t="shared" si="6"/>
        <v>INDICIO DE COMERCIO INTRAINDUSTRIAL</v>
      </c>
      <c r="T65" s="136" t="str">
        <f t="shared" si="6"/>
        <v>INDICIO DE COMERCIO INTRAINDUSTRIAL</v>
      </c>
      <c r="U65" s="167" t="str">
        <f t="shared" si="6"/>
        <v>INDICIO DE COMERCIO INTRAINDUSTRIAL</v>
      </c>
      <c r="V65" s="136" t="str">
        <f t="shared" si="6"/>
        <v>INDICIO DE COMERCIO INTRAINDUSTRIAL</v>
      </c>
      <c r="W65" s="167" t="str">
        <f t="shared" si="6"/>
        <v>INDICIO DE COMERCIO INTRAINDUSTRIAL</v>
      </c>
      <c r="X65" s="136" t="str">
        <f t="shared" si="6"/>
        <v>INDICIO DE COMERCIO INTRAINDUSTRIAL</v>
      </c>
      <c r="Y65" s="167" t="str">
        <f t="shared" si="6"/>
        <v>INDICIO DE COMERCIO INTRAINDUSTRIAL</v>
      </c>
      <c r="Z65" s="136" t="str">
        <f t="shared" si="6"/>
        <v>INDICIO DE COMERCIO INTRAINDUSTRIAL</v>
      </c>
      <c r="AA65" s="170" t="str">
        <f t="shared" si="6"/>
        <v>INDICIO DE COMERCIO INTRAINDUSTRIAL</v>
      </c>
    </row>
    <row r="66" spans="4:27" x14ac:dyDescent="0.25">
      <c r="D66" s="234" t="s">
        <v>24</v>
      </c>
      <c r="E66" s="235"/>
      <c r="F66" s="136" t="str">
        <f t="shared" ref="F66:AA66" si="7">+IF(F53&gt;0.33, "COMERCIO INTRAINDUSTRIAL", "INDICIO DE COMERCIO INTRAINDUSTRIAL")</f>
        <v>INDICIO DE COMERCIO INTRAINDUSTRIAL</v>
      </c>
      <c r="G66" s="167" t="str">
        <f t="shared" si="7"/>
        <v>INDICIO DE COMERCIO INTRAINDUSTRIAL</v>
      </c>
      <c r="H66" s="136" t="str">
        <f t="shared" si="7"/>
        <v>INDICIO DE COMERCIO INTRAINDUSTRIAL</v>
      </c>
      <c r="I66" s="167" t="str">
        <f t="shared" si="7"/>
        <v>INDICIO DE COMERCIO INTRAINDUSTRIAL</v>
      </c>
      <c r="J66" s="136" t="str">
        <f t="shared" si="7"/>
        <v>INDICIO DE COMERCIO INTRAINDUSTRIAL</v>
      </c>
      <c r="K66" s="167" t="str">
        <f t="shared" si="7"/>
        <v>INDICIO DE COMERCIO INTRAINDUSTRIAL</v>
      </c>
      <c r="L66" s="136" t="str">
        <f t="shared" si="7"/>
        <v>INDICIO DE COMERCIO INTRAINDUSTRIAL</v>
      </c>
      <c r="M66" s="167" t="str">
        <f t="shared" si="7"/>
        <v>INDICIO DE COMERCIO INTRAINDUSTRIAL</v>
      </c>
      <c r="N66" s="136" t="str">
        <f t="shared" si="7"/>
        <v>INDICIO DE COMERCIO INTRAINDUSTRIAL</v>
      </c>
      <c r="O66" s="167" t="str">
        <f t="shared" si="7"/>
        <v>INDICIO DE COMERCIO INTRAINDUSTRIAL</v>
      </c>
      <c r="P66" s="136" t="str">
        <f t="shared" si="7"/>
        <v>INDICIO DE COMERCIO INTRAINDUSTRIAL</v>
      </c>
      <c r="Q66" s="167" t="str">
        <f t="shared" si="7"/>
        <v>INDICIO DE COMERCIO INTRAINDUSTRIAL</v>
      </c>
      <c r="R66" s="136" t="str">
        <f t="shared" si="7"/>
        <v>INDICIO DE COMERCIO INTRAINDUSTRIAL</v>
      </c>
      <c r="S66" s="167" t="str">
        <f t="shared" si="7"/>
        <v>INDICIO DE COMERCIO INTRAINDUSTRIAL</v>
      </c>
      <c r="T66" s="136" t="str">
        <f t="shared" si="7"/>
        <v>INDICIO DE COMERCIO INTRAINDUSTRIAL</v>
      </c>
      <c r="U66" s="167" t="str">
        <f t="shared" si="7"/>
        <v>INDICIO DE COMERCIO INTRAINDUSTRIAL</v>
      </c>
      <c r="V66" s="136" t="str">
        <f t="shared" si="7"/>
        <v>INDICIO DE COMERCIO INTRAINDUSTRIAL</v>
      </c>
      <c r="W66" s="167" t="str">
        <f t="shared" si="7"/>
        <v>INDICIO DE COMERCIO INTRAINDUSTRIAL</v>
      </c>
      <c r="X66" s="136" t="str">
        <f t="shared" si="7"/>
        <v>INDICIO DE COMERCIO INTRAINDUSTRIAL</v>
      </c>
      <c r="Y66" s="167" t="str">
        <f t="shared" si="7"/>
        <v>INDICIO DE COMERCIO INTRAINDUSTRIAL</v>
      </c>
      <c r="Z66" s="136" t="str">
        <f t="shared" si="7"/>
        <v>INDICIO DE COMERCIO INTRAINDUSTRIAL</v>
      </c>
      <c r="AA66" s="170" t="str">
        <f t="shared" si="7"/>
        <v>INDICIO DE COMERCIO INTRAINDUSTRIAL</v>
      </c>
    </row>
    <row r="67" spans="4:27" x14ac:dyDescent="0.25">
      <c r="D67" s="232" t="s">
        <v>25</v>
      </c>
      <c r="E67" s="233"/>
      <c r="F67" s="136" t="str">
        <f t="shared" ref="F67:AA67" si="8">+IF(F54&gt;0.33, "COMERCIO INTRAINDUSTRIAL", "INDICIO DE COMERCIO INTRAINDUSTRIAL")</f>
        <v>INDICIO DE COMERCIO INTRAINDUSTRIAL</v>
      </c>
      <c r="G67" s="167" t="str">
        <f t="shared" si="8"/>
        <v>INDICIO DE COMERCIO INTRAINDUSTRIAL</v>
      </c>
      <c r="H67" s="136" t="str">
        <f t="shared" si="8"/>
        <v>INDICIO DE COMERCIO INTRAINDUSTRIAL</v>
      </c>
      <c r="I67" s="167" t="str">
        <f t="shared" si="8"/>
        <v>INDICIO DE COMERCIO INTRAINDUSTRIAL</v>
      </c>
      <c r="J67" s="136" t="str">
        <f t="shared" si="8"/>
        <v>INDICIO DE COMERCIO INTRAINDUSTRIAL</v>
      </c>
      <c r="K67" s="167" t="str">
        <f t="shared" si="8"/>
        <v>INDICIO DE COMERCIO INTRAINDUSTRIAL</v>
      </c>
      <c r="L67" s="136" t="str">
        <f t="shared" si="8"/>
        <v>INDICIO DE COMERCIO INTRAINDUSTRIAL</v>
      </c>
      <c r="M67" s="167" t="str">
        <f t="shared" si="8"/>
        <v>INDICIO DE COMERCIO INTRAINDUSTRIAL</v>
      </c>
      <c r="N67" s="136" t="str">
        <f t="shared" si="8"/>
        <v>INDICIO DE COMERCIO INTRAINDUSTRIAL</v>
      </c>
      <c r="O67" s="167" t="str">
        <f t="shared" si="8"/>
        <v>INDICIO DE COMERCIO INTRAINDUSTRIAL</v>
      </c>
      <c r="P67" s="136" t="str">
        <f t="shared" si="8"/>
        <v>INDICIO DE COMERCIO INTRAINDUSTRIAL</v>
      </c>
      <c r="Q67" s="167" t="str">
        <f t="shared" si="8"/>
        <v>INDICIO DE COMERCIO INTRAINDUSTRIAL</v>
      </c>
      <c r="R67" s="136" t="str">
        <f t="shared" si="8"/>
        <v>INDICIO DE COMERCIO INTRAINDUSTRIAL</v>
      </c>
      <c r="S67" s="167" t="str">
        <f t="shared" si="8"/>
        <v>INDICIO DE COMERCIO INTRAINDUSTRIAL</v>
      </c>
      <c r="T67" s="136" t="str">
        <f t="shared" si="8"/>
        <v>INDICIO DE COMERCIO INTRAINDUSTRIAL</v>
      </c>
      <c r="U67" s="167" t="str">
        <f t="shared" si="8"/>
        <v>INDICIO DE COMERCIO INTRAINDUSTRIAL</v>
      </c>
      <c r="V67" s="136" t="str">
        <f t="shared" si="8"/>
        <v>INDICIO DE COMERCIO INTRAINDUSTRIAL</v>
      </c>
      <c r="W67" s="167" t="str">
        <f t="shared" si="8"/>
        <v>INDICIO DE COMERCIO INTRAINDUSTRIAL</v>
      </c>
      <c r="X67" s="136" t="str">
        <f t="shared" si="8"/>
        <v>INDICIO DE COMERCIO INTRAINDUSTRIAL</v>
      </c>
      <c r="Y67" s="167" t="str">
        <f t="shared" si="8"/>
        <v>INDICIO DE COMERCIO INTRAINDUSTRIAL</v>
      </c>
      <c r="Z67" s="136" t="str">
        <f t="shared" si="8"/>
        <v>INDICIO DE COMERCIO INTRAINDUSTRIAL</v>
      </c>
      <c r="AA67" s="170" t="str">
        <f t="shared" si="8"/>
        <v>INDICIO DE COMERCIO INTRAINDUSTRIAL</v>
      </c>
    </row>
    <row r="68" spans="4:27" ht="15.75" thickBot="1" x14ac:dyDescent="0.3">
      <c r="D68" s="230" t="s">
        <v>26</v>
      </c>
      <c r="E68" s="231"/>
      <c r="F68" s="137" t="str">
        <f t="shared" ref="F68:AA68" si="9">+IF(F55&gt;0.33, "COMERCIO INTRAINDUSTRIAL", "INDICIO DE COMERCIO INTRAINDUSTRIAL")</f>
        <v>INDICIO DE COMERCIO INTRAINDUSTRIAL</v>
      </c>
      <c r="G68" s="171" t="str">
        <f t="shared" si="9"/>
        <v>INDICIO DE COMERCIO INTRAINDUSTRIAL</v>
      </c>
      <c r="H68" s="137" t="str">
        <f t="shared" si="9"/>
        <v>INDICIO DE COMERCIO INTRAINDUSTRIAL</v>
      </c>
      <c r="I68" s="171" t="str">
        <f t="shared" si="9"/>
        <v>INDICIO DE COMERCIO INTRAINDUSTRIAL</v>
      </c>
      <c r="J68" s="137" t="str">
        <f t="shared" si="9"/>
        <v>INDICIO DE COMERCIO INTRAINDUSTRIAL</v>
      </c>
      <c r="K68" s="171" t="str">
        <f t="shared" si="9"/>
        <v>INDICIO DE COMERCIO INTRAINDUSTRIAL</v>
      </c>
      <c r="L68" s="137" t="str">
        <f t="shared" si="9"/>
        <v>INDICIO DE COMERCIO INTRAINDUSTRIAL</v>
      </c>
      <c r="M68" s="171" t="str">
        <f t="shared" si="9"/>
        <v>INDICIO DE COMERCIO INTRAINDUSTRIAL</v>
      </c>
      <c r="N68" s="137" t="str">
        <f t="shared" si="9"/>
        <v>INDICIO DE COMERCIO INTRAINDUSTRIAL</v>
      </c>
      <c r="O68" s="171" t="str">
        <f t="shared" si="9"/>
        <v>INDICIO DE COMERCIO INTRAINDUSTRIAL</v>
      </c>
      <c r="P68" s="137" t="str">
        <f t="shared" si="9"/>
        <v>INDICIO DE COMERCIO INTRAINDUSTRIAL</v>
      </c>
      <c r="Q68" s="171" t="str">
        <f t="shared" si="9"/>
        <v>INDICIO DE COMERCIO INTRAINDUSTRIAL</v>
      </c>
      <c r="R68" s="137" t="str">
        <f t="shared" si="9"/>
        <v>INDICIO DE COMERCIO INTRAINDUSTRIAL</v>
      </c>
      <c r="S68" s="171" t="str">
        <f t="shared" si="9"/>
        <v>INDICIO DE COMERCIO INTRAINDUSTRIAL</v>
      </c>
      <c r="T68" s="137" t="str">
        <f t="shared" si="9"/>
        <v>INDICIO DE COMERCIO INTRAINDUSTRIAL</v>
      </c>
      <c r="U68" s="171" t="str">
        <f t="shared" si="9"/>
        <v>INDICIO DE COMERCIO INTRAINDUSTRIAL</v>
      </c>
      <c r="V68" s="137" t="str">
        <f t="shared" si="9"/>
        <v>INDICIO DE COMERCIO INTRAINDUSTRIAL</v>
      </c>
      <c r="W68" s="171" t="str">
        <f t="shared" si="9"/>
        <v>INDICIO DE COMERCIO INTRAINDUSTRIAL</v>
      </c>
      <c r="X68" s="137" t="str">
        <f t="shared" si="9"/>
        <v>INDICIO DE COMERCIO INTRAINDUSTRIAL</v>
      </c>
      <c r="Y68" s="171" t="str">
        <f t="shared" si="9"/>
        <v>INDICIO DE COMERCIO INTRAINDUSTRIAL</v>
      </c>
      <c r="Z68" s="137" t="str">
        <f t="shared" si="9"/>
        <v>INDICIO DE COMERCIO INTRAINDUSTRIAL</v>
      </c>
      <c r="AA68" s="172" t="str">
        <f t="shared" si="9"/>
        <v>INDICIO DE COMERCIO INTRAINDUSTRIAL</v>
      </c>
    </row>
    <row r="69" spans="4:27" x14ac:dyDescent="0.25">
      <c r="D69" s="1" t="s">
        <v>57</v>
      </c>
    </row>
  </sheetData>
  <mergeCells count="23">
    <mergeCell ref="D52:E52"/>
    <mergeCell ref="D53:E53"/>
    <mergeCell ref="D54:E54"/>
    <mergeCell ref="D46:E46"/>
    <mergeCell ref="D47:E47"/>
    <mergeCell ref="D48:E48"/>
    <mergeCell ref="D49:E49"/>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showGridLines="0" workbookViewId="0">
      <selection activeCell="M11" sqref="M11"/>
    </sheetView>
  </sheetViews>
  <sheetFormatPr baseColWidth="10" defaultRowHeight="15" x14ac:dyDescent="0.25"/>
  <sheetData>
    <row r="2" spans="2:10" x14ac:dyDescent="0.25">
      <c r="B2" s="1"/>
      <c r="C2" s="1"/>
      <c r="D2" s="1"/>
      <c r="E2" s="1"/>
      <c r="F2" s="1"/>
      <c r="G2" s="1"/>
      <c r="H2" s="1"/>
      <c r="I2" s="1"/>
      <c r="J2" s="1"/>
    </row>
    <row r="3" spans="2:10" ht="23.25" x14ac:dyDescent="0.3">
      <c r="B3" s="187" t="s">
        <v>13</v>
      </c>
      <c r="C3" s="187"/>
      <c r="D3" s="187"/>
      <c r="E3" s="187"/>
      <c r="F3" s="187"/>
      <c r="G3" s="187"/>
      <c r="H3" s="187"/>
      <c r="I3" s="187"/>
      <c r="J3" s="4"/>
    </row>
    <row r="4" spans="2:10" x14ac:dyDescent="0.25">
      <c r="B4" s="1"/>
      <c r="C4" s="1"/>
      <c r="D4" s="1"/>
      <c r="E4" s="1"/>
      <c r="F4" s="1"/>
      <c r="G4" s="1"/>
      <c r="H4" s="1"/>
      <c r="I4" s="1"/>
      <c r="J4" s="1"/>
    </row>
    <row r="5" spans="2:10" x14ac:dyDescent="0.25">
      <c r="B5" s="1"/>
      <c r="C5" s="1"/>
      <c r="D5" s="1"/>
      <c r="E5" s="1"/>
      <c r="F5" s="1"/>
      <c r="G5" s="1"/>
      <c r="H5" s="1"/>
      <c r="I5" s="1"/>
      <c r="J5" s="1"/>
    </row>
    <row r="6" spans="2:10" x14ac:dyDescent="0.25">
      <c r="B6" s="1"/>
      <c r="C6" s="1"/>
      <c r="D6" s="1"/>
      <c r="E6" s="1"/>
      <c r="F6" s="1"/>
      <c r="G6" s="1"/>
      <c r="H6" s="1"/>
      <c r="I6" s="1"/>
      <c r="J6" s="1"/>
    </row>
    <row r="7" spans="2:10" x14ac:dyDescent="0.25">
      <c r="B7" s="1"/>
      <c r="C7" s="1"/>
      <c r="D7" s="1"/>
      <c r="E7" s="1"/>
      <c r="F7" s="1"/>
      <c r="G7" s="1"/>
      <c r="H7" s="1"/>
      <c r="I7" s="1"/>
      <c r="J7" s="1"/>
    </row>
    <row r="8" spans="2:10" x14ac:dyDescent="0.25">
      <c r="B8" s="1"/>
      <c r="C8" s="1"/>
      <c r="D8" s="1"/>
      <c r="E8" s="1"/>
      <c r="F8" s="1"/>
      <c r="G8" s="1"/>
      <c r="H8" s="1"/>
      <c r="I8" s="1"/>
      <c r="J8" s="1"/>
    </row>
    <row r="9" spans="2:10" x14ac:dyDescent="0.25">
      <c r="B9" s="1"/>
      <c r="C9" s="1"/>
      <c r="D9" s="1"/>
      <c r="E9" s="1"/>
      <c r="F9" s="1"/>
      <c r="G9" s="1"/>
      <c r="H9" s="1"/>
      <c r="I9" s="1"/>
      <c r="J9" s="1"/>
    </row>
    <row r="10" spans="2:10" x14ac:dyDescent="0.25">
      <c r="B10" s="1"/>
      <c r="C10" s="1"/>
      <c r="D10" s="1"/>
      <c r="E10" s="1"/>
      <c r="F10" s="1"/>
      <c r="G10" s="1"/>
      <c r="H10" s="1"/>
      <c r="I10" s="1"/>
      <c r="J10" s="1"/>
    </row>
    <row r="11" spans="2:10" x14ac:dyDescent="0.25">
      <c r="B11" s="1"/>
      <c r="C11" s="1"/>
      <c r="D11" s="1"/>
      <c r="E11" s="1"/>
      <c r="F11" s="1"/>
      <c r="G11" s="1"/>
      <c r="H11" s="1"/>
      <c r="I11" s="1"/>
      <c r="J11" s="1"/>
    </row>
    <row r="12" spans="2:10" x14ac:dyDescent="0.25">
      <c r="B12" s="1"/>
      <c r="C12" s="1"/>
      <c r="D12" s="1"/>
      <c r="E12" s="1"/>
      <c r="F12" s="1"/>
      <c r="G12" s="1"/>
      <c r="H12" s="1"/>
      <c r="I12" s="1"/>
      <c r="J12" s="1"/>
    </row>
    <row r="13" spans="2:10" x14ac:dyDescent="0.25">
      <c r="B13" s="1"/>
      <c r="C13" s="1"/>
      <c r="D13" s="1"/>
      <c r="E13" s="1"/>
      <c r="F13" s="1"/>
      <c r="G13" s="1"/>
      <c r="H13" s="1"/>
      <c r="I13" s="1"/>
      <c r="J13" s="1"/>
    </row>
    <row r="14" spans="2:10" x14ac:dyDescent="0.25">
      <c r="B14" s="1"/>
      <c r="C14" s="1"/>
      <c r="D14" s="1"/>
      <c r="E14" s="1"/>
      <c r="F14" s="1"/>
      <c r="G14" s="1"/>
      <c r="H14" s="1"/>
      <c r="I14" s="1"/>
      <c r="J14" s="1"/>
    </row>
    <row r="15" spans="2:10" x14ac:dyDescent="0.25">
      <c r="B15" s="1"/>
      <c r="C15" s="1"/>
      <c r="D15" s="1"/>
      <c r="E15" s="1"/>
      <c r="F15" s="1"/>
      <c r="G15" s="1"/>
      <c r="H15" s="1"/>
      <c r="I15" s="1"/>
      <c r="J15" s="1"/>
    </row>
    <row r="16" spans="2:10"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row r="27" spans="2:10" x14ac:dyDescent="0.25">
      <c r="B27" s="1"/>
      <c r="C27" s="1"/>
      <c r="D27" s="1"/>
      <c r="E27" s="1"/>
      <c r="F27" s="1"/>
      <c r="G27" s="1"/>
      <c r="H27" s="1"/>
      <c r="I27" s="1"/>
      <c r="J27" s="1"/>
    </row>
  </sheetData>
  <mergeCells count="1">
    <mergeCell ref="B3:I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Y57"/>
  <sheetViews>
    <sheetView showGridLines="0" workbookViewId="0">
      <selection activeCell="N48" sqref="N48"/>
    </sheetView>
  </sheetViews>
  <sheetFormatPr baseColWidth="10" defaultRowHeight="15" x14ac:dyDescent="0.25"/>
  <cols>
    <col min="1" max="1" width="7.140625" customWidth="1"/>
    <col min="2" max="2" width="14.28515625" customWidth="1"/>
    <col min="3" max="3" width="29.28515625" customWidth="1"/>
    <col min="4" max="4" width="17.85546875" bestFit="1" customWidth="1"/>
    <col min="6" max="6" width="11.140625" customWidth="1"/>
    <col min="7" max="7" width="12.42578125" bestFit="1" customWidth="1"/>
    <col min="9" max="10" width="12.42578125" bestFit="1" customWidth="1"/>
    <col min="11" max="11" width="12.140625" customWidth="1"/>
    <col min="13" max="24" width="12.42578125" bestFit="1" customWidth="1"/>
  </cols>
  <sheetData>
    <row r="7" spans="2:16" ht="15" customHeight="1" x14ac:dyDescent="0.25">
      <c r="B7" s="194" t="s">
        <v>52</v>
      </c>
      <c r="C7" s="194"/>
      <c r="D7" s="194"/>
      <c r="E7" s="194"/>
      <c r="M7" s="194" t="s">
        <v>4</v>
      </c>
      <c r="N7" s="194"/>
      <c r="O7" s="194"/>
      <c r="P7" s="194"/>
    </row>
    <row r="8" spans="2:16" x14ac:dyDescent="0.25">
      <c r="B8" s="194"/>
      <c r="C8" s="194"/>
      <c r="D8" s="194"/>
      <c r="E8" s="194"/>
      <c r="G8" s="196" t="s">
        <v>0</v>
      </c>
      <c r="H8" s="196"/>
      <c r="I8" s="196"/>
      <c r="J8" s="196"/>
      <c r="M8" s="194"/>
      <c r="N8" s="194"/>
      <c r="O8" s="194"/>
      <c r="P8" s="194"/>
    </row>
    <row r="9" spans="2:16" x14ac:dyDescent="0.25">
      <c r="B9" s="194"/>
      <c r="C9" s="194"/>
      <c r="D9" s="194"/>
      <c r="E9" s="194"/>
      <c r="G9" s="196"/>
      <c r="H9" s="196"/>
      <c r="I9" s="196"/>
      <c r="J9" s="196"/>
      <c r="M9" s="194"/>
      <c r="N9" s="194"/>
      <c r="O9" s="194"/>
      <c r="P9" s="194"/>
    </row>
    <row r="10" spans="2:16" x14ac:dyDescent="0.25">
      <c r="B10" s="194"/>
      <c r="C10" s="194"/>
      <c r="D10" s="194"/>
      <c r="E10" s="194"/>
      <c r="G10" s="196"/>
      <c r="H10" s="196"/>
      <c r="I10" s="196"/>
      <c r="J10" s="196"/>
      <c r="M10" s="194"/>
      <c r="N10" s="194"/>
      <c r="O10" s="194"/>
      <c r="P10" s="194"/>
    </row>
    <row r="11" spans="2:16" x14ac:dyDescent="0.25">
      <c r="B11" s="194"/>
      <c r="C11" s="194"/>
      <c r="D11" s="194"/>
      <c r="E11" s="194"/>
      <c r="G11" s="196"/>
      <c r="H11" s="196"/>
      <c r="I11" s="196"/>
      <c r="J11" s="196"/>
      <c r="M11" s="194"/>
      <c r="N11" s="194"/>
      <c r="O11" s="194"/>
      <c r="P11" s="194"/>
    </row>
    <row r="12" spans="2:16" x14ac:dyDescent="0.25">
      <c r="B12" s="194"/>
      <c r="C12" s="194"/>
      <c r="D12" s="194"/>
      <c r="E12" s="194"/>
      <c r="G12" s="196"/>
      <c r="H12" s="196"/>
      <c r="I12" s="196"/>
      <c r="J12" s="196"/>
      <c r="M12" s="194"/>
      <c r="N12" s="194"/>
      <c r="O12" s="194"/>
      <c r="P12" s="194"/>
    </row>
    <row r="13" spans="2:16" x14ac:dyDescent="0.25">
      <c r="B13" s="194"/>
      <c r="C13" s="194"/>
      <c r="D13" s="194"/>
      <c r="E13" s="194"/>
      <c r="G13" s="196"/>
      <c r="H13" s="196"/>
      <c r="I13" s="196"/>
      <c r="J13" s="196"/>
      <c r="M13" s="194"/>
      <c r="N13" s="194"/>
      <c r="O13" s="194"/>
      <c r="P13" s="194"/>
    </row>
    <row r="14" spans="2:16" x14ac:dyDescent="0.25">
      <c r="B14" s="194"/>
      <c r="C14" s="194"/>
      <c r="D14" s="194"/>
      <c r="E14" s="194"/>
      <c r="G14" s="196"/>
      <c r="H14" s="196"/>
      <c r="I14" s="196"/>
      <c r="J14" s="196"/>
      <c r="M14" s="194"/>
      <c r="N14" s="194"/>
      <c r="O14" s="194"/>
      <c r="P14" s="194"/>
    </row>
    <row r="15" spans="2:16" x14ac:dyDescent="0.25">
      <c r="B15" s="194"/>
      <c r="C15" s="194"/>
      <c r="D15" s="194"/>
      <c r="E15" s="194"/>
      <c r="G15" s="196"/>
      <c r="H15" s="196"/>
      <c r="I15" s="196"/>
      <c r="J15" s="196"/>
      <c r="M15" s="194"/>
      <c r="N15" s="194"/>
      <c r="O15" s="194"/>
      <c r="P15" s="194"/>
    </row>
    <row r="16" spans="2:16" x14ac:dyDescent="0.25">
      <c r="B16" s="194"/>
      <c r="C16" s="194"/>
      <c r="D16" s="194"/>
      <c r="E16" s="194"/>
      <c r="G16" s="196"/>
      <c r="H16" s="196"/>
      <c r="I16" s="196"/>
      <c r="J16" s="196"/>
      <c r="M16" s="194"/>
      <c r="N16" s="194"/>
      <c r="O16" s="194"/>
      <c r="P16" s="194"/>
    </row>
    <row r="17" spans="3:15" x14ac:dyDescent="0.25">
      <c r="C17" s="195" t="s">
        <v>3</v>
      </c>
      <c r="D17" s="195"/>
      <c r="E17" s="195"/>
      <c r="M17" s="195" t="s">
        <v>3</v>
      </c>
      <c r="N17" s="195"/>
      <c r="O17" s="195"/>
    </row>
    <row r="43" spans="2:25" x14ac:dyDescent="0.25">
      <c r="C43" s="6" t="s">
        <v>14</v>
      </c>
      <c r="D43" s="7"/>
      <c r="E43" s="7"/>
      <c r="F43" s="7"/>
      <c r="G43" s="7"/>
      <c r="H43" s="7"/>
      <c r="I43" s="7"/>
    </row>
    <row r="44" spans="2:25" ht="15.75" thickBot="1" x14ac:dyDescent="0.3"/>
    <row r="45" spans="2:25" ht="15.75" thickBot="1" x14ac:dyDescent="0.3">
      <c r="B45" s="8" t="s">
        <v>15</v>
      </c>
      <c r="C45" s="9"/>
      <c r="D45" s="18">
        <v>1995</v>
      </c>
      <c r="E45" s="10">
        <v>1996</v>
      </c>
      <c r="F45" s="18">
        <v>1997</v>
      </c>
      <c r="G45" s="10">
        <v>1998</v>
      </c>
      <c r="H45" s="18">
        <v>1999</v>
      </c>
      <c r="I45" s="10">
        <v>2000</v>
      </c>
      <c r="J45" s="18">
        <v>2001</v>
      </c>
      <c r="K45" s="10">
        <v>2002</v>
      </c>
      <c r="L45" s="18">
        <v>2003</v>
      </c>
      <c r="M45" s="10">
        <v>2004</v>
      </c>
      <c r="N45" s="18">
        <v>2005</v>
      </c>
      <c r="O45" s="10">
        <v>2006</v>
      </c>
      <c r="P45" s="18">
        <v>2007</v>
      </c>
      <c r="Q45" s="10">
        <v>2008</v>
      </c>
      <c r="R45" s="18">
        <v>2009</v>
      </c>
      <c r="S45" s="10">
        <v>2010</v>
      </c>
      <c r="T45" s="18">
        <v>2011</v>
      </c>
      <c r="U45" s="10">
        <v>2012</v>
      </c>
      <c r="V45" s="18">
        <v>2013</v>
      </c>
      <c r="W45" s="10">
        <v>2014</v>
      </c>
      <c r="X45" s="18">
        <v>2015</v>
      </c>
      <c r="Y45" s="11">
        <v>2016</v>
      </c>
    </row>
    <row r="46" spans="2:25" ht="15.75" thickBot="1" x14ac:dyDescent="0.3">
      <c r="B46" s="197" t="s">
        <v>27</v>
      </c>
      <c r="C46" s="198"/>
      <c r="D46" s="22">
        <v>104410.54399999999</v>
      </c>
      <c r="E46" s="23">
        <v>119095.152</v>
      </c>
      <c r="F46" s="22">
        <v>131498.696</v>
      </c>
      <c r="G46" s="23">
        <v>99835.991999999998</v>
      </c>
      <c r="H46" s="22">
        <v>166890.11199999999</v>
      </c>
      <c r="I46" s="23">
        <v>283636.50599999999</v>
      </c>
      <c r="J46" s="22">
        <v>166704.14199999999</v>
      </c>
      <c r="K46" s="23">
        <v>107822.632</v>
      </c>
      <c r="L46" s="22">
        <v>92847.751000000004</v>
      </c>
      <c r="M46" s="23">
        <v>141188.19500000001</v>
      </c>
      <c r="N46" s="22">
        <v>141348.41899999999</v>
      </c>
      <c r="O46" s="23">
        <v>190701.22399999999</v>
      </c>
      <c r="P46" s="22">
        <v>471366.26400000002</v>
      </c>
      <c r="Q46" s="23">
        <v>648940.94299999997</v>
      </c>
      <c r="R46" s="22">
        <v>576635.68500000006</v>
      </c>
      <c r="S46" s="23">
        <v>1040262.882</v>
      </c>
      <c r="T46" s="22">
        <v>1370308.42</v>
      </c>
      <c r="U46" s="23">
        <v>1290578.514</v>
      </c>
      <c r="V46" s="22">
        <v>1590628.608</v>
      </c>
      <c r="W46" s="23">
        <v>1622412.835</v>
      </c>
      <c r="X46" s="22">
        <v>1189886.6229999999</v>
      </c>
      <c r="Y46" s="24">
        <v>994850.41</v>
      </c>
    </row>
    <row r="47" spans="2:25" x14ac:dyDescent="0.25">
      <c r="B47" s="190" t="s">
        <v>17</v>
      </c>
      <c r="C47" s="191"/>
      <c r="D47" s="19">
        <v>10076.058999999999</v>
      </c>
      <c r="E47" s="12">
        <v>4490.5910000000003</v>
      </c>
      <c r="F47" s="19">
        <v>3252.723</v>
      </c>
      <c r="G47" s="12">
        <v>2359.2689999999998</v>
      </c>
      <c r="H47" s="19">
        <v>7199.375</v>
      </c>
      <c r="I47" s="12">
        <v>4111.1750000000002</v>
      </c>
      <c r="J47" s="19">
        <v>5887.4440000000004</v>
      </c>
      <c r="K47" s="12">
        <v>2578.1860000000001</v>
      </c>
      <c r="L47" s="19">
        <v>1634.9549999999999</v>
      </c>
      <c r="M47" s="12">
        <v>819.89700000000005</v>
      </c>
      <c r="N47" s="19">
        <v>1017.557</v>
      </c>
      <c r="O47" s="12">
        <v>1331.521</v>
      </c>
      <c r="P47" s="19">
        <v>3578.3960000000002</v>
      </c>
      <c r="Q47" s="12">
        <v>2637.11</v>
      </c>
      <c r="R47" s="19">
        <v>3250.4250000000002</v>
      </c>
      <c r="S47" s="12">
        <v>3167.663</v>
      </c>
      <c r="T47" s="19">
        <v>8263.8160000000007</v>
      </c>
      <c r="U47" s="12">
        <v>8200.27</v>
      </c>
      <c r="V47" s="19">
        <v>8762.0130000000008</v>
      </c>
      <c r="W47" s="12">
        <v>9231.2569999999996</v>
      </c>
      <c r="X47" s="19">
        <v>4871.8590000000004</v>
      </c>
      <c r="Y47" s="13">
        <v>3596.3910000000001</v>
      </c>
    </row>
    <row r="48" spans="2:25" x14ac:dyDescent="0.25">
      <c r="B48" s="188" t="s">
        <v>18</v>
      </c>
      <c r="C48" s="189"/>
      <c r="D48" s="20">
        <v>38.222999999999999</v>
      </c>
      <c r="E48" s="14">
        <v>17.562000000000001</v>
      </c>
      <c r="F48" s="20">
        <v>51.11</v>
      </c>
      <c r="G48" s="14">
        <v>48.75</v>
      </c>
      <c r="H48" s="20">
        <v>54.863999999999997</v>
      </c>
      <c r="I48" s="14">
        <v>16</v>
      </c>
      <c r="J48" s="20">
        <v>34.520000000000003</v>
      </c>
      <c r="K48" s="14">
        <v>293.255</v>
      </c>
      <c r="L48" s="20"/>
      <c r="M48" s="14">
        <v>3.085</v>
      </c>
      <c r="N48" s="20"/>
      <c r="O48" s="14">
        <v>0.246</v>
      </c>
      <c r="P48" s="20">
        <v>2536.759</v>
      </c>
      <c r="Q48" s="14">
        <v>0.111</v>
      </c>
      <c r="R48" s="20">
        <v>6820.4290000000001</v>
      </c>
      <c r="S48" s="14">
        <v>4.5599999999999996</v>
      </c>
      <c r="T48" s="20">
        <v>909.13099999999997</v>
      </c>
      <c r="U48" s="14">
        <v>47.429000000000002</v>
      </c>
      <c r="V48" s="20">
        <v>24.957999999999998</v>
      </c>
      <c r="W48" s="14">
        <v>9.1449999999999996</v>
      </c>
      <c r="X48" s="20">
        <v>1397.252</v>
      </c>
      <c r="Y48" s="15">
        <v>1641.8140000000001</v>
      </c>
    </row>
    <row r="49" spans="2:25" s="1" customFormat="1" x14ac:dyDescent="0.25">
      <c r="B49" s="190" t="s">
        <v>19</v>
      </c>
      <c r="C49" s="191"/>
      <c r="D49" s="19">
        <v>7872.7969999999996</v>
      </c>
      <c r="E49" s="12">
        <v>6508.9849999999997</v>
      </c>
      <c r="F49" s="19">
        <v>7669.201</v>
      </c>
      <c r="G49" s="12">
        <v>3450.8939999999998</v>
      </c>
      <c r="H49" s="19">
        <v>2624.2260000000001</v>
      </c>
      <c r="I49" s="12">
        <v>4020.248</v>
      </c>
      <c r="J49" s="19">
        <v>6082.2629999999999</v>
      </c>
      <c r="K49" s="12">
        <v>6609.8850000000002</v>
      </c>
      <c r="L49" s="19">
        <v>5244.0479999999998</v>
      </c>
      <c r="M49" s="12">
        <v>4741.25</v>
      </c>
      <c r="N49" s="19">
        <v>12163.412</v>
      </c>
      <c r="O49" s="12">
        <v>26430.241000000002</v>
      </c>
      <c r="P49" s="19">
        <v>40373.932000000001</v>
      </c>
      <c r="Q49" s="12">
        <v>36140.161999999997</v>
      </c>
      <c r="R49" s="19">
        <v>12675.133</v>
      </c>
      <c r="S49" s="12">
        <v>22394.258000000002</v>
      </c>
      <c r="T49" s="19">
        <v>34228.81</v>
      </c>
      <c r="U49" s="12">
        <v>66544.521999999997</v>
      </c>
      <c r="V49" s="19">
        <v>47781.205000000002</v>
      </c>
      <c r="W49" s="12">
        <v>54569.019</v>
      </c>
      <c r="X49" s="19">
        <v>39537.531000000003</v>
      </c>
      <c r="Y49" s="13">
        <v>26809.633999999998</v>
      </c>
    </row>
    <row r="50" spans="2:25" x14ac:dyDescent="0.25">
      <c r="B50" s="188" t="s">
        <v>20</v>
      </c>
      <c r="C50" s="189"/>
      <c r="D50" s="20">
        <v>7127.8540000000003</v>
      </c>
      <c r="E50" s="14">
        <v>33021.184000000001</v>
      </c>
      <c r="F50" s="20">
        <v>49531.286</v>
      </c>
      <c r="G50" s="14">
        <v>29104.33</v>
      </c>
      <c r="H50" s="20">
        <v>86728.437999999995</v>
      </c>
      <c r="I50" s="14">
        <v>156901.753</v>
      </c>
      <c r="J50" s="20">
        <v>42992.262999999999</v>
      </c>
      <c r="K50" s="14">
        <v>32329.963</v>
      </c>
      <c r="L50" s="20">
        <v>10809.848</v>
      </c>
      <c r="M50" s="14">
        <v>42819.116999999998</v>
      </c>
      <c r="N50" s="20">
        <v>23372.364000000001</v>
      </c>
      <c r="O50" s="14">
        <v>42056.453000000001</v>
      </c>
      <c r="P50" s="20">
        <v>236181.53700000001</v>
      </c>
      <c r="Q50" s="14">
        <v>272068.04399999999</v>
      </c>
      <c r="R50" s="20">
        <v>185928.31700000001</v>
      </c>
      <c r="S50" s="14">
        <v>386771.56900000002</v>
      </c>
      <c r="T50" s="20">
        <v>508076.90399999998</v>
      </c>
      <c r="U50" s="14">
        <v>517158.38699999999</v>
      </c>
      <c r="V50" s="20">
        <v>605562.97100000002</v>
      </c>
      <c r="W50" s="14">
        <v>752365.64199999999</v>
      </c>
      <c r="X50" s="20">
        <v>473912.239</v>
      </c>
      <c r="Y50" s="15">
        <v>396125.11200000002</v>
      </c>
    </row>
    <row r="51" spans="2:25" s="1" customFormat="1" x14ac:dyDescent="0.25">
      <c r="B51" s="190" t="s">
        <v>21</v>
      </c>
      <c r="C51" s="191"/>
      <c r="D51" s="19"/>
      <c r="E51" s="12">
        <v>65.066000000000003</v>
      </c>
      <c r="F51" s="19">
        <v>577.36800000000005</v>
      </c>
      <c r="G51" s="12">
        <v>54.734000000000002</v>
      </c>
      <c r="H51" s="19">
        <v>3.343</v>
      </c>
      <c r="I51" s="12"/>
      <c r="J51" s="19">
        <v>1.137</v>
      </c>
      <c r="K51" s="12">
        <v>2.6469999999999998</v>
      </c>
      <c r="L51" s="19">
        <v>5746.4750000000004</v>
      </c>
      <c r="M51" s="12">
        <v>4398.5820000000003</v>
      </c>
      <c r="N51" s="19">
        <v>196.90799999999999</v>
      </c>
      <c r="O51" s="12">
        <v>3812.4560000000001</v>
      </c>
      <c r="P51" s="19">
        <v>17506.276000000002</v>
      </c>
      <c r="Q51" s="12">
        <v>29855.38</v>
      </c>
      <c r="R51" s="19">
        <v>14212.662</v>
      </c>
      <c r="S51" s="12">
        <v>3907.578</v>
      </c>
      <c r="T51" s="19">
        <v>45873.786999999997</v>
      </c>
      <c r="U51" s="12">
        <v>36384.131999999998</v>
      </c>
      <c r="V51" s="19">
        <v>39395.508000000002</v>
      </c>
      <c r="W51" s="12">
        <v>23645.728999999999</v>
      </c>
      <c r="X51" s="19">
        <v>17451.276000000002</v>
      </c>
      <c r="Y51" s="13">
        <v>21091.448</v>
      </c>
    </row>
    <row r="52" spans="2:25" x14ac:dyDescent="0.25">
      <c r="B52" s="188" t="s">
        <v>22</v>
      </c>
      <c r="C52" s="189"/>
      <c r="D52" s="20">
        <v>28498.91</v>
      </c>
      <c r="E52" s="14">
        <v>25252.986000000001</v>
      </c>
      <c r="F52" s="20">
        <v>27719.241999999998</v>
      </c>
      <c r="G52" s="14">
        <v>26390.628000000001</v>
      </c>
      <c r="H52" s="20">
        <v>35028.83</v>
      </c>
      <c r="I52" s="14">
        <v>67428.096000000005</v>
      </c>
      <c r="J52" s="20">
        <v>67785.664000000004</v>
      </c>
      <c r="K52" s="14">
        <v>40695.968000000001</v>
      </c>
      <c r="L52" s="20">
        <v>40264.305</v>
      </c>
      <c r="M52" s="14">
        <v>58196.451000000001</v>
      </c>
      <c r="N52" s="20">
        <v>62230.760999999999</v>
      </c>
      <c r="O52" s="14">
        <v>67263.009000000005</v>
      </c>
      <c r="P52" s="20">
        <v>75901.604000000007</v>
      </c>
      <c r="Q52" s="14">
        <v>159056.209</v>
      </c>
      <c r="R52" s="20">
        <v>208868.96599999999</v>
      </c>
      <c r="S52" s="14">
        <v>331776.13900000002</v>
      </c>
      <c r="T52" s="20">
        <v>425791.592</v>
      </c>
      <c r="U52" s="14">
        <v>431318.77100000001</v>
      </c>
      <c r="V52" s="20">
        <v>648302.42599999998</v>
      </c>
      <c r="W52" s="14">
        <v>533684.04599999997</v>
      </c>
      <c r="X52" s="20">
        <v>501356.24</v>
      </c>
      <c r="Y52" s="15">
        <v>440729.82900000003</v>
      </c>
    </row>
    <row r="53" spans="2:25" s="1" customFormat="1" x14ac:dyDescent="0.25">
      <c r="B53" s="190" t="s">
        <v>23</v>
      </c>
      <c r="C53" s="191"/>
      <c r="D53" s="19">
        <v>23772.694</v>
      </c>
      <c r="E53" s="12">
        <v>25488.54</v>
      </c>
      <c r="F53" s="19">
        <v>16298.388999999999</v>
      </c>
      <c r="G53" s="12">
        <v>14322.028</v>
      </c>
      <c r="H53" s="19">
        <v>16629.642</v>
      </c>
      <c r="I53" s="12">
        <v>29074.135999999999</v>
      </c>
      <c r="J53" s="19">
        <v>26627.424999999999</v>
      </c>
      <c r="K53" s="12">
        <v>15587.089</v>
      </c>
      <c r="L53" s="19">
        <v>16344.562</v>
      </c>
      <c r="M53" s="12">
        <v>16917.036</v>
      </c>
      <c r="N53" s="19">
        <v>21810.528999999999</v>
      </c>
      <c r="O53" s="12">
        <v>35387.947999999997</v>
      </c>
      <c r="P53" s="19">
        <v>79081.362999999998</v>
      </c>
      <c r="Q53" s="12">
        <v>123822.546</v>
      </c>
      <c r="R53" s="19">
        <v>104504.81</v>
      </c>
      <c r="S53" s="12">
        <v>179882.38200000001</v>
      </c>
      <c r="T53" s="19">
        <v>209763.41399999999</v>
      </c>
      <c r="U53" s="12">
        <v>175566.63200000001</v>
      </c>
      <c r="V53" s="19">
        <v>176572.27799999999</v>
      </c>
      <c r="W53" s="12">
        <v>172153.14300000001</v>
      </c>
      <c r="X53" s="19">
        <v>96534.804999999993</v>
      </c>
      <c r="Y53" s="13">
        <v>58287.858</v>
      </c>
    </row>
    <row r="54" spans="2:25" x14ac:dyDescent="0.25">
      <c r="B54" s="188" t="s">
        <v>24</v>
      </c>
      <c r="C54" s="189"/>
      <c r="D54" s="20">
        <v>4667.6379999999999</v>
      </c>
      <c r="E54" s="14">
        <v>5976.7079999999996</v>
      </c>
      <c r="F54" s="20">
        <v>7382.9970000000003</v>
      </c>
      <c r="G54" s="14">
        <v>6482.7969999999996</v>
      </c>
      <c r="H54" s="20">
        <v>3031.877</v>
      </c>
      <c r="I54" s="14">
        <v>6401.7389999999996</v>
      </c>
      <c r="J54" s="20">
        <v>8352.7489999999998</v>
      </c>
      <c r="K54" s="14">
        <v>1777.25</v>
      </c>
      <c r="L54" s="20">
        <v>3563.2640000000001</v>
      </c>
      <c r="M54" s="14">
        <v>2778.241</v>
      </c>
      <c r="N54" s="20">
        <v>10853.679</v>
      </c>
      <c r="O54" s="14">
        <v>2986.674</v>
      </c>
      <c r="P54" s="20">
        <v>3558.09</v>
      </c>
      <c r="Q54" s="14">
        <v>10138.766</v>
      </c>
      <c r="R54" s="20">
        <v>22364.816999999999</v>
      </c>
      <c r="S54" s="14">
        <v>84153.255999999994</v>
      </c>
      <c r="T54" s="20">
        <v>95337.648000000001</v>
      </c>
      <c r="U54" s="14">
        <v>17473.362000000001</v>
      </c>
      <c r="V54" s="20">
        <v>28994.311000000002</v>
      </c>
      <c r="W54" s="14">
        <v>28422.968000000001</v>
      </c>
      <c r="X54" s="20">
        <v>22932.535</v>
      </c>
      <c r="Y54" s="15">
        <v>20553.668000000001</v>
      </c>
    </row>
    <row r="55" spans="2:25" s="1" customFormat="1" x14ac:dyDescent="0.25">
      <c r="B55" s="190" t="s">
        <v>25</v>
      </c>
      <c r="C55" s="191"/>
      <c r="D55" s="19">
        <v>22356.371999999999</v>
      </c>
      <c r="E55" s="12">
        <v>18273.532999999999</v>
      </c>
      <c r="F55" s="19">
        <v>19016.38</v>
      </c>
      <c r="G55" s="12">
        <v>17622.565999999999</v>
      </c>
      <c r="H55" s="19">
        <v>15589.513999999999</v>
      </c>
      <c r="I55" s="12">
        <v>15683.359</v>
      </c>
      <c r="J55" s="19">
        <v>8940.6769999999997</v>
      </c>
      <c r="K55" s="12">
        <v>7948.3890000000001</v>
      </c>
      <c r="L55" s="19">
        <v>9240.2929999999997</v>
      </c>
      <c r="M55" s="12">
        <v>10491.391</v>
      </c>
      <c r="N55" s="19">
        <v>9589.5040000000008</v>
      </c>
      <c r="O55" s="12">
        <v>11353.164000000001</v>
      </c>
      <c r="P55" s="19">
        <v>12455.311</v>
      </c>
      <c r="Q55" s="12">
        <v>14757.12</v>
      </c>
      <c r="R55" s="19">
        <v>17613.740000000002</v>
      </c>
      <c r="S55" s="12">
        <v>27809.924999999999</v>
      </c>
      <c r="T55" s="19">
        <v>41405.921999999999</v>
      </c>
      <c r="U55" s="12">
        <v>37321.936999999998</v>
      </c>
      <c r="V55" s="19">
        <v>34451.978999999999</v>
      </c>
      <c r="W55" s="12">
        <v>47739.343999999997</v>
      </c>
      <c r="X55" s="19">
        <v>31458.333999999999</v>
      </c>
      <c r="Y55" s="13">
        <v>25309.802</v>
      </c>
    </row>
    <row r="56" spans="2:25" ht="15.75" thickBot="1" x14ac:dyDescent="0.3">
      <c r="B56" s="192" t="s">
        <v>26</v>
      </c>
      <c r="C56" s="193"/>
      <c r="D56" s="21"/>
      <c r="E56" s="141"/>
      <c r="F56" s="21"/>
      <c r="G56" s="16"/>
      <c r="H56" s="142"/>
      <c r="I56" s="16"/>
      <c r="J56" s="21"/>
      <c r="K56" s="16"/>
      <c r="L56" s="21"/>
      <c r="M56" s="16">
        <v>23.145</v>
      </c>
      <c r="N56" s="21">
        <v>113.699</v>
      </c>
      <c r="O56" s="16">
        <v>79.510999999999996</v>
      </c>
      <c r="P56" s="21">
        <v>192.99299999999999</v>
      </c>
      <c r="Q56" s="16">
        <v>465.49400000000003</v>
      </c>
      <c r="R56" s="21">
        <v>396.387</v>
      </c>
      <c r="S56" s="16">
        <v>395.55200000000002</v>
      </c>
      <c r="T56" s="21">
        <v>657.39300000000003</v>
      </c>
      <c r="U56" s="16">
        <v>563.072</v>
      </c>
      <c r="V56" s="21">
        <v>780.96100000000001</v>
      </c>
      <c r="W56" s="16">
        <v>592.54300000000001</v>
      </c>
      <c r="X56" s="21">
        <v>434.55799999999999</v>
      </c>
      <c r="Y56" s="17">
        <v>704.86099999999999</v>
      </c>
    </row>
    <row r="57" spans="2:25" x14ac:dyDescent="0.25">
      <c r="B57" t="s">
        <v>56</v>
      </c>
    </row>
  </sheetData>
  <mergeCells count="16">
    <mergeCell ref="B51:C51"/>
    <mergeCell ref="B7:E16"/>
    <mergeCell ref="C17:E17"/>
    <mergeCell ref="G8:J16"/>
    <mergeCell ref="M7:P16"/>
    <mergeCell ref="M17:O17"/>
    <mergeCell ref="B46:C46"/>
    <mergeCell ref="B47:C47"/>
    <mergeCell ref="B48:C48"/>
    <mergeCell ref="B49:C49"/>
    <mergeCell ref="B50:C50"/>
    <mergeCell ref="B52:C52"/>
    <mergeCell ref="B53:C53"/>
    <mergeCell ref="B54:C54"/>
    <mergeCell ref="B55:C55"/>
    <mergeCell ref="B56:C5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57"/>
  <sheetViews>
    <sheetView showGridLines="0" tabSelected="1" workbookViewId="0">
      <selection activeCell="E46" sqref="E46:Z56"/>
    </sheetView>
  </sheetViews>
  <sheetFormatPr baseColWidth="10" defaultRowHeight="15" x14ac:dyDescent="0.25"/>
  <cols>
    <col min="1" max="1" width="8" customWidth="1"/>
    <col min="4" max="4" width="19.140625" customWidth="1"/>
    <col min="5" max="8" width="12.42578125" bestFit="1" customWidth="1"/>
    <col min="14" max="23" width="12.42578125" bestFit="1" customWidth="1"/>
    <col min="24" max="24" width="12.28515625" customWidth="1"/>
    <col min="25" max="25" width="13.140625" customWidth="1"/>
    <col min="26" max="26" width="12.42578125" bestFit="1" customWidth="1"/>
  </cols>
  <sheetData>
    <row r="7" spans="2:16" x14ac:dyDescent="0.25">
      <c r="B7" s="208" t="s">
        <v>5</v>
      </c>
      <c r="C7" s="209"/>
      <c r="D7" s="209"/>
      <c r="E7" s="209"/>
      <c r="M7" s="194" t="s">
        <v>6</v>
      </c>
      <c r="N7" s="210"/>
      <c r="O7" s="210"/>
      <c r="P7" s="210"/>
    </row>
    <row r="8" spans="2:16" x14ac:dyDescent="0.25">
      <c r="B8" s="209"/>
      <c r="C8" s="209"/>
      <c r="D8" s="209"/>
      <c r="E8" s="209"/>
      <c r="G8" s="196" t="s">
        <v>1</v>
      </c>
      <c r="H8" s="196"/>
      <c r="I8" s="196"/>
      <c r="J8" s="196"/>
      <c r="K8" s="196"/>
      <c r="M8" s="210"/>
      <c r="N8" s="210"/>
      <c r="O8" s="210"/>
      <c r="P8" s="210"/>
    </row>
    <row r="9" spans="2:16" x14ac:dyDescent="0.25">
      <c r="B9" s="209"/>
      <c r="C9" s="209"/>
      <c r="D9" s="209"/>
      <c r="E9" s="209"/>
      <c r="G9" s="196"/>
      <c r="H9" s="196"/>
      <c r="I9" s="196"/>
      <c r="J9" s="196"/>
      <c r="K9" s="196"/>
      <c r="M9" s="210"/>
      <c r="N9" s="210"/>
      <c r="O9" s="210"/>
      <c r="P9" s="210"/>
    </row>
    <row r="10" spans="2:16" x14ac:dyDescent="0.25">
      <c r="B10" s="209"/>
      <c r="C10" s="209"/>
      <c r="D10" s="209"/>
      <c r="E10" s="209"/>
      <c r="G10" s="196"/>
      <c r="H10" s="196"/>
      <c r="I10" s="196"/>
      <c r="J10" s="196"/>
      <c r="K10" s="196"/>
      <c r="M10" s="210"/>
      <c r="N10" s="210"/>
      <c r="O10" s="210"/>
      <c r="P10" s="210"/>
    </row>
    <row r="11" spans="2:16" x14ac:dyDescent="0.25">
      <c r="B11" s="209"/>
      <c r="C11" s="209"/>
      <c r="D11" s="209"/>
      <c r="E11" s="209"/>
      <c r="G11" s="196"/>
      <c r="H11" s="196"/>
      <c r="I11" s="196"/>
      <c r="J11" s="196"/>
      <c r="K11" s="196"/>
      <c r="M11" s="210"/>
      <c r="N11" s="210"/>
      <c r="O11" s="210"/>
      <c r="P11" s="210"/>
    </row>
    <row r="12" spans="2:16" x14ac:dyDescent="0.25">
      <c r="B12" s="209"/>
      <c r="C12" s="209"/>
      <c r="D12" s="209"/>
      <c r="E12" s="209"/>
      <c r="G12" s="196"/>
      <c r="H12" s="196"/>
      <c r="I12" s="196"/>
      <c r="J12" s="196"/>
      <c r="K12" s="196"/>
      <c r="M12" s="210"/>
      <c r="N12" s="210"/>
      <c r="O12" s="210"/>
      <c r="P12" s="210"/>
    </row>
    <row r="13" spans="2:16" x14ac:dyDescent="0.25">
      <c r="B13" s="209"/>
      <c r="C13" s="209"/>
      <c r="D13" s="209"/>
      <c r="E13" s="209"/>
      <c r="G13" s="196"/>
      <c r="H13" s="196"/>
      <c r="I13" s="196"/>
      <c r="J13" s="196"/>
      <c r="K13" s="196"/>
      <c r="M13" s="210"/>
      <c r="N13" s="210"/>
      <c r="O13" s="210"/>
      <c r="P13" s="210"/>
    </row>
    <row r="14" spans="2:16" x14ac:dyDescent="0.25">
      <c r="B14" s="209"/>
      <c r="C14" s="209"/>
      <c r="D14" s="209"/>
      <c r="E14" s="209"/>
      <c r="G14" s="196"/>
      <c r="H14" s="196"/>
      <c r="I14" s="196"/>
      <c r="J14" s="196"/>
      <c r="K14" s="196"/>
      <c r="M14" s="210"/>
      <c r="N14" s="210"/>
      <c r="O14" s="210"/>
      <c r="P14" s="210"/>
    </row>
    <row r="15" spans="2:16" x14ac:dyDescent="0.25">
      <c r="B15" s="209"/>
      <c r="C15" s="209"/>
      <c r="D15" s="209"/>
      <c r="E15" s="209"/>
      <c r="G15" s="196"/>
      <c r="H15" s="196"/>
      <c r="I15" s="196"/>
      <c r="J15" s="196"/>
      <c r="K15" s="196"/>
      <c r="M15" s="210"/>
      <c r="N15" s="210"/>
      <c r="O15" s="210"/>
      <c r="P15" s="210"/>
    </row>
    <row r="16" spans="2:16" x14ac:dyDescent="0.25">
      <c r="B16" s="209"/>
      <c r="C16" s="209"/>
      <c r="D16" s="209"/>
      <c r="E16" s="209"/>
      <c r="G16" s="196"/>
      <c r="H16" s="196"/>
      <c r="I16" s="196"/>
      <c r="J16" s="196"/>
      <c r="K16" s="196"/>
      <c r="M16" s="210"/>
      <c r="N16" s="210"/>
      <c r="O16" s="210"/>
      <c r="P16" s="210"/>
    </row>
    <row r="17" spans="3:15" x14ac:dyDescent="0.25">
      <c r="C17" s="195" t="s">
        <v>3</v>
      </c>
      <c r="D17" s="195"/>
      <c r="E17" s="195"/>
      <c r="M17" s="195" t="s">
        <v>3</v>
      </c>
      <c r="N17" s="195"/>
      <c r="O17" s="195"/>
    </row>
    <row r="42" spans="2:26" x14ac:dyDescent="0.25">
      <c r="C42" s="5" t="s">
        <v>38</v>
      </c>
    </row>
    <row r="44" spans="2:26" ht="15.75" thickBot="1" x14ac:dyDescent="0.3"/>
    <row r="45" spans="2:26" ht="15.75" thickBot="1" x14ac:dyDescent="0.3">
      <c r="B45" s="199" t="s">
        <v>15</v>
      </c>
      <c r="C45" s="200"/>
      <c r="D45" s="201"/>
      <c r="E45" s="10">
        <v>1995</v>
      </c>
      <c r="F45" s="18">
        <v>1996</v>
      </c>
      <c r="G45" s="10">
        <v>1997</v>
      </c>
      <c r="H45" s="18">
        <v>1998</v>
      </c>
      <c r="I45" s="10">
        <v>1999</v>
      </c>
      <c r="J45" s="18">
        <v>2000</v>
      </c>
      <c r="K45" s="10">
        <v>2001</v>
      </c>
      <c r="L45" s="18">
        <v>2002</v>
      </c>
      <c r="M45" s="10">
        <v>2003</v>
      </c>
      <c r="N45" s="18">
        <v>2004</v>
      </c>
      <c r="O45" s="10">
        <v>2005</v>
      </c>
      <c r="P45" s="18">
        <v>2006</v>
      </c>
      <c r="Q45" s="10">
        <v>2007</v>
      </c>
      <c r="R45" s="18">
        <v>2008</v>
      </c>
      <c r="S45" s="10">
        <v>2009</v>
      </c>
      <c r="T45" s="18">
        <v>2010</v>
      </c>
      <c r="U45" s="10">
        <v>2011</v>
      </c>
      <c r="V45" s="18">
        <v>2012</v>
      </c>
      <c r="W45" s="10">
        <v>2013</v>
      </c>
      <c r="X45" s="18">
        <v>2014</v>
      </c>
      <c r="Y45" s="11">
        <v>2015</v>
      </c>
      <c r="Z45" s="11">
        <v>2016</v>
      </c>
    </row>
    <row r="46" spans="2:26" ht="15.75" thickBot="1" x14ac:dyDescent="0.3">
      <c r="B46" s="197" t="s">
        <v>16</v>
      </c>
      <c r="C46" s="198"/>
      <c r="D46" s="204"/>
      <c r="E46" s="23">
        <v>453269.53600000002</v>
      </c>
      <c r="F46" s="22">
        <v>430527.136</v>
      </c>
      <c r="G46" s="23">
        <v>514326.848</v>
      </c>
      <c r="H46" s="22">
        <v>470390.65600000002</v>
      </c>
      <c r="I46" s="23">
        <v>422270.62400000001</v>
      </c>
      <c r="J46" s="22">
        <v>509664.61499999999</v>
      </c>
      <c r="K46" s="23">
        <v>582060.37100000004</v>
      </c>
      <c r="L46" s="22">
        <v>642840.054</v>
      </c>
      <c r="M46" s="23">
        <v>769002.89599999995</v>
      </c>
      <c r="N46" s="22">
        <v>1352172.1880000001</v>
      </c>
      <c r="O46" s="23">
        <v>1383387.2749999999</v>
      </c>
      <c r="P46" s="22">
        <v>1884884.966</v>
      </c>
      <c r="Q46" s="23">
        <v>2393939.875</v>
      </c>
      <c r="R46" s="22">
        <v>2328415.557</v>
      </c>
      <c r="S46" s="23">
        <v>2146578.2480000001</v>
      </c>
      <c r="T46" s="22">
        <v>2369636.5389999999</v>
      </c>
      <c r="U46" s="23">
        <v>2740248.0669999998</v>
      </c>
      <c r="V46" s="22">
        <v>2795907.727</v>
      </c>
      <c r="W46" s="23">
        <v>2590479.5440000002</v>
      </c>
      <c r="X46" s="22">
        <v>2465559.0669999998</v>
      </c>
      <c r="Y46" s="24">
        <v>2084310.0109999999</v>
      </c>
      <c r="Z46" s="24">
        <v>2117351.105</v>
      </c>
    </row>
    <row r="47" spans="2:26" x14ac:dyDescent="0.25">
      <c r="B47" s="205" t="s">
        <v>28</v>
      </c>
      <c r="C47" s="206"/>
      <c r="D47" s="207"/>
      <c r="E47" s="12">
        <v>4233.4229999999998</v>
      </c>
      <c r="F47" s="19">
        <v>5561.5280000000002</v>
      </c>
      <c r="G47" s="12">
        <v>6703.4340000000002</v>
      </c>
      <c r="H47" s="19">
        <v>19425.081999999999</v>
      </c>
      <c r="I47" s="12">
        <v>29839.148000000001</v>
      </c>
      <c r="J47" s="19">
        <v>36726.703999999998</v>
      </c>
      <c r="K47" s="12">
        <v>42509.66</v>
      </c>
      <c r="L47" s="19">
        <v>50428.900999999998</v>
      </c>
      <c r="M47" s="12">
        <v>51748.56</v>
      </c>
      <c r="N47" s="19">
        <v>56961.881000000001</v>
      </c>
      <c r="O47" s="12">
        <v>79883.978000000003</v>
      </c>
      <c r="P47" s="19">
        <v>122525.81</v>
      </c>
      <c r="Q47" s="12">
        <v>138916.12</v>
      </c>
      <c r="R47" s="19">
        <v>181437.56400000001</v>
      </c>
      <c r="S47" s="12">
        <v>308201.11800000002</v>
      </c>
      <c r="T47" s="19">
        <v>295921.46600000001</v>
      </c>
      <c r="U47" s="12">
        <v>400619.33</v>
      </c>
      <c r="V47" s="19">
        <v>490388.40399999998</v>
      </c>
      <c r="W47" s="12">
        <v>439454.77600000001</v>
      </c>
      <c r="X47" s="19">
        <v>123492.82799999999</v>
      </c>
      <c r="Y47" s="13">
        <v>147746.69099999999</v>
      </c>
      <c r="Z47" s="13">
        <v>223071.111</v>
      </c>
    </row>
    <row r="48" spans="2:26" x14ac:dyDescent="0.25">
      <c r="B48" s="188" t="s">
        <v>29</v>
      </c>
      <c r="C48" s="189"/>
      <c r="D48" s="202"/>
      <c r="E48" s="14">
        <v>1022.867</v>
      </c>
      <c r="F48" s="20">
        <v>1306.3610000000001</v>
      </c>
      <c r="G48" s="14">
        <v>4822.2560000000003</v>
      </c>
      <c r="H48" s="20">
        <v>5271.9430000000002</v>
      </c>
      <c r="I48" s="14">
        <v>8047.8540000000003</v>
      </c>
      <c r="J48" s="20">
        <v>2194.0369999999998</v>
      </c>
      <c r="K48" s="14">
        <v>2463.748</v>
      </c>
      <c r="L48" s="20">
        <v>3833.2370000000001</v>
      </c>
      <c r="M48" s="14">
        <v>5480.5659999999998</v>
      </c>
      <c r="N48" s="20">
        <v>19662.387999999999</v>
      </c>
      <c r="O48" s="14">
        <v>1081.4259999999999</v>
      </c>
      <c r="P48" s="20">
        <v>697.03300000000002</v>
      </c>
      <c r="Q48" s="14">
        <v>6263.0770000000002</v>
      </c>
      <c r="R48" s="20">
        <v>2565.9650000000001</v>
      </c>
      <c r="S48" s="14">
        <v>2371.4830000000002</v>
      </c>
      <c r="T48" s="20">
        <v>1847.5730000000001</v>
      </c>
      <c r="U48" s="14">
        <v>2410.4560000000001</v>
      </c>
      <c r="V48" s="20">
        <v>5787.8389999999999</v>
      </c>
      <c r="W48" s="14">
        <v>5013.3159999999998</v>
      </c>
      <c r="X48" s="20">
        <v>5742.8239999999996</v>
      </c>
      <c r="Y48" s="15">
        <v>5993.9040000000014</v>
      </c>
      <c r="Z48" s="15">
        <v>5057.3459999999995</v>
      </c>
    </row>
    <row r="49" spans="2:26" x14ac:dyDescent="0.25">
      <c r="B49" s="190" t="s">
        <v>30</v>
      </c>
      <c r="C49" s="191"/>
      <c r="D49" s="203"/>
      <c r="E49" s="12">
        <v>18973.442999999999</v>
      </c>
      <c r="F49" s="19">
        <v>20845.577000000001</v>
      </c>
      <c r="G49" s="12">
        <v>40789.794999999998</v>
      </c>
      <c r="H49" s="19">
        <v>23501.583999999999</v>
      </c>
      <c r="I49" s="12">
        <v>15925.175999999999</v>
      </c>
      <c r="J49" s="19">
        <v>31555.861000000001</v>
      </c>
      <c r="K49" s="12">
        <v>35104.877999999997</v>
      </c>
      <c r="L49" s="19">
        <v>30610.535</v>
      </c>
      <c r="M49" s="12">
        <v>42451.093000000001</v>
      </c>
      <c r="N49" s="19">
        <v>43715.508000000002</v>
      </c>
      <c r="O49" s="12">
        <v>55254.849000000002</v>
      </c>
      <c r="P49" s="19">
        <v>56026.872000000003</v>
      </c>
      <c r="Q49" s="12">
        <v>68240.254000000001</v>
      </c>
      <c r="R49" s="19">
        <v>79104.040999999997</v>
      </c>
      <c r="S49" s="12">
        <v>49801.49</v>
      </c>
      <c r="T49" s="19">
        <v>70611.214000000007</v>
      </c>
      <c r="U49" s="12">
        <v>60685.794999999998</v>
      </c>
      <c r="V49" s="19">
        <v>62187.989000000001</v>
      </c>
      <c r="W49" s="12">
        <v>61857.934999999998</v>
      </c>
      <c r="X49" s="19">
        <v>59009.258000000002</v>
      </c>
      <c r="Y49" s="13">
        <v>50653.385999999999</v>
      </c>
      <c r="Z49" s="13">
        <v>36586.898000000001</v>
      </c>
    </row>
    <row r="50" spans="2:26" x14ac:dyDescent="0.25">
      <c r="B50" s="188" t="s">
        <v>31</v>
      </c>
      <c r="C50" s="189"/>
      <c r="D50" s="202"/>
      <c r="E50" s="14">
        <v>11693.77</v>
      </c>
      <c r="F50" s="20">
        <v>15286.478999999999</v>
      </c>
      <c r="G50" s="14">
        <v>22542.062000000002</v>
      </c>
      <c r="H50" s="20">
        <v>4892.7079999999996</v>
      </c>
      <c r="I50" s="14">
        <v>22704.861000000001</v>
      </c>
      <c r="J50" s="20">
        <v>9079.5660000000007</v>
      </c>
      <c r="K50" s="14">
        <v>550.46699999999998</v>
      </c>
      <c r="L50" s="20">
        <v>3860.3829999999998</v>
      </c>
      <c r="M50" s="14">
        <v>12136.451999999999</v>
      </c>
      <c r="N50" s="20">
        <v>32180.248</v>
      </c>
      <c r="O50" s="14">
        <v>1904.4570000000001</v>
      </c>
      <c r="P50" s="20">
        <v>34862.709000000003</v>
      </c>
      <c r="Q50" s="14">
        <v>8444.5290000000005</v>
      </c>
      <c r="R50" s="20">
        <v>3399.259</v>
      </c>
      <c r="S50" s="14">
        <v>3874.0160000000001</v>
      </c>
      <c r="T50" s="20">
        <v>2835.77</v>
      </c>
      <c r="U50" s="14">
        <v>5984.3149999999996</v>
      </c>
      <c r="V50" s="20">
        <v>4441.7610000000004</v>
      </c>
      <c r="W50" s="14">
        <v>3357.915</v>
      </c>
      <c r="X50" s="20">
        <v>2663.998</v>
      </c>
      <c r="Y50" s="15">
        <v>2891.549</v>
      </c>
      <c r="Z50" s="15">
        <v>4401.7280000000001</v>
      </c>
    </row>
    <row r="51" spans="2:26" x14ac:dyDescent="0.25">
      <c r="B51" s="190" t="s">
        <v>32</v>
      </c>
      <c r="C51" s="191"/>
      <c r="D51" s="203"/>
      <c r="E51" s="12">
        <v>2720.7179999999998</v>
      </c>
      <c r="F51" s="19">
        <v>3812.4169999999999</v>
      </c>
      <c r="G51" s="12">
        <v>2729.8760000000002</v>
      </c>
      <c r="H51" s="19">
        <v>3312.3620000000001</v>
      </c>
      <c r="I51" s="12">
        <v>689.50599999999997</v>
      </c>
      <c r="J51" s="19">
        <v>722.58799999999997</v>
      </c>
      <c r="K51" s="12">
        <v>1034.6469999999999</v>
      </c>
      <c r="L51" s="19">
        <v>856.02300000000002</v>
      </c>
      <c r="M51" s="12">
        <v>828.625</v>
      </c>
      <c r="N51" s="19">
        <v>1632.1780000000001</v>
      </c>
      <c r="O51" s="12">
        <v>1602.059</v>
      </c>
      <c r="P51" s="19">
        <v>1888.434</v>
      </c>
      <c r="Q51" s="12">
        <v>4223.1710000000003</v>
      </c>
      <c r="R51" s="19">
        <v>28952.32</v>
      </c>
      <c r="S51" s="12">
        <v>15964.289000000001</v>
      </c>
      <c r="T51" s="19">
        <v>21300.351999999999</v>
      </c>
      <c r="U51" s="12">
        <v>17327.989000000001</v>
      </c>
      <c r="V51" s="19">
        <v>28881.053</v>
      </c>
      <c r="W51" s="12">
        <v>6525.7179999999998</v>
      </c>
      <c r="X51" s="19">
        <v>28512.916000000001</v>
      </c>
      <c r="Y51" s="13">
        <v>16243.65</v>
      </c>
      <c r="Z51" s="13">
        <v>8732.23</v>
      </c>
    </row>
    <row r="52" spans="2:26" x14ac:dyDescent="0.25">
      <c r="B52" s="188" t="s">
        <v>33</v>
      </c>
      <c r="C52" s="189"/>
      <c r="D52" s="202"/>
      <c r="E52" s="14">
        <v>68371.471000000005</v>
      </c>
      <c r="F52" s="20">
        <v>55344.362000000001</v>
      </c>
      <c r="G52" s="14">
        <v>70690.392999999996</v>
      </c>
      <c r="H52" s="20">
        <v>70438.857000000004</v>
      </c>
      <c r="I52" s="14">
        <v>70283.42</v>
      </c>
      <c r="J52" s="20">
        <v>83621.737999999998</v>
      </c>
      <c r="K52" s="14">
        <v>86361.335000000006</v>
      </c>
      <c r="L52" s="20">
        <v>100460.25</v>
      </c>
      <c r="M52" s="14">
        <v>109246.217</v>
      </c>
      <c r="N52" s="20">
        <v>122720.1</v>
      </c>
      <c r="O52" s="14">
        <v>164712.652</v>
      </c>
      <c r="P52" s="20">
        <v>233414.35200000001</v>
      </c>
      <c r="Q52" s="14">
        <v>288444.571</v>
      </c>
      <c r="R52" s="20">
        <v>307187.337</v>
      </c>
      <c r="S52" s="14">
        <v>361692.53200000001</v>
      </c>
      <c r="T52" s="20">
        <v>494310.54399999999</v>
      </c>
      <c r="U52" s="14">
        <v>559330.34400000004</v>
      </c>
      <c r="V52" s="20">
        <v>512242.95400000003</v>
      </c>
      <c r="W52" s="14">
        <v>522458.09700000001</v>
      </c>
      <c r="X52" s="20">
        <v>613775.45700000005</v>
      </c>
      <c r="Y52" s="15">
        <v>524402.74300000002</v>
      </c>
      <c r="Z52" s="15">
        <v>482426.91800000001</v>
      </c>
    </row>
    <row r="53" spans="2:26" x14ac:dyDescent="0.25">
      <c r="B53" s="190" t="s">
        <v>34</v>
      </c>
      <c r="C53" s="191"/>
      <c r="D53" s="203"/>
      <c r="E53" s="12">
        <v>145948.269</v>
      </c>
      <c r="F53" s="19">
        <v>148925.30600000001</v>
      </c>
      <c r="G53" s="12">
        <v>150462.14000000001</v>
      </c>
      <c r="H53" s="19">
        <v>142504.07399999999</v>
      </c>
      <c r="I53" s="12">
        <v>118007.747</v>
      </c>
      <c r="J53" s="19">
        <v>180352.74400000001</v>
      </c>
      <c r="K53" s="12">
        <v>176263.73699999999</v>
      </c>
      <c r="L53" s="19">
        <v>194795.28400000001</v>
      </c>
      <c r="M53" s="12">
        <v>200268.826</v>
      </c>
      <c r="N53" s="19">
        <v>334755.96799999999</v>
      </c>
      <c r="O53" s="12">
        <v>494810.80300000001</v>
      </c>
      <c r="P53" s="19">
        <v>674630.12600000005</v>
      </c>
      <c r="Q53" s="12">
        <v>763700.55799999996</v>
      </c>
      <c r="R53" s="19">
        <v>744428.15</v>
      </c>
      <c r="S53" s="12">
        <v>537495.09499999997</v>
      </c>
      <c r="T53" s="19">
        <v>597310.77300000004</v>
      </c>
      <c r="U53" s="12">
        <v>755199.18799999997</v>
      </c>
      <c r="V53" s="19">
        <v>809207.73100000003</v>
      </c>
      <c r="W53" s="12">
        <v>650971.30799999996</v>
      </c>
      <c r="X53" s="19">
        <v>709301.80500000005</v>
      </c>
      <c r="Y53" s="13">
        <v>575237.37</v>
      </c>
      <c r="Z53" s="13">
        <v>573632.12699999998</v>
      </c>
    </row>
    <row r="54" spans="2:26" x14ac:dyDescent="0.25">
      <c r="B54" s="26" t="s">
        <v>35</v>
      </c>
      <c r="C54" s="27"/>
      <c r="D54" s="28"/>
      <c r="E54" s="14">
        <v>158097.87299999999</v>
      </c>
      <c r="F54" s="20">
        <v>150493.42800000001</v>
      </c>
      <c r="G54" s="14">
        <v>176922.55799999999</v>
      </c>
      <c r="H54" s="20">
        <v>166935.82800000001</v>
      </c>
      <c r="I54" s="14">
        <v>119888.887</v>
      </c>
      <c r="J54" s="20">
        <v>133662.85699999999</v>
      </c>
      <c r="K54" s="14">
        <v>193041.391</v>
      </c>
      <c r="L54" s="20">
        <v>215827.891</v>
      </c>
      <c r="M54" s="14">
        <v>286354.80499999999</v>
      </c>
      <c r="N54" s="20">
        <v>670742.98699999996</v>
      </c>
      <c r="O54" s="14">
        <v>496259.19</v>
      </c>
      <c r="P54" s="20">
        <v>637616.02599999995</v>
      </c>
      <c r="Q54" s="14">
        <v>1004055.138</v>
      </c>
      <c r="R54" s="20">
        <v>860480.18599999999</v>
      </c>
      <c r="S54" s="14">
        <v>753879.36899999995</v>
      </c>
      <c r="T54" s="20">
        <v>773349.38399999996</v>
      </c>
      <c r="U54" s="14">
        <v>796917.73300000001</v>
      </c>
      <c r="V54" s="20">
        <v>723478.04599999997</v>
      </c>
      <c r="W54" s="14">
        <v>735805.60800000001</v>
      </c>
      <c r="X54" s="20">
        <v>724444.31700000004</v>
      </c>
      <c r="Y54" s="15">
        <v>605887.69200000004</v>
      </c>
      <c r="Z54" s="15">
        <v>643468.41299999994</v>
      </c>
    </row>
    <row r="55" spans="2:26" x14ac:dyDescent="0.25">
      <c r="B55" s="29" t="s">
        <v>36</v>
      </c>
      <c r="C55" s="30"/>
      <c r="D55" s="31"/>
      <c r="E55" s="12">
        <v>27033.669000000002</v>
      </c>
      <c r="F55" s="19">
        <v>26340.733</v>
      </c>
      <c r="G55" s="12">
        <v>36095.9</v>
      </c>
      <c r="H55" s="19">
        <v>31679.069</v>
      </c>
      <c r="I55" s="12">
        <v>33659.741999999998</v>
      </c>
      <c r="J55" s="19">
        <v>30923.081999999999</v>
      </c>
      <c r="K55" s="12">
        <v>37777.241000000002</v>
      </c>
      <c r="L55" s="19">
        <v>41150.868000000002</v>
      </c>
      <c r="M55" s="12">
        <v>52792.141000000003</v>
      </c>
      <c r="N55" s="19">
        <v>59323.756000000001</v>
      </c>
      <c r="O55" s="12">
        <v>74428.232999999993</v>
      </c>
      <c r="P55" s="19">
        <v>109990.777</v>
      </c>
      <c r="Q55" s="12">
        <v>99909.308000000005</v>
      </c>
      <c r="R55" s="19">
        <v>107271.266</v>
      </c>
      <c r="S55" s="12">
        <v>101584.626</v>
      </c>
      <c r="T55" s="19">
        <v>105045.56200000001</v>
      </c>
      <c r="U55" s="12">
        <v>128695.29399999999</v>
      </c>
      <c r="V55" s="19">
        <v>139995.408</v>
      </c>
      <c r="W55" s="12">
        <v>151221.71799999999</v>
      </c>
      <c r="X55" s="19">
        <v>184750.64300000001</v>
      </c>
      <c r="Y55" s="13">
        <v>138663.44099999999</v>
      </c>
      <c r="Z55" s="13">
        <v>125631.895</v>
      </c>
    </row>
    <row r="56" spans="2:26" ht="15.75" thickBot="1" x14ac:dyDescent="0.3">
      <c r="B56" s="32" t="s">
        <v>37</v>
      </c>
      <c r="C56" s="33"/>
      <c r="D56" s="34"/>
      <c r="E56" s="141">
        <v>15174.03</v>
      </c>
      <c r="F56" s="142">
        <v>2610.9470000000001</v>
      </c>
      <c r="G56" s="16">
        <v>2568.4319999999998</v>
      </c>
      <c r="H56" s="21">
        <v>2429.1489999999999</v>
      </c>
      <c r="I56" s="141">
        <v>3224.28</v>
      </c>
      <c r="J56" s="21">
        <v>825.43700000000001</v>
      </c>
      <c r="K56" s="16">
        <v>6953.2669999999998</v>
      </c>
      <c r="L56" s="21">
        <v>1016.682</v>
      </c>
      <c r="M56" s="16">
        <v>7695.6109999999999</v>
      </c>
      <c r="N56" s="21">
        <v>10477.174000000001</v>
      </c>
      <c r="O56" s="16">
        <v>13449.623</v>
      </c>
      <c r="P56" s="21">
        <v>13232.828</v>
      </c>
      <c r="Q56" s="16">
        <v>11743.142</v>
      </c>
      <c r="R56" s="21">
        <v>13589.466</v>
      </c>
      <c r="S56" s="16">
        <v>11714.228999999999</v>
      </c>
      <c r="T56" s="21">
        <v>7103.8959999999997</v>
      </c>
      <c r="U56" s="16">
        <v>13077.618</v>
      </c>
      <c r="V56" s="21">
        <v>19296.54</v>
      </c>
      <c r="W56" s="16">
        <v>13813.156000000001</v>
      </c>
      <c r="X56" s="21">
        <v>13865.013999999999</v>
      </c>
      <c r="Y56" s="17">
        <v>16589.59</v>
      </c>
      <c r="Z56" s="17">
        <v>14342.444</v>
      </c>
    </row>
    <row r="57" spans="2:26" x14ac:dyDescent="0.25">
      <c r="B57" s="1" t="s">
        <v>56</v>
      </c>
    </row>
  </sheetData>
  <mergeCells count="14">
    <mergeCell ref="B7:E16"/>
    <mergeCell ref="C17:E17"/>
    <mergeCell ref="M17:O17"/>
    <mergeCell ref="M7:P16"/>
    <mergeCell ref="G8:K16"/>
    <mergeCell ref="B45:D45"/>
    <mergeCell ref="B52:D52"/>
    <mergeCell ref="B53:D53"/>
    <mergeCell ref="B46:D46"/>
    <mergeCell ref="B47:D47"/>
    <mergeCell ref="B48:D48"/>
    <mergeCell ref="B49:D49"/>
    <mergeCell ref="B50:D50"/>
    <mergeCell ref="B51:D5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Y57"/>
  <sheetViews>
    <sheetView showGridLines="0" workbookViewId="0">
      <selection activeCell="G60" sqref="G60"/>
    </sheetView>
  </sheetViews>
  <sheetFormatPr baseColWidth="10" defaultRowHeight="15" x14ac:dyDescent="0.25"/>
  <cols>
    <col min="1" max="1" width="7.140625" customWidth="1"/>
    <col min="3" max="3" width="30.140625" customWidth="1"/>
    <col min="13" max="25" width="13.140625" bestFit="1" customWidth="1"/>
  </cols>
  <sheetData>
    <row r="7" spans="2:16" x14ac:dyDescent="0.25">
      <c r="B7" s="208" t="s">
        <v>53</v>
      </c>
      <c r="C7" s="210"/>
      <c r="D7" s="210"/>
      <c r="E7" s="210"/>
      <c r="M7" s="212" t="s">
        <v>7</v>
      </c>
      <c r="N7" s="213"/>
      <c r="O7" s="213"/>
      <c r="P7" s="213"/>
    </row>
    <row r="8" spans="2:16" x14ac:dyDescent="0.25">
      <c r="B8" s="210"/>
      <c r="C8" s="210"/>
      <c r="D8" s="210"/>
      <c r="E8" s="210"/>
      <c r="M8" s="213"/>
      <c r="N8" s="213"/>
      <c r="O8" s="213"/>
      <c r="P8" s="213"/>
    </row>
    <row r="9" spans="2:16" x14ac:dyDescent="0.25">
      <c r="B9" s="210"/>
      <c r="C9" s="210"/>
      <c r="D9" s="210"/>
      <c r="E9" s="210"/>
      <c r="M9" s="213"/>
      <c r="N9" s="213"/>
      <c r="O9" s="213"/>
      <c r="P9" s="213"/>
    </row>
    <row r="10" spans="2:16" x14ac:dyDescent="0.25">
      <c r="B10" s="210"/>
      <c r="C10" s="210"/>
      <c r="D10" s="210"/>
      <c r="E10" s="210"/>
      <c r="M10" s="213"/>
      <c r="N10" s="213"/>
      <c r="O10" s="213"/>
      <c r="P10" s="213"/>
    </row>
    <row r="11" spans="2:16" x14ac:dyDescent="0.25">
      <c r="B11" s="210"/>
      <c r="C11" s="210"/>
      <c r="D11" s="210"/>
      <c r="E11" s="210"/>
      <c r="M11" s="213"/>
      <c r="N11" s="213"/>
      <c r="O11" s="213"/>
      <c r="P11" s="213"/>
    </row>
    <row r="12" spans="2:16" x14ac:dyDescent="0.25">
      <c r="B12" s="210"/>
      <c r="C12" s="210"/>
      <c r="D12" s="210"/>
      <c r="E12" s="210"/>
      <c r="M12" s="213"/>
      <c r="N12" s="213"/>
      <c r="O12" s="213"/>
      <c r="P12" s="213"/>
    </row>
    <row r="13" spans="2:16" x14ac:dyDescent="0.25">
      <c r="B13" s="210"/>
      <c r="C13" s="210"/>
      <c r="D13" s="210"/>
      <c r="E13" s="210"/>
      <c r="M13" s="213"/>
      <c r="N13" s="213"/>
      <c r="O13" s="213"/>
      <c r="P13" s="213"/>
    </row>
    <row r="14" spans="2:16" x14ac:dyDescent="0.25">
      <c r="B14" s="210"/>
      <c r="C14" s="210"/>
      <c r="D14" s="210"/>
      <c r="E14" s="210"/>
      <c r="M14" s="213"/>
      <c r="N14" s="213"/>
      <c r="O14" s="213"/>
      <c r="P14" s="213"/>
    </row>
    <row r="15" spans="2:16" x14ac:dyDescent="0.25">
      <c r="B15" s="210"/>
      <c r="C15" s="210"/>
      <c r="D15" s="210"/>
      <c r="E15" s="210"/>
      <c r="M15" s="213"/>
      <c r="N15" s="213"/>
      <c r="O15" s="213"/>
      <c r="P15" s="213"/>
    </row>
    <row r="16" spans="2:16" x14ac:dyDescent="0.25">
      <c r="B16" s="210"/>
      <c r="C16" s="210"/>
      <c r="D16" s="210"/>
      <c r="E16" s="210"/>
      <c r="M16" s="213"/>
      <c r="N16" s="213"/>
      <c r="O16" s="213"/>
      <c r="P16" s="213"/>
    </row>
    <row r="17" spans="3:15" x14ac:dyDescent="0.25">
      <c r="C17" s="195" t="s">
        <v>3</v>
      </c>
      <c r="D17" s="195"/>
      <c r="E17" s="195"/>
      <c r="M17" s="195" t="s">
        <v>3</v>
      </c>
      <c r="N17" s="195"/>
      <c r="O17" s="195"/>
    </row>
    <row r="44" spans="2:25" ht="15.75" thickBot="1" x14ac:dyDescent="0.3"/>
    <row r="45" spans="2:25" ht="15.75" thickBot="1" x14ac:dyDescent="0.3">
      <c r="B45" s="8" t="s">
        <v>15</v>
      </c>
      <c r="C45" s="44"/>
      <c r="D45" s="11">
        <v>1995</v>
      </c>
      <c r="E45" s="10">
        <v>1996</v>
      </c>
      <c r="F45" s="18">
        <v>1997</v>
      </c>
      <c r="G45" s="10">
        <v>1998</v>
      </c>
      <c r="H45" s="18">
        <v>1999</v>
      </c>
      <c r="I45" s="10">
        <v>2000</v>
      </c>
      <c r="J45" s="18">
        <v>2001</v>
      </c>
      <c r="K45" s="10">
        <v>2002</v>
      </c>
      <c r="L45" s="18">
        <v>2003</v>
      </c>
      <c r="M45" s="10">
        <v>2004</v>
      </c>
      <c r="N45" s="18">
        <v>2005</v>
      </c>
      <c r="O45" s="10">
        <v>2006</v>
      </c>
      <c r="P45" s="18">
        <v>2007</v>
      </c>
      <c r="Q45" s="10">
        <v>2008</v>
      </c>
      <c r="R45" s="18">
        <v>2009</v>
      </c>
      <c r="S45" s="10">
        <v>2010</v>
      </c>
      <c r="T45" s="18">
        <v>2011</v>
      </c>
      <c r="U45" s="10">
        <v>2012</v>
      </c>
      <c r="V45" s="18">
        <v>2013</v>
      </c>
      <c r="W45" s="10">
        <v>2014</v>
      </c>
      <c r="X45" s="18">
        <v>2015</v>
      </c>
      <c r="Y45" s="11">
        <v>2016</v>
      </c>
    </row>
    <row r="46" spans="2:25" ht="15.75" thickBot="1" x14ac:dyDescent="0.3">
      <c r="B46" s="214" t="s">
        <v>27</v>
      </c>
      <c r="C46" s="215"/>
      <c r="D46" s="174">
        <f>+A!D46-B!E46</f>
        <v>-348858.99200000003</v>
      </c>
      <c r="E46" s="175">
        <f>+A!E46-B!F46</f>
        <v>-311431.984</v>
      </c>
      <c r="F46" s="174">
        <f>+A!F46-B!G46</f>
        <v>-382828.152</v>
      </c>
      <c r="G46" s="175">
        <f>+A!G46-B!H46</f>
        <v>-370554.66399999999</v>
      </c>
      <c r="H46" s="174">
        <f>+A!H46-B!I46</f>
        <v>-255380.51200000002</v>
      </c>
      <c r="I46" s="175">
        <f>+A!I46-B!J46</f>
        <v>-226028.109</v>
      </c>
      <c r="J46" s="174">
        <f>+A!J46-B!K46</f>
        <v>-415356.22900000005</v>
      </c>
      <c r="K46" s="175">
        <f>+A!K46-B!L46</f>
        <v>-535017.42200000002</v>
      </c>
      <c r="L46" s="174">
        <f>+A!L46-B!M46</f>
        <v>-676155.1449999999</v>
      </c>
      <c r="M46" s="175">
        <f>+A!M46-B!N46</f>
        <v>-1210983.993</v>
      </c>
      <c r="N46" s="174">
        <f>+A!N46-B!O46</f>
        <v>-1242038.8559999999</v>
      </c>
      <c r="O46" s="175">
        <f>+A!O46-B!P46</f>
        <v>-1694183.7420000001</v>
      </c>
      <c r="P46" s="174">
        <f>+A!P46-B!Q46</f>
        <v>-1922573.611</v>
      </c>
      <c r="Q46" s="175">
        <f>+A!Q46-B!R46</f>
        <v>-1679474.6140000001</v>
      </c>
      <c r="R46" s="174">
        <f>+A!R46-B!S46</f>
        <v>-1569942.5630000001</v>
      </c>
      <c r="S46" s="175">
        <f>+A!S46-B!T46</f>
        <v>-1329373.6569999999</v>
      </c>
      <c r="T46" s="174">
        <f>+A!T46-B!U46</f>
        <v>-1369939.6469999999</v>
      </c>
      <c r="U46" s="175">
        <f>+A!U46-B!V46</f>
        <v>-1505329.213</v>
      </c>
      <c r="V46" s="174">
        <f>+A!V46-B!W46</f>
        <v>-999850.93600000022</v>
      </c>
      <c r="W46" s="175">
        <f>+A!W46-B!X46</f>
        <v>-843146.23199999984</v>
      </c>
      <c r="X46" s="176">
        <f>+A!X46-B!Y46</f>
        <v>-894423.38800000004</v>
      </c>
      <c r="Y46" s="176">
        <f>+A!Y46-B!Z46</f>
        <v>-1122500.6949999998</v>
      </c>
    </row>
    <row r="47" spans="2:25" x14ac:dyDescent="0.25">
      <c r="B47" s="190" t="s">
        <v>17</v>
      </c>
      <c r="C47" s="203"/>
      <c r="D47" s="35">
        <f>+A!D47-B!E47</f>
        <v>5842.6359999999995</v>
      </c>
      <c r="E47" s="36">
        <f>+A!E47-B!F47</f>
        <v>-1070.9369999999999</v>
      </c>
      <c r="F47" s="35">
        <f>+A!F47-B!G47</f>
        <v>-3450.7110000000002</v>
      </c>
      <c r="G47" s="36">
        <f>+A!G47-B!H47</f>
        <v>-17065.812999999998</v>
      </c>
      <c r="H47" s="35">
        <f>+A!H47-B!I47</f>
        <v>-22639.773000000001</v>
      </c>
      <c r="I47" s="36">
        <f>+A!I47-B!J47</f>
        <v>-32615.528999999999</v>
      </c>
      <c r="J47" s="35">
        <f>+A!J47-B!K47</f>
        <v>-36622.216</v>
      </c>
      <c r="K47" s="36">
        <f>+A!K47-B!L47</f>
        <v>-47850.714999999997</v>
      </c>
      <c r="L47" s="35">
        <f>+A!L47-B!M47</f>
        <v>-50113.604999999996</v>
      </c>
      <c r="M47" s="36">
        <f>+A!M47-B!N47</f>
        <v>-56141.984000000004</v>
      </c>
      <c r="N47" s="35">
        <f>+A!N47-B!O47</f>
        <v>-78866.421000000002</v>
      </c>
      <c r="O47" s="36">
        <f>+A!O47-B!P47</f>
        <v>-121194.289</v>
      </c>
      <c r="P47" s="35">
        <f>+A!P47-B!Q47</f>
        <v>-135337.72399999999</v>
      </c>
      <c r="Q47" s="36">
        <f>+A!Q47-B!R47</f>
        <v>-178800.45400000003</v>
      </c>
      <c r="R47" s="35">
        <f>+A!R47-B!S47</f>
        <v>-304950.69300000003</v>
      </c>
      <c r="S47" s="36">
        <f>+A!S47-B!T47</f>
        <v>-292753.80300000001</v>
      </c>
      <c r="T47" s="35">
        <f>+A!T47-B!U47</f>
        <v>-392355.51400000002</v>
      </c>
      <c r="U47" s="36">
        <f>+A!U47-B!V47</f>
        <v>-482188.13399999996</v>
      </c>
      <c r="V47" s="35">
        <f>+A!V47-B!W47</f>
        <v>-430692.76300000004</v>
      </c>
      <c r="W47" s="36">
        <f>+A!W47-B!X47</f>
        <v>-114261.571</v>
      </c>
      <c r="X47" s="37">
        <f>+A!X47-B!Y47</f>
        <v>-142874.83199999999</v>
      </c>
      <c r="Y47" s="37">
        <f>+A!Y47-B!Z47</f>
        <v>-219474.72</v>
      </c>
    </row>
    <row r="48" spans="2:25" x14ac:dyDescent="0.25">
      <c r="B48" s="188" t="s">
        <v>18</v>
      </c>
      <c r="C48" s="202"/>
      <c r="D48" s="38">
        <f>+A!D48-B!E48</f>
        <v>-984.64400000000001</v>
      </c>
      <c r="E48" s="39">
        <f>+A!E48-B!F48</f>
        <v>-1288.7990000000002</v>
      </c>
      <c r="F48" s="38">
        <f>+A!F48-B!G48</f>
        <v>-4771.1460000000006</v>
      </c>
      <c r="G48" s="39">
        <f>+A!G48-B!H48</f>
        <v>-5223.1930000000002</v>
      </c>
      <c r="H48" s="38">
        <f>+A!H48-B!I48</f>
        <v>-7992.9900000000007</v>
      </c>
      <c r="I48" s="39">
        <f>+A!I48-B!J48</f>
        <v>-2178.0369999999998</v>
      </c>
      <c r="J48" s="38">
        <f>+A!J48-B!K48</f>
        <v>-2429.2280000000001</v>
      </c>
      <c r="K48" s="39">
        <f>+A!K48-B!L48</f>
        <v>-3539.982</v>
      </c>
      <c r="L48" s="38">
        <f>+A!L48-B!M48</f>
        <v>-5480.5659999999998</v>
      </c>
      <c r="M48" s="39">
        <f>+A!M48-B!N48</f>
        <v>-19659.303</v>
      </c>
      <c r="N48" s="38">
        <f>+A!N48-B!O48</f>
        <v>-1081.4259999999999</v>
      </c>
      <c r="O48" s="39">
        <f>+A!O48-B!P48</f>
        <v>-696.78700000000003</v>
      </c>
      <c r="P48" s="38">
        <f>+A!P48-B!Q48</f>
        <v>-3726.3180000000002</v>
      </c>
      <c r="Q48" s="39">
        <f>+A!Q48-B!R48</f>
        <v>-2565.8540000000003</v>
      </c>
      <c r="R48" s="38">
        <f>+A!R48-B!S48</f>
        <v>4448.9459999999999</v>
      </c>
      <c r="S48" s="39">
        <f>+A!S48-B!T48</f>
        <v>-1843.0130000000001</v>
      </c>
      <c r="T48" s="38">
        <f>+A!T48-B!U48</f>
        <v>-1501.3250000000003</v>
      </c>
      <c r="U48" s="39">
        <f>+A!U48-B!V48</f>
        <v>-5740.41</v>
      </c>
      <c r="V48" s="38">
        <f>+A!V48-B!W48</f>
        <v>-4988.3580000000002</v>
      </c>
      <c r="W48" s="39">
        <f>+A!W48-B!X48</f>
        <v>-5733.6789999999992</v>
      </c>
      <c r="X48" s="40">
        <f>+A!X48-B!Y48</f>
        <v>-4596.6520000000019</v>
      </c>
      <c r="Y48" s="40">
        <f>+A!Y48-B!Z48</f>
        <v>-3415.5319999999992</v>
      </c>
    </row>
    <row r="49" spans="2:25" x14ac:dyDescent="0.25">
      <c r="B49" s="190" t="s">
        <v>19</v>
      </c>
      <c r="C49" s="203"/>
      <c r="D49" s="35">
        <f>+A!D49-B!E49</f>
        <v>-11100.646000000001</v>
      </c>
      <c r="E49" s="36">
        <f>+A!E49-B!F49</f>
        <v>-14336.592000000001</v>
      </c>
      <c r="F49" s="35">
        <f>+A!F49-B!G49</f>
        <v>-33120.593999999997</v>
      </c>
      <c r="G49" s="36">
        <f>+A!G49-B!H49</f>
        <v>-20050.689999999999</v>
      </c>
      <c r="H49" s="35">
        <f>+A!H49-B!I49</f>
        <v>-13300.949999999999</v>
      </c>
      <c r="I49" s="36">
        <f>+A!I49-B!J49</f>
        <v>-27535.613000000001</v>
      </c>
      <c r="J49" s="35">
        <f>+A!J49-B!K49</f>
        <v>-29022.614999999998</v>
      </c>
      <c r="K49" s="36">
        <f>+A!K49-B!L49</f>
        <v>-24000.65</v>
      </c>
      <c r="L49" s="35">
        <f>+A!L49-B!M49</f>
        <v>-37207.044999999998</v>
      </c>
      <c r="M49" s="36">
        <f>+A!M49-B!N49</f>
        <v>-38974.258000000002</v>
      </c>
      <c r="N49" s="35">
        <f>+A!N49-B!O49</f>
        <v>-43091.437000000005</v>
      </c>
      <c r="O49" s="36">
        <f>+A!O49-B!P49</f>
        <v>-29596.631000000001</v>
      </c>
      <c r="P49" s="35">
        <f>+A!P49-B!Q49</f>
        <v>-27866.322</v>
      </c>
      <c r="Q49" s="36">
        <f>+A!Q49-B!R49</f>
        <v>-42963.879000000001</v>
      </c>
      <c r="R49" s="35">
        <f>+A!R49-B!S49</f>
        <v>-37126.356999999996</v>
      </c>
      <c r="S49" s="36">
        <f>+A!S49-B!T49</f>
        <v>-48216.956000000006</v>
      </c>
      <c r="T49" s="35">
        <f>+A!T49-B!U49</f>
        <v>-26456.985000000001</v>
      </c>
      <c r="U49" s="36">
        <f>+A!U49-B!V49</f>
        <v>4356.5329999999958</v>
      </c>
      <c r="V49" s="35">
        <f>+A!V49-B!W49</f>
        <v>-14076.729999999996</v>
      </c>
      <c r="W49" s="36">
        <f>+A!W49-B!X49</f>
        <v>-4440.2390000000014</v>
      </c>
      <c r="X49" s="37">
        <f>+A!X49-B!Y49</f>
        <v>-11115.854999999996</v>
      </c>
      <c r="Y49" s="37">
        <f>+A!Y49-B!Z49</f>
        <v>-9777.2640000000029</v>
      </c>
    </row>
    <row r="50" spans="2:25" x14ac:dyDescent="0.25">
      <c r="B50" s="188" t="s">
        <v>20</v>
      </c>
      <c r="C50" s="202"/>
      <c r="D50" s="38">
        <f>+A!D50-B!E50</f>
        <v>-4565.9160000000002</v>
      </c>
      <c r="E50" s="39">
        <f>+A!E50-B!F50</f>
        <v>17734.705000000002</v>
      </c>
      <c r="F50" s="38">
        <f>+A!F50-B!G50</f>
        <v>26989.223999999998</v>
      </c>
      <c r="G50" s="39">
        <f>+A!G50-B!H50</f>
        <v>24211.622000000003</v>
      </c>
      <c r="H50" s="38">
        <f>+A!H50-B!I50</f>
        <v>64023.57699999999</v>
      </c>
      <c r="I50" s="39">
        <f>+A!I50-B!J50</f>
        <v>147822.18700000001</v>
      </c>
      <c r="J50" s="38">
        <f>+A!J50-B!K50</f>
        <v>42441.796000000002</v>
      </c>
      <c r="K50" s="39">
        <f>+A!K50-B!L50</f>
        <v>28469.58</v>
      </c>
      <c r="L50" s="38">
        <f>+A!L50-B!M50</f>
        <v>-1326.6039999999994</v>
      </c>
      <c r="M50" s="39">
        <f>+A!M50-B!N50</f>
        <v>10638.868999999999</v>
      </c>
      <c r="N50" s="38">
        <f>+A!N50-B!O50</f>
        <v>21467.907000000003</v>
      </c>
      <c r="O50" s="39">
        <f>+A!O50-B!P50</f>
        <v>7193.7439999999988</v>
      </c>
      <c r="P50" s="38">
        <f>+A!P50-B!Q50</f>
        <v>227737.008</v>
      </c>
      <c r="Q50" s="39">
        <f>+A!Q50-B!R50</f>
        <v>268668.78499999997</v>
      </c>
      <c r="R50" s="38">
        <f>+A!R50-B!S50</f>
        <v>182054.30100000001</v>
      </c>
      <c r="S50" s="39">
        <f>+A!S50-B!T50</f>
        <v>383935.799</v>
      </c>
      <c r="T50" s="38">
        <f>+A!T50-B!U50</f>
        <v>502092.58899999998</v>
      </c>
      <c r="U50" s="39">
        <f>+A!U50-B!V50</f>
        <v>512716.62599999999</v>
      </c>
      <c r="V50" s="38">
        <f>+A!V50-B!W50</f>
        <v>602205.05599999998</v>
      </c>
      <c r="W50" s="39">
        <f>+A!W50-B!X50</f>
        <v>749701.64399999997</v>
      </c>
      <c r="X50" s="40">
        <f>+A!X50-B!Y50</f>
        <v>471020.69</v>
      </c>
      <c r="Y50" s="40">
        <f>+A!Y50-B!Z50</f>
        <v>391723.38400000002</v>
      </c>
    </row>
    <row r="51" spans="2:25" x14ac:dyDescent="0.25">
      <c r="B51" s="190" t="s">
        <v>21</v>
      </c>
      <c r="C51" s="203"/>
      <c r="D51" s="35">
        <f>+A!D51-B!E51</f>
        <v>-2720.7179999999998</v>
      </c>
      <c r="E51" s="36">
        <f>+A!E51-B!F51</f>
        <v>-3747.3510000000001</v>
      </c>
      <c r="F51" s="35">
        <f>+A!F51-B!G51</f>
        <v>-2152.5080000000003</v>
      </c>
      <c r="G51" s="36">
        <f>+A!G51-B!H51</f>
        <v>-3257.6280000000002</v>
      </c>
      <c r="H51" s="35">
        <f>+A!H51-B!I51</f>
        <v>-686.16300000000001</v>
      </c>
      <c r="I51" s="36">
        <f>+A!I51-B!J51</f>
        <v>-722.58799999999997</v>
      </c>
      <c r="J51" s="35">
        <f>+A!J51-B!K51</f>
        <v>-1033.51</v>
      </c>
      <c r="K51" s="36">
        <f>+A!K51-B!L51</f>
        <v>-853.37599999999998</v>
      </c>
      <c r="L51" s="35">
        <f>+A!L51-B!M51</f>
        <v>4917.8500000000004</v>
      </c>
      <c r="M51" s="36">
        <f>+A!M51-B!N51</f>
        <v>2766.4040000000005</v>
      </c>
      <c r="N51" s="35">
        <f>+A!N51-B!O51</f>
        <v>-1405.1510000000001</v>
      </c>
      <c r="O51" s="36">
        <f>+A!O51-B!P51</f>
        <v>1924.0220000000002</v>
      </c>
      <c r="P51" s="35">
        <f>+A!P51-B!Q51</f>
        <v>13283.105000000001</v>
      </c>
      <c r="Q51" s="36">
        <f>+A!Q51-B!R51</f>
        <v>903.06000000000131</v>
      </c>
      <c r="R51" s="35">
        <f>+A!R51-B!S51</f>
        <v>-1751.6270000000004</v>
      </c>
      <c r="S51" s="36">
        <f>+A!S51-B!T51</f>
        <v>-17392.773999999998</v>
      </c>
      <c r="T51" s="35">
        <f>+A!T51-B!U51</f>
        <v>28545.797999999995</v>
      </c>
      <c r="U51" s="36">
        <f>+A!U51-B!V51</f>
        <v>7503.0789999999979</v>
      </c>
      <c r="V51" s="35">
        <f>+A!V51-B!W51</f>
        <v>32869.79</v>
      </c>
      <c r="W51" s="36">
        <f>+A!W51-B!X51</f>
        <v>-4867.1870000000017</v>
      </c>
      <c r="X51" s="37">
        <f>+A!X51-B!Y51</f>
        <v>1207.626000000002</v>
      </c>
      <c r="Y51" s="37">
        <f>+A!Y51-B!Z51</f>
        <v>12359.218000000001</v>
      </c>
    </row>
    <row r="52" spans="2:25" x14ac:dyDescent="0.25">
      <c r="B52" s="188" t="s">
        <v>22</v>
      </c>
      <c r="C52" s="202"/>
      <c r="D52" s="38">
        <f>+A!D52-B!E52</f>
        <v>-39872.561000000002</v>
      </c>
      <c r="E52" s="39">
        <f>+A!E52-B!F52</f>
        <v>-30091.376</v>
      </c>
      <c r="F52" s="38">
        <f>+A!F52-B!G52</f>
        <v>-42971.150999999998</v>
      </c>
      <c r="G52" s="39">
        <f>+A!G52-B!H52</f>
        <v>-44048.229000000007</v>
      </c>
      <c r="H52" s="38">
        <f>+A!H52-B!I52</f>
        <v>-35254.589999999997</v>
      </c>
      <c r="I52" s="39">
        <f>+A!I52-B!J52</f>
        <v>-16193.641999999993</v>
      </c>
      <c r="J52" s="38">
        <f>+A!J52-B!K52</f>
        <v>-18575.671000000002</v>
      </c>
      <c r="K52" s="39">
        <f>+A!K52-B!L52</f>
        <v>-59764.281999999999</v>
      </c>
      <c r="L52" s="38">
        <f>+A!L52-B!M52</f>
        <v>-68981.912000000011</v>
      </c>
      <c r="M52" s="39">
        <f>+A!M52-B!N52</f>
        <v>-64523.649000000005</v>
      </c>
      <c r="N52" s="38">
        <f>+A!N52-B!O52</f>
        <v>-102481.891</v>
      </c>
      <c r="O52" s="39">
        <f>+A!O52-B!P52</f>
        <v>-166151.34299999999</v>
      </c>
      <c r="P52" s="38">
        <f>+A!P52-B!Q52</f>
        <v>-212542.967</v>
      </c>
      <c r="Q52" s="39">
        <f>+A!Q52-B!R52</f>
        <v>-148131.128</v>
      </c>
      <c r="R52" s="38">
        <f>+A!R52-B!S52</f>
        <v>-152823.56600000002</v>
      </c>
      <c r="S52" s="39">
        <f>+A!S52-B!T52</f>
        <v>-162534.40499999997</v>
      </c>
      <c r="T52" s="38">
        <f>+A!T52-B!U52</f>
        <v>-133538.75200000004</v>
      </c>
      <c r="U52" s="39">
        <f>+A!U52-B!V52</f>
        <v>-80924.183000000019</v>
      </c>
      <c r="V52" s="38">
        <f>+A!V52-B!W52</f>
        <v>125844.32899999997</v>
      </c>
      <c r="W52" s="39">
        <f>+A!W52-B!X52</f>
        <v>-80091.41100000008</v>
      </c>
      <c r="X52" s="40">
        <f>+A!X52-B!Y52</f>
        <v>-23046.503000000026</v>
      </c>
      <c r="Y52" s="40">
        <f>+A!Y52-B!Z52</f>
        <v>-41697.088999999978</v>
      </c>
    </row>
    <row r="53" spans="2:25" x14ac:dyDescent="0.25">
      <c r="B53" s="190" t="s">
        <v>23</v>
      </c>
      <c r="C53" s="203"/>
      <c r="D53" s="35">
        <f>+A!D53-B!E53</f>
        <v>-122175.575</v>
      </c>
      <c r="E53" s="36">
        <f>+A!E53-B!F53</f>
        <v>-123436.766</v>
      </c>
      <c r="F53" s="35">
        <f>+A!F53-B!G53</f>
        <v>-134163.75100000002</v>
      </c>
      <c r="G53" s="36">
        <f>+A!G53-B!H53</f>
        <v>-128182.04599999999</v>
      </c>
      <c r="H53" s="35">
        <f>+A!H53-B!I53</f>
        <v>-101378.10500000001</v>
      </c>
      <c r="I53" s="36">
        <f>+A!I53-B!J53</f>
        <v>-151278.60800000001</v>
      </c>
      <c r="J53" s="35">
        <f>+A!J53-B!K53</f>
        <v>-149636.31200000001</v>
      </c>
      <c r="K53" s="36">
        <f>+A!K53-B!L53</f>
        <v>-179208.19500000001</v>
      </c>
      <c r="L53" s="35">
        <f>+A!L53-B!M53</f>
        <v>-183924.264</v>
      </c>
      <c r="M53" s="36">
        <f>+A!M53-B!N53</f>
        <v>-317838.93199999997</v>
      </c>
      <c r="N53" s="35">
        <f>+A!N53-B!O53</f>
        <v>-473000.27400000003</v>
      </c>
      <c r="O53" s="36">
        <f>+A!O53-B!P53</f>
        <v>-639242.17800000007</v>
      </c>
      <c r="P53" s="35">
        <f>+A!P53-B!Q53</f>
        <v>-684619.19499999995</v>
      </c>
      <c r="Q53" s="36">
        <f>+A!Q53-B!R53</f>
        <v>-620605.60400000005</v>
      </c>
      <c r="R53" s="35">
        <f>+A!R53-B!S53</f>
        <v>-432990.28499999997</v>
      </c>
      <c r="S53" s="36">
        <f>+A!S53-B!T53</f>
        <v>-417428.39100000006</v>
      </c>
      <c r="T53" s="35">
        <f>+A!T53-B!U53</f>
        <v>-545435.77399999998</v>
      </c>
      <c r="U53" s="36">
        <f>+A!U53-B!V53</f>
        <v>-633641.09900000005</v>
      </c>
      <c r="V53" s="35">
        <f>+A!V53-B!W53</f>
        <v>-474399.02999999997</v>
      </c>
      <c r="W53" s="36">
        <f>+A!W53-B!X53</f>
        <v>-537148.66200000001</v>
      </c>
      <c r="X53" s="37">
        <f>+A!X53-B!Y53</f>
        <v>-478702.565</v>
      </c>
      <c r="Y53" s="37">
        <f>+A!Y53-B!Z53</f>
        <v>-515344.26899999997</v>
      </c>
    </row>
    <row r="54" spans="2:25" x14ac:dyDescent="0.25">
      <c r="B54" s="188" t="s">
        <v>24</v>
      </c>
      <c r="C54" s="202"/>
      <c r="D54" s="38">
        <f>+A!D54-B!E54</f>
        <v>-153430.23499999999</v>
      </c>
      <c r="E54" s="39">
        <f>+A!E54-B!F54</f>
        <v>-144516.72</v>
      </c>
      <c r="F54" s="38">
        <f>+A!F54-B!G54</f>
        <v>-169539.56099999999</v>
      </c>
      <c r="G54" s="39">
        <f>+A!G54-B!H54</f>
        <v>-160453.03100000002</v>
      </c>
      <c r="H54" s="38">
        <f>+A!H54-B!I54</f>
        <v>-116857.01000000001</v>
      </c>
      <c r="I54" s="39">
        <f>+A!I54-B!J54</f>
        <v>-127261.11799999999</v>
      </c>
      <c r="J54" s="38">
        <f>+A!J54-B!K54</f>
        <v>-184688.64199999999</v>
      </c>
      <c r="K54" s="39">
        <f>+A!K54-B!L54</f>
        <v>-214050.641</v>
      </c>
      <c r="L54" s="38">
        <f>+A!L54-B!M54</f>
        <v>-282791.54099999997</v>
      </c>
      <c r="M54" s="39">
        <f>+A!M54-B!N54</f>
        <v>-667964.74599999993</v>
      </c>
      <c r="N54" s="38">
        <f>+A!N54-B!O54</f>
        <v>-485405.511</v>
      </c>
      <c r="O54" s="39">
        <f>+A!O54-B!P54</f>
        <v>-634629.35199999996</v>
      </c>
      <c r="P54" s="38">
        <f>+A!P54-B!Q54</f>
        <v>-1000497.0480000001</v>
      </c>
      <c r="Q54" s="39">
        <f>+A!Q54-B!R54</f>
        <v>-850341.42</v>
      </c>
      <c r="R54" s="38">
        <f>+A!R54-B!S54</f>
        <v>-731514.55199999991</v>
      </c>
      <c r="S54" s="39">
        <f>+A!S54-B!T54</f>
        <v>-689196.12800000003</v>
      </c>
      <c r="T54" s="38">
        <f>+A!T54-B!U54</f>
        <v>-701580.08499999996</v>
      </c>
      <c r="U54" s="39">
        <f>+A!U54-B!V54</f>
        <v>-706004.68400000001</v>
      </c>
      <c r="V54" s="38">
        <f>+A!V54-B!W54</f>
        <v>-706811.29700000002</v>
      </c>
      <c r="W54" s="39">
        <f>+A!W54-B!X54</f>
        <v>-696021.34900000005</v>
      </c>
      <c r="X54" s="40">
        <f>+A!X54-B!Y54</f>
        <v>-582955.15700000001</v>
      </c>
      <c r="Y54" s="40">
        <f>+A!Y54-B!Z54</f>
        <v>-622914.745</v>
      </c>
    </row>
    <row r="55" spans="2:25" x14ac:dyDescent="0.25">
      <c r="B55" s="190" t="s">
        <v>25</v>
      </c>
      <c r="C55" s="203"/>
      <c r="D55" s="35">
        <f>+A!D55-B!E55</f>
        <v>-4677.2970000000023</v>
      </c>
      <c r="E55" s="36">
        <f>+A!E55-B!F55</f>
        <v>-8067.2000000000007</v>
      </c>
      <c r="F55" s="35">
        <f>+A!F55-B!G55</f>
        <v>-17079.52</v>
      </c>
      <c r="G55" s="36">
        <f>+A!G55-B!H55</f>
        <v>-14056.503000000001</v>
      </c>
      <c r="H55" s="35">
        <f>+A!H55-B!I55</f>
        <v>-18070.227999999999</v>
      </c>
      <c r="I55" s="36">
        <f>+A!I55-B!J55</f>
        <v>-15239.722999999998</v>
      </c>
      <c r="J55" s="35">
        <f>+A!J55-B!K55</f>
        <v>-28836.564000000002</v>
      </c>
      <c r="K55" s="36">
        <f>+A!K55-B!L55</f>
        <v>-33202.478999999999</v>
      </c>
      <c r="L55" s="35">
        <f>+A!L55-B!M55</f>
        <v>-43551.848000000005</v>
      </c>
      <c r="M55" s="36">
        <f>+A!M55-B!N55</f>
        <v>-48832.365000000005</v>
      </c>
      <c r="N55" s="35">
        <f>+A!N55-B!O55</f>
        <v>-64838.728999999992</v>
      </c>
      <c r="O55" s="36">
        <f>+A!O55-B!P55</f>
        <v>-98637.612999999998</v>
      </c>
      <c r="P55" s="35">
        <f>+A!P55-B!Q55</f>
        <v>-87453.997000000003</v>
      </c>
      <c r="Q55" s="36">
        <f>+A!Q55-B!R55</f>
        <v>-92514.146000000008</v>
      </c>
      <c r="R55" s="35">
        <f>+A!R55-B!S55</f>
        <v>-83970.885999999999</v>
      </c>
      <c r="S55" s="36">
        <f>+A!S55-B!T55</f>
        <v>-77235.637000000002</v>
      </c>
      <c r="T55" s="35">
        <f>+A!T55-B!U55</f>
        <v>-87289.372000000003</v>
      </c>
      <c r="U55" s="36">
        <f>+A!U55-B!V55</f>
        <v>-102673.47099999999</v>
      </c>
      <c r="V55" s="35">
        <f>+A!V55-B!W55</f>
        <v>-116769.739</v>
      </c>
      <c r="W55" s="36">
        <f>+A!W55-B!X55</f>
        <v>-137011.299</v>
      </c>
      <c r="X55" s="37">
        <f>+A!X55-B!Y55</f>
        <v>-107205.10699999999</v>
      </c>
      <c r="Y55" s="37">
        <f>+A!Y55-B!Z55</f>
        <v>-100322.09300000001</v>
      </c>
    </row>
    <row r="56" spans="2:25" ht="15.75" thickBot="1" x14ac:dyDescent="0.3">
      <c r="B56" s="192" t="s">
        <v>26</v>
      </c>
      <c r="C56" s="211"/>
      <c r="D56" s="41">
        <f>+A!D56-B!E56</f>
        <v>-15174.03</v>
      </c>
      <c r="E56" s="42">
        <f>+A!E56-B!F56</f>
        <v>-2610.9470000000001</v>
      </c>
      <c r="F56" s="41">
        <f>+A!F56-B!G56</f>
        <v>-2568.4319999999998</v>
      </c>
      <c r="G56" s="42">
        <f>+A!G56-B!H56</f>
        <v>-2429.1489999999999</v>
      </c>
      <c r="H56" s="41">
        <f>+A!H56-B!I56</f>
        <v>-3224.28</v>
      </c>
      <c r="I56" s="42">
        <f>+A!I56-B!J56</f>
        <v>-825.43700000000001</v>
      </c>
      <c r="J56" s="41">
        <f>+A!J56-B!K56</f>
        <v>-6953.2669999999998</v>
      </c>
      <c r="K56" s="42">
        <f>+A!K56-B!L56</f>
        <v>-1016.682</v>
      </c>
      <c r="L56" s="41">
        <f>+A!L56-B!M56</f>
        <v>-7695.6109999999999</v>
      </c>
      <c r="M56" s="42">
        <f>+A!M56-B!N56</f>
        <v>-10454.029</v>
      </c>
      <c r="N56" s="41">
        <f>+A!N56-B!O56</f>
        <v>-13335.923999999999</v>
      </c>
      <c r="O56" s="42">
        <f>+A!O56-B!P56</f>
        <v>-13153.316999999999</v>
      </c>
      <c r="P56" s="41">
        <f>+A!P56-B!Q56</f>
        <v>-11550.148999999999</v>
      </c>
      <c r="Q56" s="42">
        <f>+A!Q56-B!R56</f>
        <v>-13123.972</v>
      </c>
      <c r="R56" s="41">
        <f>+A!R56-B!S56</f>
        <v>-11317.841999999999</v>
      </c>
      <c r="S56" s="42">
        <f>+A!S56-B!T56</f>
        <v>-6708.3440000000001</v>
      </c>
      <c r="T56" s="41">
        <f>+A!T56-B!U56</f>
        <v>-12420.225</v>
      </c>
      <c r="U56" s="42">
        <f>+A!U56-B!V56</f>
        <v>-18733.468000000001</v>
      </c>
      <c r="V56" s="41">
        <f>+A!V56-B!W56</f>
        <v>-13032.195000000002</v>
      </c>
      <c r="W56" s="42">
        <f>+A!W56-B!X56</f>
        <v>-13272.471</v>
      </c>
      <c r="X56" s="43">
        <f>+A!X56-B!Y56</f>
        <v>-16155.031999999999</v>
      </c>
      <c r="Y56" s="43">
        <f>+A!Y56-B!Z56</f>
        <v>-13637.582999999999</v>
      </c>
    </row>
    <row r="57" spans="2:25" x14ac:dyDescent="0.25">
      <c r="B57" t="s">
        <v>57</v>
      </c>
    </row>
  </sheetData>
  <mergeCells count="15">
    <mergeCell ref="B47:C47"/>
    <mergeCell ref="B7:E16"/>
    <mergeCell ref="M7:P16"/>
    <mergeCell ref="C17:E17"/>
    <mergeCell ref="M17:O17"/>
    <mergeCell ref="B46:C46"/>
    <mergeCell ref="B54:C54"/>
    <mergeCell ref="B55:C55"/>
    <mergeCell ref="B56:C56"/>
    <mergeCell ref="B48:C48"/>
    <mergeCell ref="B49:C49"/>
    <mergeCell ref="B50:C50"/>
    <mergeCell ref="B51:C51"/>
    <mergeCell ref="B52:C52"/>
    <mergeCell ref="B53:C5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151"/>
  <sheetViews>
    <sheetView showGridLines="0" workbookViewId="0">
      <selection activeCell="H61" sqref="H61:AC61"/>
    </sheetView>
  </sheetViews>
  <sheetFormatPr baseColWidth="10" defaultRowHeight="15" x14ac:dyDescent="0.25"/>
  <cols>
    <col min="4" max="4" width="12.85546875" customWidth="1"/>
    <col min="6" max="6" width="13.140625" customWidth="1"/>
    <col min="7" max="7" width="26.5703125" customWidth="1"/>
    <col min="8" max="8" width="15.28515625" bestFit="1" customWidth="1"/>
    <col min="9" max="9" width="14.42578125" bestFit="1" customWidth="1"/>
    <col min="10" max="12" width="14" bestFit="1" customWidth="1"/>
    <col min="13" max="16" width="14.28515625" bestFit="1" customWidth="1"/>
    <col min="17" max="17" width="14" bestFit="1" customWidth="1"/>
    <col min="18" max="28" width="15" bestFit="1" customWidth="1"/>
    <col min="29" max="29" width="14" bestFit="1" customWidth="1"/>
    <col min="30" max="30" width="12.28515625" bestFit="1" customWidth="1"/>
  </cols>
  <sheetData>
    <row r="7" spans="2:16" x14ac:dyDescent="0.25">
      <c r="L7" s="194" t="s">
        <v>9</v>
      </c>
      <c r="M7" s="210"/>
      <c r="N7" s="210"/>
      <c r="O7" s="210"/>
      <c r="P7" s="210"/>
    </row>
    <row r="8" spans="2:16" x14ac:dyDescent="0.25">
      <c r="B8" s="194" t="s">
        <v>8</v>
      </c>
      <c r="C8" s="210"/>
      <c r="D8" s="210"/>
      <c r="E8" s="210"/>
      <c r="L8" s="210"/>
      <c r="M8" s="210"/>
      <c r="N8" s="210"/>
      <c r="O8" s="210"/>
      <c r="P8" s="210"/>
    </row>
    <row r="9" spans="2:16" x14ac:dyDescent="0.25">
      <c r="B9" s="210"/>
      <c r="C9" s="210"/>
      <c r="D9" s="210"/>
      <c r="E9" s="210"/>
      <c r="L9" s="210"/>
      <c r="M9" s="210"/>
      <c r="N9" s="210"/>
      <c r="O9" s="210"/>
      <c r="P9" s="210"/>
    </row>
    <row r="10" spans="2:16" x14ac:dyDescent="0.25">
      <c r="B10" s="210"/>
      <c r="C10" s="210"/>
      <c r="D10" s="210"/>
      <c r="E10" s="210"/>
      <c r="L10" s="210"/>
      <c r="M10" s="210"/>
      <c r="N10" s="210"/>
      <c r="O10" s="210"/>
      <c r="P10" s="210"/>
    </row>
    <row r="11" spans="2:16" x14ac:dyDescent="0.25">
      <c r="B11" s="210"/>
      <c r="C11" s="210"/>
      <c r="D11" s="210"/>
      <c r="E11" s="210"/>
      <c r="L11" s="210"/>
      <c r="M11" s="210"/>
      <c r="N11" s="210"/>
      <c r="O11" s="210"/>
      <c r="P11" s="210"/>
    </row>
    <row r="12" spans="2:16" x14ac:dyDescent="0.25">
      <c r="B12" s="210"/>
      <c r="C12" s="210"/>
      <c r="D12" s="210"/>
      <c r="E12" s="210"/>
      <c r="L12" s="210"/>
      <c r="M12" s="210"/>
      <c r="N12" s="210"/>
      <c r="O12" s="210"/>
      <c r="P12" s="210"/>
    </row>
    <row r="13" spans="2:16" x14ac:dyDescent="0.25">
      <c r="B13" s="210"/>
      <c r="C13" s="210"/>
      <c r="D13" s="210"/>
      <c r="E13" s="210"/>
      <c r="L13" s="210"/>
      <c r="M13" s="210"/>
      <c r="N13" s="210"/>
      <c r="O13" s="210"/>
      <c r="P13" s="210"/>
    </row>
    <row r="14" spans="2:16" x14ac:dyDescent="0.25">
      <c r="B14" s="210"/>
      <c r="C14" s="210"/>
      <c r="D14" s="210"/>
      <c r="E14" s="210"/>
      <c r="L14" s="210"/>
      <c r="M14" s="210"/>
      <c r="N14" s="210"/>
      <c r="O14" s="210"/>
      <c r="P14" s="210"/>
    </row>
    <row r="15" spans="2:16" x14ac:dyDescent="0.25">
      <c r="B15" s="210"/>
      <c r="C15" s="210"/>
      <c r="D15" s="210"/>
      <c r="E15" s="210"/>
      <c r="G15" s="216" t="s">
        <v>42</v>
      </c>
      <c r="H15" s="216"/>
      <c r="I15" s="216"/>
      <c r="J15" s="216"/>
      <c r="K15" s="216"/>
      <c r="L15" s="210"/>
      <c r="M15" s="210"/>
      <c r="N15" s="210"/>
      <c r="O15" s="210"/>
      <c r="P15" s="210"/>
    </row>
    <row r="16" spans="2:16" ht="15" customHeight="1" x14ac:dyDescent="0.25">
      <c r="B16" s="210"/>
      <c r="C16" s="210"/>
      <c r="D16" s="210"/>
      <c r="E16" s="210"/>
      <c r="G16" s="216"/>
      <c r="H16" s="216"/>
      <c r="I16" s="216"/>
      <c r="J16" s="216"/>
      <c r="K16" s="216"/>
      <c r="L16" s="210"/>
      <c r="M16" s="210"/>
      <c r="N16" s="210"/>
      <c r="O16" s="210"/>
      <c r="P16" s="210"/>
    </row>
    <row r="17" spans="3:14" x14ac:dyDescent="0.25">
      <c r="C17" s="195" t="s">
        <v>3</v>
      </c>
      <c r="D17" s="195"/>
      <c r="E17" s="195"/>
      <c r="G17" s="216"/>
      <c r="H17" s="216"/>
      <c r="I17" s="216"/>
      <c r="J17" s="216"/>
      <c r="K17" s="216"/>
      <c r="N17" s="3" t="s">
        <v>3</v>
      </c>
    </row>
    <row r="43" spans="6:29" x14ac:dyDescent="0.25">
      <c r="F43" s="6" t="s">
        <v>41</v>
      </c>
    </row>
    <row r="44" spans="6:29" ht="15.75" thickBot="1" x14ac:dyDescent="0.3"/>
    <row r="45" spans="6:29" ht="15.75" thickBot="1" x14ac:dyDescent="0.3">
      <c r="F45" s="8" t="s">
        <v>15</v>
      </c>
      <c r="G45" s="9"/>
      <c r="H45" s="18">
        <v>1995</v>
      </c>
      <c r="I45" s="10">
        <v>1996</v>
      </c>
      <c r="J45" s="18">
        <v>1997</v>
      </c>
      <c r="K45" s="10">
        <v>1998</v>
      </c>
      <c r="L45" s="18">
        <v>1999</v>
      </c>
      <c r="M45" s="10">
        <v>2000</v>
      </c>
      <c r="N45" s="18">
        <v>2001</v>
      </c>
      <c r="O45" s="10">
        <v>2002</v>
      </c>
      <c r="P45" s="18">
        <v>2003</v>
      </c>
      <c r="Q45" s="10">
        <v>2004</v>
      </c>
      <c r="R45" s="18">
        <v>2005</v>
      </c>
      <c r="S45" s="10">
        <v>2006</v>
      </c>
      <c r="T45" s="18">
        <v>2007</v>
      </c>
      <c r="U45" s="10">
        <v>2008</v>
      </c>
      <c r="V45" s="18">
        <v>2009</v>
      </c>
      <c r="W45" s="10">
        <v>2010</v>
      </c>
      <c r="X45" s="18">
        <v>2011</v>
      </c>
      <c r="Y45" s="10">
        <v>2012</v>
      </c>
      <c r="Z45" s="18">
        <v>2013</v>
      </c>
      <c r="AA45" s="10">
        <v>2014</v>
      </c>
      <c r="AB45" s="18">
        <v>2015</v>
      </c>
      <c r="AC45" s="11">
        <v>2016</v>
      </c>
    </row>
    <row r="46" spans="6:29" ht="15.75" thickBot="1" x14ac:dyDescent="0.3">
      <c r="F46" s="197" t="s">
        <v>27</v>
      </c>
      <c r="G46" s="198"/>
      <c r="H46" s="143">
        <f>(A!D46/D!H60)*1000</f>
        <v>2.7863479748071263</v>
      </c>
      <c r="I46" s="154">
        <f>(A!E46/D!I60)*1000</f>
        <v>3.1284804974250062</v>
      </c>
      <c r="J46" s="143">
        <f>(A!F46/D!J60)*1000</f>
        <v>3.4035549150654507</v>
      </c>
      <c r="K46" s="154">
        <f>(A!G46/D!K60)*1000</f>
        <v>2.5478468298756018</v>
      </c>
      <c r="L46" s="143">
        <f>(A!H46/D!L60)*1000</f>
        <v>4.2005225266303485</v>
      </c>
      <c r="M46" s="154">
        <f>(A!I46/D!M60)*1000</f>
        <v>7.0389016775866855</v>
      </c>
      <c r="N46" s="143">
        <f>(A!J46/D!N60)*1000</f>
        <v>4.0845302298077977</v>
      </c>
      <c r="O46" s="154">
        <f>(A!K46/D!O60)*1000</f>
        <v>2.6088966867288557</v>
      </c>
      <c r="P46" s="143">
        <f>(A!L46/D!P60)*1000</f>
        <v>2.2186394409476233</v>
      </c>
      <c r="Q46" s="154">
        <f>(A!M46/D!Q60)*1000</f>
        <v>3.3323868358864535</v>
      </c>
      <c r="R46" s="143">
        <f>(A!N46/D!R60)*1000</f>
        <v>3.2957113397427453</v>
      </c>
      <c r="S46" s="154">
        <f>(A!O46/D!S60)*1000</f>
        <v>4.3934344862718842</v>
      </c>
      <c r="T46" s="143">
        <f>(A!P46/D!T60)*1000</f>
        <v>10.730690142258752</v>
      </c>
      <c r="U46" s="154">
        <f>(A!Q46/D!U60)*1000</f>
        <v>14.598969583394551</v>
      </c>
      <c r="V46" s="143">
        <f>(A!R46/D!V60)*1000</f>
        <v>12.82015693515563</v>
      </c>
      <c r="W46" s="154">
        <f>(A!S46/D!W60)*1000</f>
        <v>22.858105712414332</v>
      </c>
      <c r="X46" s="143">
        <f>(A!T46/D!X60)*1000</f>
        <v>29.760458126241552</v>
      </c>
      <c r="Y46" s="154">
        <f>(A!U46/D!Y60)*1000</f>
        <v>27.705624874320609</v>
      </c>
      <c r="Z46" s="143">
        <f>(A!V46/D!Z60)*1000</f>
        <v>33.756193707662405</v>
      </c>
      <c r="AA46" s="154">
        <f>(A!W46/D!AA60)*1000</f>
        <v>34.040117610361527</v>
      </c>
      <c r="AB46" s="143">
        <f>(A!X46/D!AB60)*1000</f>
        <v>24.68470065548274</v>
      </c>
      <c r="AC46" s="150">
        <f>(A!Y46/D!AC60)*1000</f>
        <v>20.408147394334932</v>
      </c>
    </row>
    <row r="47" spans="6:29" x14ac:dyDescent="0.25">
      <c r="F47" s="218" t="s">
        <v>17</v>
      </c>
      <c r="G47" s="219"/>
      <c r="H47" s="151">
        <f>(A!D47/D!H$60)*1000</f>
        <v>0.26889436174843717</v>
      </c>
      <c r="I47" s="144">
        <f>(A!E47/D!I$60)*1000</f>
        <v>0.11796220189896778</v>
      </c>
      <c r="J47" s="151">
        <f>(A!F47/D!J$60)*1000</f>
        <v>8.4189590397127881E-2</v>
      </c>
      <c r="K47" s="144">
        <f>(A!G47/D!K$60)*1000</f>
        <v>6.0209308507434681E-2</v>
      </c>
      <c r="L47" s="151">
        <f>(A!H47/D!L$60)*1000</f>
        <v>0.18120388621441735</v>
      </c>
      <c r="M47" s="144">
        <f>(A!I47/D!M$60)*1000</f>
        <v>0.10202550092177642</v>
      </c>
      <c r="N47" s="151">
        <f>(A!J47/D!N$60)*1000</f>
        <v>0.14425222256505507</v>
      </c>
      <c r="O47" s="144">
        <f>(A!K47/D!O$60)*1000</f>
        <v>6.2382273446735387E-2</v>
      </c>
      <c r="P47" s="151">
        <f>(A!L47/D!P$60)*1000</f>
        <v>3.9067996888524748E-2</v>
      </c>
      <c r="Q47" s="144">
        <f>(A!M47/D!Q$60)*1000</f>
        <v>1.9351575176542173E-2</v>
      </c>
      <c r="R47" s="151">
        <f>(A!N47/D!R$60)*1000</f>
        <v>2.372558651494085E-2</v>
      </c>
      <c r="S47" s="144">
        <f>(A!O47/D!S$60)*1000</f>
        <v>3.0675997552041014E-2</v>
      </c>
      <c r="T47" s="151">
        <f>(A!P47/D!T$60)*1000</f>
        <v>8.1462466907258654E-2</v>
      </c>
      <c r="U47" s="144">
        <f>(A!Q47/D!U$60)*1000</f>
        <v>5.9326028190003738E-2</v>
      </c>
      <c r="V47" s="151">
        <f>(A!R47/D!V$60)*1000</f>
        <v>7.2265660433334516E-2</v>
      </c>
      <c r="W47" s="144">
        <f>(A!S47/D!W$60)*1000</f>
        <v>6.9604305765572375E-2</v>
      </c>
      <c r="X47" s="151">
        <f>(A!T47/D!X$60)*1000</f>
        <v>0.17947415811030701</v>
      </c>
      <c r="Y47" s="144">
        <f>(A!U47/D!Y$60)*1000</f>
        <v>0.17604012620974496</v>
      </c>
      <c r="Z47" s="151">
        <f>(A!V47/D!Z$60)*1000</f>
        <v>0.18594674244476822</v>
      </c>
      <c r="AA47" s="144">
        <f>(A!W47/D!AA$60)*1000</f>
        <v>0.19368256167147069</v>
      </c>
      <c r="AB47" s="151">
        <f>(A!X47/D!AB$60)*1000</f>
        <v>0.10106877304621946</v>
      </c>
      <c r="AC47" s="145">
        <f>(A!Y47/D!AC$60)*1000</f>
        <v>7.3775591664740431E-2</v>
      </c>
    </row>
    <row r="48" spans="6:29" x14ac:dyDescent="0.25">
      <c r="F48" s="220" t="s">
        <v>18</v>
      </c>
      <c r="G48" s="221"/>
      <c r="H48" s="152">
        <f>(A!D48/D!H$60)*1000</f>
        <v>1.0200366223650054E-3</v>
      </c>
      <c r="I48" s="146">
        <f>(A!E48/D!I$60)*1000</f>
        <v>4.6133174670097372E-4</v>
      </c>
      <c r="J48" s="152">
        <f>(A!F48/D!J$60)*1000</f>
        <v>1.3228700892136238E-3</v>
      </c>
      <c r="K48" s="146">
        <f>(A!G48/D!K$60)*1000</f>
        <v>1.2441157789711307E-3</v>
      </c>
      <c r="L48" s="152">
        <f>(A!H48/D!L$60)*1000</f>
        <v>1.3808934821797436E-3</v>
      </c>
      <c r="M48" s="146">
        <f>(A!I48/D!M$60)*1000</f>
        <v>3.9706604918263584E-4</v>
      </c>
      <c r="N48" s="152">
        <f>(A!J48/D!N$60)*1000</f>
        <v>8.4579772188842926E-4</v>
      </c>
      <c r="O48" s="146">
        <f>(A!K48/D!O$60)*1000</f>
        <v>7.0956531451269941E-3</v>
      </c>
      <c r="P48" s="152">
        <f>(A!L48/D!P$60)*1000</f>
        <v>0</v>
      </c>
      <c r="Q48" s="146">
        <f>(A!M48/D!Q$60)*1000</f>
        <v>7.2813547823241938E-5</v>
      </c>
      <c r="R48" s="152">
        <f>(A!N48/D!R$60)*1000</f>
        <v>0</v>
      </c>
      <c r="S48" s="146">
        <f>(A!O48/D!S$60)*1000</f>
        <v>5.6674249957770768E-6</v>
      </c>
      <c r="T48" s="152">
        <f>(A!P48/D!T$60)*1000</f>
        <v>5.7749518524274714E-2</v>
      </c>
      <c r="U48" s="146">
        <f>(A!Q48/D!U$60)*1000</f>
        <v>2.4971234150605833E-6</v>
      </c>
      <c r="V48" s="152">
        <f>(A!R48/D!V$60)*1000</f>
        <v>0.15163641866022665</v>
      </c>
      <c r="W48" s="146">
        <f>(A!S48/D!W$60)*1000</f>
        <v>1.0019867463521529E-4</v>
      </c>
      <c r="X48" s="152">
        <f>(A!T48/D!X$60)*1000</f>
        <v>1.9744573310560339E-2</v>
      </c>
      <c r="Y48" s="146">
        <f>(A!U48/D!Y$60)*1000</f>
        <v>1.0181868579939434E-3</v>
      </c>
      <c r="Z48" s="152">
        <f>(A!V48/D!Z$60)*1000</f>
        <v>5.2965668938593504E-4</v>
      </c>
      <c r="AA48" s="146">
        <f>(A!W48/D!AA$60)*1000</f>
        <v>1.9187278899131499E-4</v>
      </c>
      <c r="AB48" s="152">
        <f>(A!X48/D!AB$60)*1000</f>
        <v>2.8986583001760973E-2</v>
      </c>
      <c r="AC48" s="147">
        <f>(A!Y48/D!AC$60)*1000</f>
        <v>3.367981936709722E-2</v>
      </c>
    </row>
    <row r="49" spans="6:29" x14ac:dyDescent="0.25">
      <c r="F49" s="218" t="s">
        <v>19</v>
      </c>
      <c r="G49" s="219"/>
      <c r="H49" s="152">
        <f>(A!D49/D!H$60)*1000</f>
        <v>0.21009709495448675</v>
      </c>
      <c r="I49" s="146">
        <f>(A!E49/D!I$60)*1000</f>
        <v>0.17098288459745115</v>
      </c>
      <c r="J49" s="152">
        <f>(A!F49/D!J$60)*1000</f>
        <v>0.19850042283442013</v>
      </c>
      <c r="K49" s="146">
        <f>(A!G49/D!K$60)*1000</f>
        <v>8.8067931835011298E-2</v>
      </c>
      <c r="L49" s="152">
        <f>(A!H49/D!L$60)*1000</f>
        <v>6.6050170953022388E-2</v>
      </c>
      <c r="M49" s="146">
        <f>(A!I49/D!M$60)*1000</f>
        <v>9.9768999380899587E-2</v>
      </c>
      <c r="N49" s="152">
        <f>(A!J49/D!N$60)*1000</f>
        <v>0.14902561382752846</v>
      </c>
      <c r="O49" s="146">
        <f>(A!K49/D!O$60)*1000</f>
        <v>0.15993402086640551</v>
      </c>
      <c r="P49" s="152">
        <f>(A!L49/D!P$60)*1000</f>
        <v>0.12530892345494185</v>
      </c>
      <c r="Q49" s="146">
        <f>(A!M49/D!Q$60)*1000</f>
        <v>0.11190510003790789</v>
      </c>
      <c r="R49" s="152">
        <f>(A!N49/D!R$60)*1000</f>
        <v>0.28360483365833045</v>
      </c>
      <c r="S49" s="146">
        <f>(A!O49/D!S$60)*1000</f>
        <v>0.60890816458460228</v>
      </c>
      <c r="T49" s="152">
        <f>(A!P49/D!T$60)*1000</f>
        <v>0.91911574332910917</v>
      </c>
      <c r="U49" s="146">
        <f>(A!Q49/D!U$60)*1000</f>
        <v>0.81303103382236674</v>
      </c>
      <c r="V49" s="152">
        <f>(A!R49/D!V$60)*1000</f>
        <v>0.28180218196862022</v>
      </c>
      <c r="W49" s="146">
        <f>(A!S49/D!W$60)*1000</f>
        <v>0.49207784452611131</v>
      </c>
      <c r="X49" s="152">
        <f>(A!T49/D!X$60)*1000</f>
        <v>0.74338378999092636</v>
      </c>
      <c r="Y49" s="146">
        <f>(A!U49/D!Y$60)*1000</f>
        <v>1.4285512612934879</v>
      </c>
      <c r="Z49" s="152">
        <f>(A!V49/D!Z$60)*1000</f>
        <v>1.0140089292078966</v>
      </c>
      <c r="AA49" s="146">
        <f>(A!W49/D!AA$60)*1000</f>
        <v>1.1449218007709197</v>
      </c>
      <c r="AB49" s="152">
        <f>(A!X49/D!AB$60)*1000</f>
        <v>0.82022278301709195</v>
      </c>
      <c r="AC49" s="147">
        <f>(A!Y49/D!AC$60)*1000</f>
        <v>0.54996706716959909</v>
      </c>
    </row>
    <row r="50" spans="6:29" x14ac:dyDescent="0.25">
      <c r="F50" s="220" t="s">
        <v>20</v>
      </c>
      <c r="G50" s="221"/>
      <c r="H50" s="152">
        <f>(A!D50/D!H$60)*1000</f>
        <v>0.19021720217855465</v>
      </c>
      <c r="I50" s="146">
        <f>(A!E50/D!I$60)*1000</f>
        <v>0.86742515048708835</v>
      </c>
      <c r="J50" s="152">
        <f>(A!F50/D!J$60)*1000</f>
        <v>1.2820085448969969</v>
      </c>
      <c r="K50" s="146">
        <f>(A!G50/D!K$60)*1000</f>
        <v>0.74275192183349448</v>
      </c>
      <c r="L50" s="152">
        <f>(A!H50/D!L$60)*1000</f>
        <v>2.1829019895346677</v>
      </c>
      <c r="M50" s="146">
        <f>(A!I50/D!M$60)*1000</f>
        <v>3.8937724483462359</v>
      </c>
      <c r="N50" s="152">
        <f>(A!J50/D!N$60)*1000</f>
        <v>1.0533823321039455</v>
      </c>
      <c r="O50" s="146">
        <f>(A!K50/D!O$60)*1000</f>
        <v>0.7822618664397516</v>
      </c>
      <c r="P50" s="152">
        <f>(A!L50/D!P$60)*1000</f>
        <v>0.25830625798840062</v>
      </c>
      <c r="Q50" s="146">
        <f>(A!M50/D!Q$60)*1000</f>
        <v>1.0106359233155566</v>
      </c>
      <c r="R50" s="152">
        <f>(A!N50/D!R$60)*1000</f>
        <v>0.54495526456079513</v>
      </c>
      <c r="S50" s="146">
        <f>(A!O50/D!S$60)*1000</f>
        <v>0.96890972750375548</v>
      </c>
      <c r="T50" s="152">
        <f>(A!P50/D!T$60)*1000</f>
        <v>5.3766913002272476</v>
      </c>
      <c r="U50" s="146">
        <f>(A!Q50/D!U$60)*1000</f>
        <v>6.1206079564156131</v>
      </c>
      <c r="V50" s="152">
        <f>(A!R50/D!V$60)*1000</f>
        <v>4.1336848631373977</v>
      </c>
      <c r="W50" s="146">
        <f>(A!S50/D!W$60)*1000</f>
        <v>8.4986839035927026</v>
      </c>
      <c r="X50" s="152">
        <f>(A!T50/D!X$60)*1000</f>
        <v>11.034451226974472</v>
      </c>
      <c r="Y50" s="146">
        <f>(A!U50/D!Y$60)*1000</f>
        <v>11.102150016756536</v>
      </c>
      <c r="Z50" s="152">
        <f>(A!V50/D!Z$60)*1000</f>
        <v>12.851209168786401</v>
      </c>
      <c r="AA50" s="146">
        <f>(A!W50/D!AA$60)*1000</f>
        <v>15.785510560063557</v>
      </c>
      <c r="AB50" s="152">
        <f>(A!X50/D!AB$60)*1000</f>
        <v>9.8315095997886459</v>
      </c>
      <c r="AC50" s="147">
        <f>(A!Y50/D!AC$60)*1000</f>
        <v>8.1260253712851487</v>
      </c>
    </row>
    <row r="51" spans="6:29" x14ac:dyDescent="0.25">
      <c r="F51" s="218" t="s">
        <v>21</v>
      </c>
      <c r="G51" s="219"/>
      <c r="H51" s="152">
        <f>(A!D51/D!H$60)*1000</f>
        <v>0</v>
      </c>
      <c r="I51" s="146">
        <f>(A!E51/D!I$60)*1000</f>
        <v>1.7092023363424185E-3</v>
      </c>
      <c r="J51" s="152">
        <f>(A!F51/D!J$60)*1000</f>
        <v>1.4943902517493475E-2</v>
      </c>
      <c r="K51" s="146">
        <f>(A!G51/D!K$60)*1000</f>
        <v>1.3968293958196076E-3</v>
      </c>
      <c r="L51" s="152">
        <f>(A!H51/D!L$60)*1000</f>
        <v>8.4141274987731187E-5</v>
      </c>
      <c r="M51" s="146">
        <f>(A!I51/D!M$60)*1000</f>
        <v>0</v>
      </c>
      <c r="N51" s="152">
        <f>(A!J51/D!N$60)*1000</f>
        <v>2.7858401210519814E-5</v>
      </c>
      <c r="O51" s="146">
        <f>(A!K51/D!O$60)*1000</f>
        <v>6.4047309935554901E-5</v>
      </c>
      <c r="P51" s="152">
        <f>(A!L51/D!P$60)*1000</f>
        <v>0.13731464622572809</v>
      </c>
      <c r="Q51" s="146">
        <f>(A!M51/D!Q$60)*1000</f>
        <v>0.10381729685946554</v>
      </c>
      <c r="R51" s="152">
        <f>(A!N51/D!R$60)*1000</f>
        <v>4.5911509522159177E-3</v>
      </c>
      <c r="S51" s="146">
        <f>(A!O51/D!S$60)*1000</f>
        <v>8.7832554592277609E-2</v>
      </c>
      <c r="T51" s="152">
        <f>(A!P51/D!T$60)*1000</f>
        <v>0.39853175258393325</v>
      </c>
      <c r="U51" s="146">
        <f>(A!Q51/D!U$60)*1000</f>
        <v>0.67164476093271575</v>
      </c>
      <c r="V51" s="152">
        <f>(A!R51/D!V$60)*1000</f>
        <v>0.31598557294684754</v>
      </c>
      <c r="W51" s="146">
        <f>(A!S51/D!W$60)*1000</f>
        <v>8.5862749261781876E-2</v>
      </c>
      <c r="X51" s="152">
        <f>(A!T51/D!X$60)*1000</f>
        <v>0.99629024909999753</v>
      </c>
      <c r="Y51" s="146">
        <f>(A!U51/D!Y$60)*1000</f>
        <v>0.78108003630514844</v>
      </c>
      <c r="Z51" s="152">
        <f>(A!V51/D!Z$60)*1000</f>
        <v>0.83604833496101927</v>
      </c>
      <c r="AA51" s="146">
        <f>(A!W51/D!AA$60)*1000</f>
        <v>0.49611503236334797</v>
      </c>
      <c r="AB51" s="152">
        <f>(A!X51/D!AB$60)*1000</f>
        <v>0.36203409281979154</v>
      </c>
      <c r="AC51" s="147">
        <f>(A!Y51/D!AC$60)*1000</f>
        <v>0.43266542911104661</v>
      </c>
    </row>
    <row r="52" spans="6:29" x14ac:dyDescent="0.25">
      <c r="F52" s="220" t="s">
        <v>22</v>
      </c>
      <c r="G52" s="221"/>
      <c r="H52" s="152">
        <f>(A!D52/D!H$60)*1000</f>
        <v>0.76053506782524338</v>
      </c>
      <c r="I52" s="146">
        <f>(A!E52/D!I$60)*1000</f>
        <v>0.66336431732121814</v>
      </c>
      <c r="J52" s="152">
        <f>(A!F52/D!J$60)*1000</f>
        <v>0.71745169511786389</v>
      </c>
      <c r="K52" s="146">
        <f>(A!G52/D!K$60)*1000</f>
        <v>0.67349736844630426</v>
      </c>
      <c r="L52" s="152">
        <f>(A!H52/D!L$60)*1000</f>
        <v>0.88165432770819252</v>
      </c>
      <c r="M52" s="146">
        <f>(A!I52/D!M$60)*1000</f>
        <v>1.6733379801642183</v>
      </c>
      <c r="N52" s="152">
        <f>(A!J52/D!N$60)*1000</f>
        <v>1.6608621143654261</v>
      </c>
      <c r="O52" s="146">
        <f>(A!K52/D!O$60)*1000</f>
        <v>0.98468729717545322</v>
      </c>
      <c r="P52" s="152">
        <f>(A!L52/D!P$60)*1000</f>
        <v>0.96213396849369659</v>
      </c>
      <c r="Q52" s="146">
        <f>(A!M52/D!Q$60)*1000</f>
        <v>1.3735786282111688</v>
      </c>
      <c r="R52" s="152">
        <f>(A!N52/D!R$60)*1000</f>
        <v>1.4509863368795133</v>
      </c>
      <c r="S52" s="146">
        <f>(A!O52/D!S$60)*1000</f>
        <v>1.5496262540560104</v>
      </c>
      <c r="T52" s="152">
        <f>(A!P52/D!T$60)*1000</f>
        <v>1.7279059958869423</v>
      </c>
      <c r="U52" s="146">
        <f>(A!Q52/D!U$60)*1000</f>
        <v>3.5782250793213501</v>
      </c>
      <c r="V52" s="152">
        <f>(A!R52/D!V$60)*1000</f>
        <v>4.6437169822462261</v>
      </c>
      <c r="W52" s="146">
        <f>(A!S52/D!W$60)*1000</f>
        <v>7.2902476761817905</v>
      </c>
      <c r="X52" s="152">
        <f>(A!T52/D!X$60)*1000</f>
        <v>9.2473728244490587</v>
      </c>
      <c r="Y52" s="146">
        <f>(A!U52/D!Y$60)*1000</f>
        <v>9.2593793720782465</v>
      </c>
      <c r="Z52" s="152">
        <f>(A!V52/D!Z$60)*1000</f>
        <v>13.758222480808964</v>
      </c>
      <c r="AA52" s="146">
        <f>(A!W52/D!AA$60)*1000</f>
        <v>11.197315073394122</v>
      </c>
      <c r="AB52" s="152">
        <f>(A!X52/D!AB$60)*1000</f>
        <v>10.400846994107575</v>
      </c>
      <c r="AC52" s="147">
        <f>(A!Y52/D!AC$60)*1000</f>
        <v>9.0410369447523564</v>
      </c>
    </row>
    <row r="53" spans="6:29" x14ac:dyDescent="0.25">
      <c r="F53" s="218" t="s">
        <v>23</v>
      </c>
      <c r="G53" s="219"/>
      <c r="H53" s="152">
        <f>(A!D53/D!H$60)*1000</f>
        <v>0.63440908595026102</v>
      </c>
      <c r="I53" s="146">
        <f>(A!E53/D!I$60)*1000</f>
        <v>0.66955202591149265</v>
      </c>
      <c r="J53" s="152">
        <f>(A!F53/D!J$60)*1000</f>
        <v>0.4218480005961327</v>
      </c>
      <c r="K53" s="146">
        <f>(A!G53/D!K$60)*1000</f>
        <v>0.36550279018802762</v>
      </c>
      <c r="L53" s="152">
        <f>(A!H53/D!L$60)*1000</f>
        <v>0.41855796603934309</v>
      </c>
      <c r="M53" s="146">
        <f>(A!I53/D!M$60)*1000</f>
        <v>0.72152201968241514</v>
      </c>
      <c r="N53" s="152">
        <f>(A!J53/D!N$60)*1000</f>
        <v>0.65241643698595031</v>
      </c>
      <c r="O53" s="146">
        <f>(A!K53/D!O$60)*1000</f>
        <v>0.37714813758068705</v>
      </c>
      <c r="P53" s="152">
        <f>(A!L53/D!P$60)*1000</f>
        <v>0.3905607783457648</v>
      </c>
      <c r="Q53" s="146">
        <f>(A!M53/D!Q$60)*1000</f>
        <v>0.39928343916159015</v>
      </c>
      <c r="R53" s="152">
        <f>(A!N53/D!R$60)*1000</f>
        <v>0.50853917050949116</v>
      </c>
      <c r="S53" s="146">
        <f>(A!O53/D!S$60)*1000</f>
        <v>0.81527862213194879</v>
      </c>
      <c r="T53" s="152">
        <f>(A!P53/D!T$60)*1000</f>
        <v>1.8002934600777576</v>
      </c>
      <c r="U53" s="146">
        <f>(A!Q53/D!U$60)*1000</f>
        <v>2.7855871975587041</v>
      </c>
      <c r="V53" s="152">
        <f>(A!R53/D!V$60)*1000</f>
        <v>2.3234220488428865</v>
      </c>
      <c r="W53" s="146">
        <f>(A!S53/D!W$60)*1000</f>
        <v>3.9526263742599803</v>
      </c>
      <c r="X53" s="152">
        <f>(A!T53/D!X$60)*1000</f>
        <v>4.5556571116774354</v>
      </c>
      <c r="Y53" s="146">
        <f>(A!U53/D!Y$60)*1000</f>
        <v>3.7689944423171249</v>
      </c>
      <c r="Z53" s="152">
        <f>(A!V53/D!Z$60)*1000</f>
        <v>3.7472028288650119</v>
      </c>
      <c r="AA53" s="146">
        <f>(A!W53/D!AA$60)*1000</f>
        <v>3.6119741586692919</v>
      </c>
      <c r="AB53" s="152">
        <f>(A!X53/D!AB$60)*1000</f>
        <v>2.0026553103458147</v>
      </c>
      <c r="AC53" s="147">
        <f>(A!Y53/D!AC$60)*1000</f>
        <v>1.1957045857417543</v>
      </c>
    </row>
    <row r="54" spans="6:29" x14ac:dyDescent="0.25">
      <c r="F54" s="220" t="s">
        <v>24</v>
      </c>
      <c r="G54" s="221"/>
      <c r="H54" s="152">
        <f>(A!D54/D!H$60)*1000</f>
        <v>0.1245627423264147</v>
      </c>
      <c r="I54" s="146">
        <f>(A!E54/D!I$60)*1000</f>
        <v>0.15700063439025638</v>
      </c>
      <c r="J54" s="152">
        <f>(A!F54/D!J$60)*1000</f>
        <v>0.19109266092846638</v>
      </c>
      <c r="K54" s="146">
        <f>(A!G54/D!K$60)*1000</f>
        <v>0.16544307773470174</v>
      </c>
      <c r="L54" s="152">
        <f>(A!H54/D!L$60)*1000</f>
        <v>7.6310498470229568E-2</v>
      </c>
      <c r="M54" s="146">
        <f>(A!I54/D!M$60)*1000</f>
        <v>0.15886957578927485</v>
      </c>
      <c r="N54" s="152">
        <f>(A!J54/D!N$60)*1000</f>
        <v>0.20465631737270723</v>
      </c>
      <c r="O54" s="146">
        <f>(A!K54/D!O$60)*1000</f>
        <v>4.3002675324127292E-2</v>
      </c>
      <c r="P54" s="152">
        <f>(A!L54/D!P$60)*1000</f>
        <v>8.5145821667869936E-2</v>
      </c>
      <c r="Q54" s="146">
        <f>(A!M54/D!Q$60)*1000</f>
        <v>6.5573284900483475E-2</v>
      </c>
      <c r="R54" s="152">
        <f>(A!N54/D!R$60)*1000</f>
        <v>0.25306680620338384</v>
      </c>
      <c r="S54" s="146">
        <f>(A!O54/D!S$60)*1000</f>
        <v>6.8807930413973595E-2</v>
      </c>
      <c r="T54" s="152">
        <f>(A!P54/D!T$60)*1000</f>
        <v>8.1000199217204555E-2</v>
      </c>
      <c r="U54" s="146">
        <f>(A!Q54/D!U$60)*1000</f>
        <v>0.22808783764342461</v>
      </c>
      <c r="V54" s="152">
        <f>(A!R54/D!V$60)*1000</f>
        <v>0.49722983024548084</v>
      </c>
      <c r="W54" s="146">
        <f>(A!S54/D!W$60)*1000</f>
        <v>1.8491326134732411</v>
      </c>
      <c r="X54" s="152">
        <f>(A!T54/D!X$60)*1000</f>
        <v>2.0705499869572113</v>
      </c>
      <c r="Y54" s="146">
        <f>(A!U54/D!Y$60)*1000</f>
        <v>0.37511116728943822</v>
      </c>
      <c r="Z54" s="152">
        <f>(A!V54/D!Z$60)*1000</f>
        <v>0.61531496014449072</v>
      </c>
      <c r="AA54" s="146">
        <f>(A!W54/D!AA$60)*1000</f>
        <v>0.59634709038500811</v>
      </c>
      <c r="AB54" s="152">
        <f>(A!X54/D!AB$60)*1000</f>
        <v>0.47574512630383681</v>
      </c>
      <c r="AC54" s="147">
        <f>(A!Y54/D!AC$60)*1000</f>
        <v>0.42163352582648606</v>
      </c>
    </row>
    <row r="55" spans="6:29" x14ac:dyDescent="0.25">
      <c r="F55" s="218" t="s">
        <v>25</v>
      </c>
      <c r="G55" s="219"/>
      <c r="H55" s="152">
        <f>(A!D55/D!H$60)*1000</f>
        <v>0.59661246326074824</v>
      </c>
      <c r="I55" s="146">
        <f>(A!E55/D!I$60)*1000</f>
        <v>0.4800228275417312</v>
      </c>
      <c r="J55" s="152">
        <f>(A!F55/D!J$60)*1000</f>
        <v>0.49219722768773572</v>
      </c>
      <c r="K55" s="146">
        <f>(A!G55/D!K$60)*1000</f>
        <v>0.44973358823713155</v>
      </c>
      <c r="L55" s="152">
        <f>(A!H55/D!L$60)*1000</f>
        <v>0.3923785774451346</v>
      </c>
      <c r="M55" s="146">
        <f>(A!I55/D!M$60)*1000</f>
        <v>0.38920808725268335</v>
      </c>
      <c r="N55" s="152">
        <f>(A!J55/D!N$60)*1000</f>
        <v>0.21906153646408674</v>
      </c>
      <c r="O55" s="146">
        <f>(A!K55/D!O$60)*1000</f>
        <v>0.19232071544063292</v>
      </c>
      <c r="P55" s="152">
        <f>(A!L55/D!P$60)*1000</f>
        <v>0.22080102398723944</v>
      </c>
      <c r="Q55" s="146">
        <f>(A!M55/D!Q$60)*1000</f>
        <v>0.24762249604889144</v>
      </c>
      <c r="R55" s="152">
        <f>(A!N55/D!R$60)*1000</f>
        <v>0.22359101926218516</v>
      </c>
      <c r="S55" s="146">
        <f>(A!O55/D!S$60)*1000</f>
        <v>0.26155774566974177</v>
      </c>
      <c r="T55" s="152">
        <f>(A!P55/D!T$60)*1000</f>
        <v>0.28354613635749498</v>
      </c>
      <c r="U55" s="146">
        <f>(A!Q55/D!U$60)*1000</f>
        <v>0.33198513415188141</v>
      </c>
      <c r="V55" s="152">
        <f>(A!R55/D!V$60)*1000</f>
        <v>0.3916006533918</v>
      </c>
      <c r="W55" s="146">
        <f>(A!S55/D!W$60)*1000</f>
        <v>0.6110784269089341</v>
      </c>
      <c r="X55" s="152">
        <f>(A!T55/D!X$60)*1000</f>
        <v>0.89925683143611124</v>
      </c>
      <c r="Y55" s="146">
        <f>(A!U55/D!Y$60)*1000</f>
        <v>0.80121246006194302</v>
      </c>
      <c r="Z55" s="152">
        <f>(A!V55/D!Z$60)*1000</f>
        <v>0.73113715601946294</v>
      </c>
      <c r="AA55" s="146">
        <f>(A!W55/D!AA$60)*1000</f>
        <v>1.0016272365112957</v>
      </c>
      <c r="AB55" s="152">
        <f>(A!X55/D!AB$60)*1000</f>
        <v>0.65261642823779775</v>
      </c>
      <c r="AC55" s="147">
        <f>(A!Y55/D!AC$60)*1000</f>
        <v>0.51919983602100839</v>
      </c>
    </row>
    <row r="56" spans="6:29" ht="15.75" thickBot="1" x14ac:dyDescent="0.3">
      <c r="F56" s="222" t="s">
        <v>26</v>
      </c>
      <c r="G56" s="223"/>
      <c r="H56" s="153">
        <f>(A!D56/D!H$60)*1000</f>
        <v>0</v>
      </c>
      <c r="I56" s="148">
        <f>(A!E56/D!I$60)*1000</f>
        <v>0</v>
      </c>
      <c r="J56" s="153">
        <f>(A!F56/D!J$60)*1000</f>
        <v>0</v>
      </c>
      <c r="K56" s="148">
        <f>(A!G56/D!K$60)*1000</f>
        <v>0</v>
      </c>
      <c r="L56" s="153">
        <f>(A!H56/D!L$60)*1000</f>
        <v>0</v>
      </c>
      <c r="M56" s="148">
        <f>(A!I56/D!M$60)*1000</f>
        <v>0</v>
      </c>
      <c r="N56" s="153">
        <f>(A!J56/D!N$60)*1000</f>
        <v>0</v>
      </c>
      <c r="O56" s="148">
        <f>(A!K56/D!O$60)*1000</f>
        <v>0</v>
      </c>
      <c r="P56" s="153">
        <f>(A!L56/D!P$60)*1000</f>
        <v>0</v>
      </c>
      <c r="Q56" s="148">
        <f>(A!M56/D!Q$60)*1000</f>
        <v>5.4627862702396593E-4</v>
      </c>
      <c r="R56" s="153">
        <f>(A!N56/D!R$60)*1000</f>
        <v>2.6510313045483049E-3</v>
      </c>
      <c r="S56" s="148">
        <f>(A!O56/D!S$60)*1000</f>
        <v>1.8317993042245169E-3</v>
      </c>
      <c r="T56" s="153">
        <f>(A!P56/D!T$60)*1000</f>
        <v>4.3935008522904022E-3</v>
      </c>
      <c r="U56" s="148">
        <f>(A!Q56/D!U$60)*1000</f>
        <v>1.0472035738470371E-2</v>
      </c>
      <c r="V56" s="153">
        <f>(A!R56/D!V$60)*1000</f>
        <v>8.8127455154904874E-3</v>
      </c>
      <c r="W56" s="148">
        <f>(A!S56/D!W$60)*1000</f>
        <v>8.6916197695852369E-3</v>
      </c>
      <c r="X56" s="153">
        <f>(A!T56/D!X$60)*1000</f>
        <v>1.4277309081253632E-2</v>
      </c>
      <c r="Y56" s="148">
        <f>(A!U56/D!Y$60)*1000</f>
        <v>1.2087805150949116E-2</v>
      </c>
      <c r="Z56" s="153">
        <f>(A!V56/D!Z$60)*1000</f>
        <v>1.6573492178841624E-2</v>
      </c>
      <c r="AA56" s="148">
        <f>(A!W56/D!AA$60)*1000</f>
        <v>1.2432244724688983E-2</v>
      </c>
      <c r="AB56" s="153">
        <f>(A!X56/D!AB$60)*1000</f>
        <v>9.0150892867422953E-3</v>
      </c>
      <c r="AC56" s="149">
        <f>(A!Y56/D!AC$60)*1000</f>
        <v>1.4459366992187613E-2</v>
      </c>
    </row>
    <row r="57" spans="6:29" x14ac:dyDescent="0.25">
      <c r="F57" s="1" t="s">
        <v>57</v>
      </c>
    </row>
    <row r="58" spans="6:29" s="1" customFormat="1" ht="19.5" thickBot="1" x14ac:dyDescent="0.3">
      <c r="G58" s="217" t="s">
        <v>58</v>
      </c>
      <c r="H58" s="217"/>
      <c r="I58" s="217"/>
      <c r="J58" s="217"/>
      <c r="K58" s="217"/>
      <c r="L58" s="217"/>
      <c r="M58" s="217"/>
      <c r="N58" s="217"/>
      <c r="O58" s="217"/>
      <c r="P58" s="217"/>
      <c r="Q58" s="217"/>
      <c r="R58" s="217"/>
      <c r="S58" s="217"/>
      <c r="T58" s="217"/>
      <c r="U58" s="217"/>
      <c r="V58" s="217"/>
      <c r="W58" s="217"/>
      <c r="X58" s="217"/>
      <c r="Y58" s="217"/>
      <c r="Z58" s="217"/>
      <c r="AA58" s="217"/>
      <c r="AB58" s="217"/>
      <c r="AC58" s="217"/>
    </row>
    <row r="59" spans="6:29" ht="15.75" thickBot="1" x14ac:dyDescent="0.3">
      <c r="G59" s="58" t="s">
        <v>40</v>
      </c>
      <c r="H59" s="59">
        <v>1995</v>
      </c>
      <c r="I59" s="60">
        <v>1996</v>
      </c>
      <c r="J59" s="59">
        <v>1997</v>
      </c>
      <c r="K59" s="60">
        <v>1998</v>
      </c>
      <c r="L59" s="59">
        <v>1999</v>
      </c>
      <c r="M59" s="60">
        <v>2000</v>
      </c>
      <c r="N59" s="59">
        <v>2001</v>
      </c>
      <c r="O59" s="60">
        <v>2002</v>
      </c>
      <c r="P59" s="59">
        <v>2003</v>
      </c>
      <c r="Q59" s="60">
        <v>2004</v>
      </c>
      <c r="R59" s="59">
        <v>2005</v>
      </c>
      <c r="S59" s="60">
        <v>2006</v>
      </c>
      <c r="T59" s="59">
        <v>2007</v>
      </c>
      <c r="U59" s="60">
        <v>2008</v>
      </c>
      <c r="V59" s="59">
        <v>2009</v>
      </c>
      <c r="W59" s="60">
        <v>2010</v>
      </c>
      <c r="X59" s="59">
        <v>2011</v>
      </c>
      <c r="Y59" s="60">
        <v>2012</v>
      </c>
      <c r="Z59" s="59">
        <v>2013</v>
      </c>
      <c r="AA59" s="60">
        <v>2014</v>
      </c>
      <c r="AB59" s="59">
        <v>2015</v>
      </c>
      <c r="AC59" s="61">
        <v>2016</v>
      </c>
    </row>
    <row r="60" spans="6:29" x14ac:dyDescent="0.25">
      <c r="G60" s="25" t="s">
        <v>39</v>
      </c>
      <c r="H60" s="49">
        <v>37472184</v>
      </c>
      <c r="I60" s="45">
        <v>38068050</v>
      </c>
      <c r="J60" s="49">
        <v>38635691</v>
      </c>
      <c r="K60" s="45">
        <v>39184456</v>
      </c>
      <c r="L60" s="49">
        <v>39730798</v>
      </c>
      <c r="M60" s="45">
        <v>40295563</v>
      </c>
      <c r="N60" s="49">
        <v>40813541</v>
      </c>
      <c r="O60" s="45">
        <v>41328824</v>
      </c>
      <c r="P60" s="49">
        <v>41848959</v>
      </c>
      <c r="Q60" s="45">
        <v>42368489</v>
      </c>
      <c r="R60" s="49">
        <v>42888592</v>
      </c>
      <c r="S60" s="45">
        <v>43405956</v>
      </c>
      <c r="T60" s="49">
        <v>43926929</v>
      </c>
      <c r="U60" s="45">
        <v>44451147</v>
      </c>
      <c r="V60" s="49">
        <v>44978832</v>
      </c>
      <c r="W60" s="45">
        <v>45509584</v>
      </c>
      <c r="X60" s="49">
        <v>46044601</v>
      </c>
      <c r="Y60" s="45">
        <v>46581823</v>
      </c>
      <c r="Z60" s="49">
        <v>47121089</v>
      </c>
      <c r="AA60" s="45">
        <v>47661787</v>
      </c>
      <c r="AB60" s="49">
        <v>48203405</v>
      </c>
      <c r="AC60" s="46">
        <v>48747708</v>
      </c>
    </row>
    <row r="61" spans="6:29" ht="15.75" thickBot="1" x14ac:dyDescent="0.3">
      <c r="G61" s="57" t="s">
        <v>59</v>
      </c>
      <c r="H61" s="50">
        <v>158875000</v>
      </c>
      <c r="I61" s="47">
        <v>163366000</v>
      </c>
      <c r="J61" s="50">
        <v>165853000</v>
      </c>
      <c r="K61" s="47">
        <v>168357000</v>
      </c>
      <c r="L61" s="50">
        <v>170890000</v>
      </c>
      <c r="M61" s="47">
        <v>173448000</v>
      </c>
      <c r="N61" s="50">
        <v>175895000</v>
      </c>
      <c r="O61" s="47">
        <v>178288000</v>
      </c>
      <c r="P61" s="50">
        <v>180627000</v>
      </c>
      <c r="Q61" s="47">
        <v>182913000</v>
      </c>
      <c r="R61" s="50">
        <v>185144000</v>
      </c>
      <c r="S61" s="47">
        <v>187322000</v>
      </c>
      <c r="T61" s="50">
        <v>189445000</v>
      </c>
      <c r="U61" s="47">
        <v>191514000</v>
      </c>
      <c r="V61" s="50">
        <v>193528000</v>
      </c>
      <c r="W61" s="47">
        <v>195488000</v>
      </c>
      <c r="X61" s="50">
        <v>197394000</v>
      </c>
      <c r="Y61" s="47">
        <v>199245000</v>
      </c>
      <c r="Z61" s="50">
        <v>201041000</v>
      </c>
      <c r="AA61" s="47">
        <v>202783000</v>
      </c>
      <c r="AB61" s="50">
        <v>204470000</v>
      </c>
      <c r="AC61" s="48">
        <v>206101000</v>
      </c>
    </row>
    <row r="62" spans="6:29" x14ac:dyDescent="0.25">
      <c r="G62" s="1" t="s">
        <v>60</v>
      </c>
      <c r="K62" s="1" t="s">
        <v>55</v>
      </c>
      <c r="W62" s="2"/>
      <c r="X62" s="226"/>
      <c r="Y62" s="226"/>
      <c r="Z62" s="2"/>
      <c r="AA62" s="75"/>
    </row>
    <row r="63" spans="6:29" s="1" customFormat="1" x14ac:dyDescent="0.25">
      <c r="W63" s="139"/>
      <c r="X63" s="155"/>
      <c r="Y63" s="155"/>
      <c r="Z63" s="139"/>
      <c r="AA63" s="75"/>
    </row>
    <row r="64" spans="6:29" ht="15.75" thickBot="1" x14ac:dyDescent="0.3"/>
    <row r="65" spans="6:29" ht="15.75" thickBot="1" x14ac:dyDescent="0.3">
      <c r="F65" s="8" t="s">
        <v>15</v>
      </c>
      <c r="G65" s="9"/>
      <c r="H65" s="18">
        <v>1995</v>
      </c>
      <c r="I65" s="10">
        <v>1996</v>
      </c>
      <c r="J65" s="18">
        <v>1997</v>
      </c>
      <c r="K65" s="10">
        <v>1998</v>
      </c>
      <c r="L65" s="18">
        <v>1999</v>
      </c>
      <c r="M65" s="10">
        <v>2000</v>
      </c>
      <c r="N65" s="18">
        <v>2001</v>
      </c>
      <c r="O65" s="10">
        <v>2002</v>
      </c>
      <c r="P65" s="18">
        <v>2003</v>
      </c>
      <c r="Q65" s="10">
        <v>2004</v>
      </c>
      <c r="R65" s="18">
        <v>2005</v>
      </c>
      <c r="S65" s="10">
        <v>2006</v>
      </c>
      <c r="T65" s="18">
        <v>2007</v>
      </c>
      <c r="U65" s="10">
        <v>2008</v>
      </c>
      <c r="V65" s="18">
        <v>2009</v>
      </c>
      <c r="W65" s="10">
        <v>2010</v>
      </c>
      <c r="X65" s="18">
        <v>2011</v>
      </c>
      <c r="Y65" s="10">
        <v>2012</v>
      </c>
      <c r="Z65" s="18">
        <v>2013</v>
      </c>
      <c r="AA65" s="10">
        <v>2014</v>
      </c>
      <c r="AB65" s="18">
        <v>2015</v>
      </c>
      <c r="AC65" s="11">
        <v>2016</v>
      </c>
    </row>
    <row r="66" spans="6:29" ht="15.75" thickBot="1" x14ac:dyDescent="0.3">
      <c r="F66" s="197" t="s">
        <v>27</v>
      </c>
      <c r="G66" s="198"/>
      <c r="H66" s="158">
        <f>+(B!E46/D!H$60)*1000</f>
        <v>12.096160074363427</v>
      </c>
      <c r="I66" s="159">
        <f>+(B!F46/D!I$60)*1000</f>
        <v>11.309408703624168</v>
      </c>
      <c r="J66" s="158">
        <f>+(B!G46/D!J$60)*1000</f>
        <v>13.312220764991624</v>
      </c>
      <c r="K66" s="159">
        <f>+(B!H46/D!K$60)*1000</f>
        <v>12.004521793029358</v>
      </c>
      <c r="L66" s="158">
        <f>+(B!I46/D!L$60)*1000</f>
        <v>10.628294553761544</v>
      </c>
      <c r="M66" s="159">
        <f>+(B!J46/D!M$60)*1000</f>
        <v>12.648157192889947</v>
      </c>
      <c r="N66" s="158">
        <f>+(B!K46/D!N$60)*1000</f>
        <v>14.26145236944768</v>
      </c>
      <c r="O66" s="159">
        <f>+(B!L46/D!O$60)*1000</f>
        <v>15.554278873262884</v>
      </c>
      <c r="P66" s="158">
        <f>+(B!M46/D!P$60)*1000</f>
        <v>18.375675629111825</v>
      </c>
      <c r="Q66" s="159">
        <f>+(B!N46/D!Q$60)*1000</f>
        <v>31.914571888556139</v>
      </c>
      <c r="R66" s="158">
        <f>+(B!O46/D!R$60)*1000</f>
        <v>32.255366998291755</v>
      </c>
      <c r="S66" s="159">
        <f>+(B!P46/D!S$60)*1000</f>
        <v>43.424569798670028</v>
      </c>
      <c r="T66" s="158">
        <f>+(B!Q46/D!T$60)*1000</f>
        <v>54.498229889915592</v>
      </c>
      <c r="U66" s="159">
        <f>+(B!R46/D!U$60)*1000</f>
        <v>52.381450516901168</v>
      </c>
      <c r="V66" s="158">
        <f>+(B!S46/D!V$60)*1000</f>
        <v>47.724188302621997</v>
      </c>
      <c r="W66" s="159">
        <f>+(B!T46/D!W$60)*1000</f>
        <v>52.06895626644269</v>
      </c>
      <c r="X66" s="158">
        <f>+(B!U46/D!X$60)*1000</f>
        <v>59.512907213594914</v>
      </c>
      <c r="Y66" s="159">
        <f>+(B!V46/D!Y$60)*1000</f>
        <v>60.021432115269512</v>
      </c>
      <c r="Z66" s="158">
        <f>+(B!W46/D!Z$60)*1000</f>
        <v>54.974950685031921</v>
      </c>
      <c r="AA66" s="159">
        <f>+(B!X46/D!AA$60)*1000</f>
        <v>51.730311056108739</v>
      </c>
      <c r="AB66" s="158">
        <f>+(B!Y46/D!AB$60)*1000</f>
        <v>43.239891684000334</v>
      </c>
      <c r="AC66" s="160">
        <f>+(B!Z46/D!AC$60)*1000</f>
        <v>43.434885287324683</v>
      </c>
    </row>
    <row r="67" spans="6:29" x14ac:dyDescent="0.25">
      <c r="F67" s="218" t="s">
        <v>17</v>
      </c>
      <c r="G67" s="219"/>
      <c r="H67" s="161">
        <f>+(B!E47/D!H$60)*1000</f>
        <v>0.11297508039563427</v>
      </c>
      <c r="I67" s="162">
        <f>+(B!F47/D!I$60)*1000</f>
        <v>0.14609437572977865</v>
      </c>
      <c r="J67" s="161">
        <f>+(B!G47/D!J$60)*1000</f>
        <v>0.17350366530263431</v>
      </c>
      <c r="K67" s="162">
        <f>+(B!H47/D!K$60)*1000</f>
        <v>0.49573437997965314</v>
      </c>
      <c r="L67" s="161">
        <f>+(B!I47/D!L$60)*1000</f>
        <v>0.75103319092659548</v>
      </c>
      <c r="M67" s="162">
        <f>+(B!J47/D!M$60)*1000</f>
        <v>0.91143295354875664</v>
      </c>
      <c r="N67" s="161">
        <f>+(B!K47/D!N$60)*1000</f>
        <v>1.0415577516295391</v>
      </c>
      <c r="O67" s="162">
        <f>+(B!L47/D!O$60)*1000</f>
        <v>1.2201871749363109</v>
      </c>
      <c r="P67" s="161">
        <f>+(B!M47/D!P$60)*1000</f>
        <v>1.2365554899465958</v>
      </c>
      <c r="Q67" s="162">
        <f>+(B!N47/D!Q$60)*1000</f>
        <v>1.3444397556872987</v>
      </c>
      <c r="R67" s="161">
        <f>+(B!O47/D!R$60)*1000</f>
        <v>1.8625926913152102</v>
      </c>
      <c r="S67" s="162">
        <f>+(B!P47/D!S$60)*1000</f>
        <v>2.8227879602513535</v>
      </c>
      <c r="T67" s="161">
        <f>+(B!Q47/D!T$60)*1000</f>
        <v>3.16243641798861</v>
      </c>
      <c r="U67" s="162">
        <f>+(B!R47/D!U$60)*1000</f>
        <v>4.0817296345581369</v>
      </c>
      <c r="V67" s="161">
        <f>+(B!S47/D!V$60)*1000</f>
        <v>6.8521369785680522</v>
      </c>
      <c r="W67" s="162">
        <f>+(B!T47/D!W$60)*1000</f>
        <v>6.5023988353749838</v>
      </c>
      <c r="X67" s="161">
        <f>+(B!U47/D!X$60)*1000</f>
        <v>8.7006798039144702</v>
      </c>
      <c r="Y67" s="162">
        <f>+(B!V47/D!Y$60)*1000</f>
        <v>10.527462697198432</v>
      </c>
      <c r="Z67" s="161">
        <f>+(B!W47/D!Z$60)*1000</f>
        <v>9.3260742764242988</v>
      </c>
      <c r="AA67" s="162">
        <f>+(B!X47/D!AA$60)*1000</f>
        <v>2.5910238741153364</v>
      </c>
      <c r="AB67" s="161">
        <f>+(B!Y47/D!AB$60)*1000</f>
        <v>3.065067519607795</v>
      </c>
      <c r="AC67" s="163">
        <f>+(B!Z47/D!AC$60)*1000</f>
        <v>4.5760328054808239</v>
      </c>
    </row>
    <row r="68" spans="6:29" x14ac:dyDescent="0.25">
      <c r="F68" s="220" t="s">
        <v>18</v>
      </c>
      <c r="G68" s="221"/>
      <c r="H68" s="19">
        <f>+(B!E48/D!H$60)*1000</f>
        <v>2.7296700934218297E-2</v>
      </c>
      <c r="I68" s="12">
        <f>+(B!F48/D!I$60)*1000</f>
        <v>3.4316467483887413E-2</v>
      </c>
      <c r="J68" s="19">
        <f>+(B!G48/D!J$60)*1000</f>
        <v>0.1248135046944029</v>
      </c>
      <c r="K68" s="12">
        <f>+(B!H48/D!K$60)*1000</f>
        <v>0.13454169173613131</v>
      </c>
      <c r="L68" s="19">
        <f>+(B!I48/D!L$60)*1000</f>
        <v>0.20255958614271979</v>
      </c>
      <c r="M68" s="12">
        <f>+(B!J48/D!M$60)*1000</f>
        <v>5.4448600209407665E-2</v>
      </c>
      <c r="N68" s="19">
        <f>+(B!K48/D!N$60)*1000</f>
        <v>6.0365945704147557E-2</v>
      </c>
      <c r="O68" s="12">
        <f>+(B!L48/D!O$60)*1000</f>
        <v>9.2749723534354622E-2</v>
      </c>
      <c r="P68" s="19">
        <f>+(B!M48/D!P$60)*1000</f>
        <v>0.13096062915208953</v>
      </c>
      <c r="Q68" s="12">
        <f>+(B!N48/D!Q$60)*1000</f>
        <v>0.46408046319518259</v>
      </c>
      <c r="R68" s="19">
        <f>+(B!O48/D!R$60)*1000</f>
        <v>2.521477039861789E-2</v>
      </c>
      <c r="S68" s="12">
        <f>+(B!P48/D!S$60)*1000</f>
        <v>1.6058464419030423E-2</v>
      </c>
      <c r="T68" s="19">
        <f>+(B!Q48/D!T$60)*1000</f>
        <v>0.14257944141735929</v>
      </c>
      <c r="U68" s="12">
        <f>+(B!R48/D!U$60)*1000</f>
        <v>5.7725507060593963E-2</v>
      </c>
      <c r="V68" s="19">
        <f>+(B!S48/D!V$60)*1000</f>
        <v>5.2724423791173591E-2</v>
      </c>
      <c r="W68" s="12">
        <f>+(B!T48/D!W$60)*1000</f>
        <v>4.0597448660484349E-2</v>
      </c>
      <c r="X68" s="19">
        <f>+(B!U48/D!X$60)*1000</f>
        <v>5.2350459069023102E-2</v>
      </c>
      <c r="Y68" s="12">
        <f>+(B!V48/D!Y$60)*1000</f>
        <v>0.12425101954468377</v>
      </c>
      <c r="Z68" s="19">
        <f>+(B!W48/D!Z$60)*1000</f>
        <v>0.10639219310063058</v>
      </c>
      <c r="AA68" s="12">
        <f>+(B!X48/D!AA$60)*1000</f>
        <v>0.12049115993070086</v>
      </c>
      <c r="AB68" s="19">
        <f>+(B!Y48/D!AB$60)*1000</f>
        <v>0.12434607057323029</v>
      </c>
      <c r="AC68" s="13">
        <f>+(B!Z48/D!AC$60)*1000</f>
        <v>0.10374530839480699</v>
      </c>
    </row>
    <row r="69" spans="6:29" x14ac:dyDescent="0.25">
      <c r="F69" s="218" t="s">
        <v>19</v>
      </c>
      <c r="G69" s="219"/>
      <c r="H69" s="19">
        <f>+(B!E49/D!H$60)*1000</f>
        <v>0.50633405835112255</v>
      </c>
      <c r="I69" s="12">
        <f>+(B!F49/D!I$60)*1000</f>
        <v>0.54758720239150682</v>
      </c>
      <c r="J69" s="19">
        <f>+(B!G49/D!J$60)*1000</f>
        <v>1.0557542506487072</v>
      </c>
      <c r="K69" s="12">
        <f>+(B!H49/D!K$60)*1000</f>
        <v>0.59976803046595817</v>
      </c>
      <c r="L69" s="19">
        <f>+(B!I49/D!L$60)*1000</f>
        <v>0.40082698565480612</v>
      </c>
      <c r="M69" s="12">
        <f>+(B!J49/D!M$60)*1000</f>
        <v>0.78311006598915123</v>
      </c>
      <c r="N69" s="19">
        <f>+(B!K49/D!N$60)*1000</f>
        <v>0.8601282108798155</v>
      </c>
      <c r="O69" s="12">
        <f>+(B!L49/D!O$60)*1000</f>
        <v>0.74065826310470384</v>
      </c>
      <c r="P69" s="19">
        <f>+(B!M49/D!P$60)*1000</f>
        <v>1.0143882671012201</v>
      </c>
      <c r="Q69" s="12">
        <f>+(B!N49/D!Q$60)*1000</f>
        <v>1.0317929440438625</v>
      </c>
      <c r="R69" s="19">
        <f>+(B!O49/D!R$60)*1000</f>
        <v>1.2883344130299266</v>
      </c>
      <c r="S69" s="12">
        <f>+(B!P49/D!S$60)*1000</f>
        <v>1.290764613040662</v>
      </c>
      <c r="T69" s="19">
        <f>+(B!Q49/D!T$60)*1000</f>
        <v>1.5534947594447133</v>
      </c>
      <c r="U69" s="12">
        <f>+(B!R49/D!U$60)*1000</f>
        <v>1.7795725496127242</v>
      </c>
      <c r="V69" s="19">
        <f>+(B!S49/D!V$60)*1000</f>
        <v>1.1072206143547703</v>
      </c>
      <c r="W69" s="12">
        <f>+(B!T49/D!W$60)*1000</f>
        <v>1.5515679949963948</v>
      </c>
      <c r="X69" s="19">
        <f>+(B!U49/D!X$60)*1000</f>
        <v>1.3179785182631942</v>
      </c>
      <c r="Y69" s="12">
        <f>+(B!V49/D!Y$60)*1000</f>
        <v>1.3350269481724664</v>
      </c>
      <c r="Z69" s="19">
        <f>+(B!W49/D!Z$60)*1000</f>
        <v>1.3127441727842919</v>
      </c>
      <c r="AA69" s="12">
        <f>+(B!X49/D!AA$60)*1000</f>
        <v>1.2380832048953598</v>
      </c>
      <c r="AB69" s="19">
        <f>+(B!Y49/D!AB$60)*1000</f>
        <v>1.0508258908265919</v>
      </c>
      <c r="AC69" s="13">
        <f>+(B!Z49/D!AC$60)*1000</f>
        <v>0.75053575852222632</v>
      </c>
    </row>
    <row r="70" spans="6:29" x14ac:dyDescent="0.25">
      <c r="F70" s="220" t="s">
        <v>20</v>
      </c>
      <c r="G70" s="221"/>
      <c r="H70" s="19">
        <f>+(B!E50/D!H$60)*1000</f>
        <v>0.31206534425642235</v>
      </c>
      <c r="I70" s="12">
        <f>+(B!F50/D!I$60)*1000</f>
        <v>0.4015566597185829</v>
      </c>
      <c r="J70" s="19">
        <f>+(B!G50/D!J$60)*1000</f>
        <v>0.58345176225785633</v>
      </c>
      <c r="K70" s="12">
        <f>+(B!H50/D!K$60)*1000</f>
        <v>0.12486349178868274</v>
      </c>
      <c r="L70" s="19">
        <f>+(B!I50/D!L$60)*1000</f>
        <v>0.57146753005061723</v>
      </c>
      <c r="M70" s="12">
        <f>+(B!J50/D!M$60)*1000</f>
        <v>0.22532421249456178</v>
      </c>
      <c r="N70" s="19">
        <f>+(B!K50/D!N$60)*1000</f>
        <v>1.3487361951760079E-2</v>
      </c>
      <c r="O70" s="12">
        <f>+(B!L50/D!O$60)*1000</f>
        <v>9.3406553256874664E-2</v>
      </c>
      <c r="P70" s="19">
        <f>+(B!M50/D!P$60)*1000</f>
        <v>0.29000606681757601</v>
      </c>
      <c r="Q70" s="12">
        <f>+(B!N50/D!Q$60)*1000</f>
        <v>0.75953258564401482</v>
      </c>
      <c r="R70" s="19">
        <f>+(B!O50/D!R$60)*1000</f>
        <v>4.4404745205904636E-2</v>
      </c>
      <c r="S70" s="12">
        <f>+(B!P50/D!S$60)*1000</f>
        <v>0.80317800165488817</v>
      </c>
      <c r="T70" s="19">
        <f>+(B!Q50/D!T$60)*1000</f>
        <v>0.19224036808946968</v>
      </c>
      <c r="U70" s="12">
        <f>+(B!R50/D!U$60)*1000</f>
        <v>7.6471794979778587E-2</v>
      </c>
      <c r="V70" s="19">
        <f>+(B!S50/D!V$60)*1000</f>
        <v>8.612975988349364E-2</v>
      </c>
      <c r="W70" s="12">
        <f>+(B!T50/D!W$60)*1000</f>
        <v>6.2311490256645723E-2</v>
      </c>
      <c r="X70" s="19">
        <f>+(B!U50/D!X$60)*1000</f>
        <v>0.12996778927457747</v>
      </c>
      <c r="Y70" s="12">
        <f>+(B!V50/D!Y$60)*1000</f>
        <v>9.5353953837315486E-2</v>
      </c>
      <c r="Z70" s="19">
        <f>+(B!W50/D!Z$60)*1000</f>
        <v>7.1261404845715692E-2</v>
      </c>
      <c r="AA70" s="12">
        <f>+(B!X50/D!AA$60)*1000</f>
        <v>5.5893791812715712E-2</v>
      </c>
      <c r="AB70" s="19">
        <f>+(B!Y50/D!AB$60)*1000</f>
        <v>5.9986405524671958E-2</v>
      </c>
      <c r="AC70" s="13">
        <f>+(B!Z50/D!AC$60)*1000</f>
        <v>9.0296101716207874E-2</v>
      </c>
    </row>
    <row r="71" spans="6:29" x14ac:dyDescent="0.25">
      <c r="F71" s="218" t="s">
        <v>21</v>
      </c>
      <c r="G71" s="219"/>
      <c r="H71" s="19">
        <f>+(B!E51/D!H$60)*1000</f>
        <v>7.2606336476144548E-2</v>
      </c>
      <c r="I71" s="12">
        <f>+(B!F51/D!I$60)*1000</f>
        <v>0.10014742021196252</v>
      </c>
      <c r="J71" s="19">
        <f>+(B!G51/D!J$60)*1000</f>
        <v>7.065684421174194E-2</v>
      </c>
      <c r="K71" s="12">
        <f>+(B!H51/D!K$60)*1000</f>
        <v>8.4532550356192268E-2</v>
      </c>
      <c r="L71" s="19">
        <f>+(B!I51/D!L$60)*1000</f>
        <v>1.735444629126251E-2</v>
      </c>
      <c r="M71" s="12">
        <f>+(B!J51/D!M$60)*1000</f>
        <v>1.7932197646673902E-2</v>
      </c>
      <c r="N71" s="19">
        <f>+(B!K51/D!N$60)*1000</f>
        <v>2.5350581563114066E-2</v>
      </c>
      <c r="O71" s="12">
        <f>+(B!L51/D!O$60)*1000</f>
        <v>2.0712493537198153E-2</v>
      </c>
      <c r="P71" s="19">
        <f>+(B!M51/D!P$60)*1000</f>
        <v>1.9800373051095489E-2</v>
      </c>
      <c r="Q71" s="12">
        <f>+(B!N51/D!Q$60)*1000</f>
        <v>3.8523394119625083E-2</v>
      </c>
      <c r="R71" s="19">
        <f>+(B!O51/D!R$60)*1000</f>
        <v>3.7353965828488843E-2</v>
      </c>
      <c r="S71" s="12">
        <f>+(B!P51/D!S$60)*1000</f>
        <v>4.3506333554777593E-2</v>
      </c>
      <c r="T71" s="19">
        <f>+(B!Q51/D!T$60)*1000</f>
        <v>9.6140820588664425E-2</v>
      </c>
      <c r="U71" s="12">
        <f>+(B!R51/D!U$60)*1000</f>
        <v>0.6513289747056471</v>
      </c>
      <c r="V71" s="19">
        <f>+(B!S51/D!V$60)*1000</f>
        <v>0.35492893634943656</v>
      </c>
      <c r="W71" s="12">
        <f>+(B!T51/D!W$60)*1000</f>
        <v>0.46804101747007837</v>
      </c>
      <c r="X71" s="19">
        <f>+(B!U51/D!X$60)*1000</f>
        <v>0.37633052787231236</v>
      </c>
      <c r="Y71" s="12">
        <f>+(B!V51/D!Y$60)*1000</f>
        <v>0.62000692845361594</v>
      </c>
      <c r="Z71" s="19">
        <f>+(B!W51/D!Z$60)*1000</f>
        <v>0.13848826796002103</v>
      </c>
      <c r="AA71" s="12">
        <f>+(B!X51/D!AA$60)*1000</f>
        <v>0.5982343045593318</v>
      </c>
      <c r="AB71" s="19">
        <f>+(B!Y51/D!AB$60)*1000</f>
        <v>0.33698138129453714</v>
      </c>
      <c r="AC71" s="13">
        <f>+(B!Z51/D!AC$60)*1000</f>
        <v>0.179131088583693</v>
      </c>
    </row>
    <row r="72" spans="6:29" x14ac:dyDescent="0.25">
      <c r="F72" s="220" t="s">
        <v>22</v>
      </c>
      <c r="G72" s="221"/>
      <c r="H72" s="19">
        <f>+(B!E52/D!H$60)*1000</f>
        <v>1.8245926365007175</v>
      </c>
      <c r="I72" s="12">
        <f>+(B!F52/D!I$60)*1000</f>
        <v>1.4538270807146676</v>
      </c>
      <c r="J72" s="19">
        <f>+(B!G52/D!J$60)*1000</f>
        <v>1.8296655545775018</v>
      </c>
      <c r="K72" s="12">
        <f>+(B!H52/D!K$60)*1000</f>
        <v>1.7976224296695609</v>
      </c>
      <c r="L72" s="19">
        <f>+(B!I52/D!L$60)*1000</f>
        <v>1.7689908971876174</v>
      </c>
      <c r="M72" s="12">
        <f>+(B!J52/D!M$60)*1000</f>
        <v>2.0752095708403431</v>
      </c>
      <c r="N72" s="19">
        <f>+(B!K52/D!N$60)*1000</f>
        <v>2.1159971147810972</v>
      </c>
      <c r="O72" s="12">
        <f>+(B!L52/D!O$60)*1000</f>
        <v>2.4307551068958557</v>
      </c>
      <c r="P72" s="19">
        <f>+(B!M52/D!P$60)*1000</f>
        <v>2.6104882800071563</v>
      </c>
      <c r="Q72" s="12">
        <f>+(B!N52/D!Q$60)*1000</f>
        <v>2.8964946094726201</v>
      </c>
      <c r="R72" s="19">
        <f>+(B!O52/D!R$60)*1000</f>
        <v>3.8404770200896317</v>
      </c>
      <c r="S72" s="12">
        <f>+(B!P52/D!S$60)*1000</f>
        <v>5.377472897958981</v>
      </c>
      <c r="T72" s="19">
        <f>+(B!Q52/D!T$60)*1000</f>
        <v>6.5664633874132194</v>
      </c>
      <c r="U72" s="12">
        <f>+(B!R52/D!U$60)*1000</f>
        <v>6.9106729011964534</v>
      </c>
      <c r="V72" s="19">
        <f>+(B!S52/D!V$60)*1000</f>
        <v>8.0413944941922892</v>
      </c>
      <c r="W72" s="12">
        <f>+(B!T52/D!W$60)*1000</f>
        <v>10.861680124344797</v>
      </c>
      <c r="X72" s="19">
        <f>+(B!U52/D!X$60)*1000</f>
        <v>12.147577171968544</v>
      </c>
      <c r="Y72" s="12">
        <f>+(B!V52/D!Y$60)*1000</f>
        <v>10.996627461316832</v>
      </c>
      <c r="Z72" s="19">
        <f>+(B!W52/D!Z$60)*1000</f>
        <v>11.087564147764073</v>
      </c>
      <c r="AA72" s="12">
        <f>+(B!X52/D!AA$60)*1000</f>
        <v>12.877726489776812</v>
      </c>
      <c r="AB72" s="19">
        <f>+(B!Y52/D!AB$60)*1000</f>
        <v>10.878956434716592</v>
      </c>
      <c r="AC72" s="13">
        <f>+(B!Z52/D!AC$60)*1000</f>
        <v>9.8964020626364615</v>
      </c>
    </row>
    <row r="73" spans="6:29" x14ac:dyDescent="0.25">
      <c r="F73" s="218" t="s">
        <v>23</v>
      </c>
      <c r="G73" s="219"/>
      <c r="H73" s="19">
        <f>+(B!E53/D!H$60)*1000</f>
        <v>3.89484287865367</v>
      </c>
      <c r="I73" s="12">
        <f>+(B!F53/D!I$60)*1000</f>
        <v>3.9120812860128118</v>
      </c>
      <c r="J73" s="19">
        <f>+(B!G53/D!J$60)*1000</f>
        <v>3.8943820106646987</v>
      </c>
      <c r="K73" s="12">
        <f>+(B!H53/D!K$60)*1000</f>
        <v>3.6367500929450185</v>
      </c>
      <c r="L73" s="19">
        <f>+(B!I53/D!L$60)*1000</f>
        <v>2.9701831561500476</v>
      </c>
      <c r="M73" s="12">
        <f>+(B!J53/D!M$60)*1000</f>
        <v>4.4757469699579575</v>
      </c>
      <c r="N73" s="19">
        <f>+(B!K53/D!N$60)*1000</f>
        <v>4.3187562921825373</v>
      </c>
      <c r="O73" s="12">
        <f>+(B!L53/D!O$60)*1000</f>
        <v>4.7133033352219265</v>
      </c>
      <c r="P73" s="19">
        <f>+(B!M53/D!P$60)*1000</f>
        <v>4.7855151187870648</v>
      </c>
      <c r="Q73" s="12">
        <f>+(B!N53/D!Q$60)*1000</f>
        <v>7.9010598655052338</v>
      </c>
      <c r="R73" s="19">
        <f>+(B!O53/D!R$60)*1000</f>
        <v>11.537119311354404</v>
      </c>
      <c r="S73" s="12">
        <f>+(B!P53/D!S$60)*1000</f>
        <v>15.542339995921298</v>
      </c>
      <c r="T73" s="19">
        <f>+(B!Q53/D!T$60)*1000</f>
        <v>17.385703380265895</v>
      </c>
      <c r="U73" s="12">
        <f>+(B!R53/D!U$60)*1000</f>
        <v>16.747107785542632</v>
      </c>
      <c r="V73" s="19">
        <f>+(B!S53/D!V$60)*1000</f>
        <v>11.949956704078042</v>
      </c>
      <c r="W73" s="12">
        <f>+(B!T53/D!W$60)*1000</f>
        <v>13.124944692968409</v>
      </c>
      <c r="X73" s="19">
        <f>+(B!U53/D!X$60)*1000</f>
        <v>16.401470999824713</v>
      </c>
      <c r="Y73" s="12">
        <f>+(B!V53/D!Y$60)*1000</f>
        <v>17.371748868652048</v>
      </c>
      <c r="Z73" s="19">
        <f>+(B!W53/D!Z$60)*1000</f>
        <v>13.814861282174526</v>
      </c>
      <c r="AA73" s="12">
        <f>+(B!X53/D!AA$60)*1000</f>
        <v>14.881980925306053</v>
      </c>
      <c r="AB73" s="19">
        <f>+(B!Y53/D!AB$60)*1000</f>
        <v>11.933542246652491</v>
      </c>
      <c r="AC73" s="13">
        <f>+(B!Z53/D!AC$60)*1000</f>
        <v>11.767366108781976</v>
      </c>
    </row>
    <row r="74" spans="6:29" x14ac:dyDescent="0.25">
      <c r="F74" s="220" t="s">
        <v>24</v>
      </c>
      <c r="G74" s="221"/>
      <c r="H74" s="19">
        <f>+(B!E54/D!H$60)*1000</f>
        <v>4.219072819454559</v>
      </c>
      <c r="I74" s="12">
        <f>+(B!F54/D!I$60)*1000</f>
        <v>3.9532738871573407</v>
      </c>
      <c r="J74" s="19">
        <f>+(B!G54/D!J$60)*1000</f>
        <v>4.5792518114921243</v>
      </c>
      <c r="K74" s="12">
        <f>+(B!H54/D!K$60)*1000</f>
        <v>4.2602563628802201</v>
      </c>
      <c r="L74" s="19">
        <f>+(B!I54/D!L$60)*1000</f>
        <v>3.017530304828008</v>
      </c>
      <c r="M74" s="12">
        <f>+(B!J54/D!M$60)*1000</f>
        <v>3.3170614094658508</v>
      </c>
      <c r="N74" s="19">
        <f>+(B!K54/D!N$60)*1000</f>
        <v>4.7298368695820825</v>
      </c>
      <c r="O74" s="12">
        <f>+(B!L54/D!O$60)*1000</f>
        <v>5.2222122507042545</v>
      </c>
      <c r="P74" s="19">
        <f>+(B!M54/D!P$60)*1000</f>
        <v>6.8425789277100053</v>
      </c>
      <c r="Q74" s="12">
        <f>+(B!N54/D!Q$60)*1000</f>
        <v>15.831175546524683</v>
      </c>
      <c r="R74" s="19">
        <f>+(B!O54/D!R$60)*1000</f>
        <v>11.570890226473278</v>
      </c>
      <c r="S74" s="12">
        <f>+(B!P54/D!S$60)*1000</f>
        <v>14.689597575042466</v>
      </c>
      <c r="T74" s="19">
        <f>+(B!Q54/D!T$60)*1000</f>
        <v>22.857394333211868</v>
      </c>
      <c r="U74" s="12">
        <f>+(B!R54/D!U$60)*1000</f>
        <v>19.357884870777347</v>
      </c>
      <c r="V74" s="19">
        <f>+(B!S54/D!V$60)*1000</f>
        <v>16.760759127760366</v>
      </c>
      <c r="W74" s="12">
        <f>+(B!T54/D!W$60)*1000</f>
        <v>16.993110374289511</v>
      </c>
      <c r="X74" s="19">
        <f>+(B!U54/D!X$60)*1000</f>
        <v>17.307517400357103</v>
      </c>
      <c r="Y74" s="12">
        <f>+(B!V54/D!Y$60)*1000</f>
        <v>15.53133817884285</v>
      </c>
      <c r="Z74" s="19">
        <f>+(B!W54/D!Z$60)*1000</f>
        <v>15.615208044109506</v>
      </c>
      <c r="AA74" s="12">
        <f>+(B!X54/D!AA$60)*1000</f>
        <v>15.199688526156185</v>
      </c>
      <c r="AB74" s="19">
        <f>+(B!Y54/D!AB$60)*1000</f>
        <v>12.56939612460987</v>
      </c>
      <c r="AC74" s="13">
        <f>+(B!Z54/D!AC$60)*1000</f>
        <v>13.19997266333014</v>
      </c>
    </row>
    <row r="75" spans="6:29" x14ac:dyDescent="0.25">
      <c r="F75" s="218" t="s">
        <v>25</v>
      </c>
      <c r="G75" s="219"/>
      <c r="H75" s="19">
        <f>+(B!E55/D!H$60)*1000</f>
        <v>0.72143297011991614</v>
      </c>
      <c r="I75" s="12">
        <f>+(B!F55/D!I$60)*1000</f>
        <v>0.69193806880047704</v>
      </c>
      <c r="J75" s="19">
        <f>+(B!G55/D!J$60)*1000</f>
        <v>0.93426308850021611</v>
      </c>
      <c r="K75" s="12">
        <f>+(B!H55/D!K$60)*1000</f>
        <v>0.80846009448236311</v>
      </c>
      <c r="L75" s="19">
        <f>+(B!I55/D!L$60)*1000</f>
        <v>0.84719521616454818</v>
      </c>
      <c r="M75" s="12">
        <f>+(B!J55/D!M$60)*1000</f>
        <v>0.76740662489316747</v>
      </c>
      <c r="N75" s="19">
        <f>+(B!K55/D!N$60)*1000</f>
        <v>0.92560557291512635</v>
      </c>
      <c r="O75" s="12">
        <f>+(B!L55/D!O$60)*1000</f>
        <v>0.9956941431481332</v>
      </c>
      <c r="P75" s="19">
        <f>+(B!M55/D!P$60)*1000</f>
        <v>1.2614923348511489</v>
      </c>
      <c r="Q75" s="12">
        <f>+(B!N55/D!Q$60)*1000</f>
        <v>1.4001857842983261</v>
      </c>
      <c r="R75" s="19">
        <f>+(B!O55/D!R$60)*1000</f>
        <v>1.7353853211128962</v>
      </c>
      <c r="S75" s="12">
        <f>+(B!P55/D!S$60)*1000</f>
        <v>2.5340019466452945</v>
      </c>
      <c r="T75" s="19">
        <f>+(B!Q55/D!T$60)*1000</f>
        <v>2.2744432691846046</v>
      </c>
      <c r="U75" s="12">
        <f>+(B!R55/D!U$60)*1000</f>
        <v>2.4132395503765065</v>
      </c>
      <c r="V75" s="19">
        <f>+(B!S55/D!V$60)*1000</f>
        <v>2.2584985310423358</v>
      </c>
      <c r="W75" s="12">
        <f>+(B!T55/D!W$60)*1000</f>
        <v>2.3082074755945916</v>
      </c>
      <c r="X75" s="19">
        <f>+(B!U55/D!X$60)*1000</f>
        <v>2.7950137737104073</v>
      </c>
      <c r="Y75" s="12">
        <f>+(B!V55/D!Y$60)*1000</f>
        <v>3.0053655907799057</v>
      </c>
      <c r="Z75" s="19">
        <f>+(B!W55/D!Z$60)*1000</f>
        <v>3.2092152624061807</v>
      </c>
      <c r="AA75" s="12">
        <f>+(B!X55/D!AA$60)*1000</f>
        <v>3.8762844330616475</v>
      </c>
      <c r="AB75" s="19">
        <f>+(B!Y55/D!AB$60)*1000</f>
        <v>2.8766316611865905</v>
      </c>
      <c r="AC75" s="13">
        <f>+(B!Z55/D!AC$60)*1000</f>
        <v>2.5771856801964925</v>
      </c>
    </row>
    <row r="76" spans="6:29" ht="15.75" thickBot="1" x14ac:dyDescent="0.3">
      <c r="F76" s="222" t="s">
        <v>26</v>
      </c>
      <c r="G76" s="223"/>
      <c r="H76" s="164">
        <f>+(B!E56/D!H$60)*1000</f>
        <v>0.40494116916163736</v>
      </c>
      <c r="I76" s="165">
        <f>+(B!F56/D!I$60)*1000</f>
        <v>6.8586307940648406E-2</v>
      </c>
      <c r="J76" s="164">
        <f>+(B!G56/D!J$60)*1000</f>
        <v>6.647822087613238E-2</v>
      </c>
      <c r="K76" s="165">
        <f>+(B!H56/D!K$60)*1000</f>
        <v>6.1992668725578327E-2</v>
      </c>
      <c r="L76" s="164">
        <f>+(B!I56/D!L$60)*1000</f>
        <v>8.1153164857146839E-2</v>
      </c>
      <c r="M76" s="165">
        <f>+(B!J56/D!M$60)*1000</f>
        <v>2.0484563027447958E-2</v>
      </c>
      <c r="N76" s="164">
        <f>+(B!K56/D!N$60)*1000</f>
        <v>0.17036666825845864</v>
      </c>
      <c r="O76" s="165">
        <f>+(B!L56/D!O$60)*1000</f>
        <v>2.4599828923271564E-2</v>
      </c>
      <c r="P76" s="164">
        <f>+(B!M56/D!P$60)*1000</f>
        <v>0.18389014168787329</v>
      </c>
      <c r="Q76" s="165">
        <f>+(B!N56/D!Q$60)*1000</f>
        <v>0.24728694006529242</v>
      </c>
      <c r="R76" s="164">
        <f>+(B!O56/D!R$60)*1000</f>
        <v>0.3135944169022849</v>
      </c>
      <c r="S76" s="165">
        <f>+(B!P56/D!S$60)*1000</f>
        <v>0.3048620332195886</v>
      </c>
      <c r="T76" s="164">
        <f>+(B!Q56/D!T$60)*1000</f>
        <v>0.26733355295563688</v>
      </c>
      <c r="U76" s="165">
        <f>+(B!R56/D!U$60)*1000</f>
        <v>0.30571688060152868</v>
      </c>
      <c r="V76" s="164">
        <f>+(B!S56/D!V$60)*1000</f>
        <v>0.26043871036935773</v>
      </c>
      <c r="W76" s="165">
        <f>+(B!T56/D!W$60)*1000</f>
        <v>0.15609670261982619</v>
      </c>
      <c r="X76" s="164">
        <f>+(B!U56/D!X$60)*1000</f>
        <v>0.28402066075021482</v>
      </c>
      <c r="Y76" s="165">
        <f>+(B!V56/D!Y$60)*1000</f>
        <v>0.41425042553615821</v>
      </c>
      <c r="Z76" s="164">
        <f>+(B!W56/D!Z$60)*1000</f>
        <v>0.29314169712843435</v>
      </c>
      <c r="AA76" s="165">
        <f>+(B!X56/D!AA$60)*1000</f>
        <v>0.29090419962642189</v>
      </c>
      <c r="AB76" s="164">
        <f>+(B!Y56/D!AB$60)*1000</f>
        <v>0.34415805273507133</v>
      </c>
      <c r="AC76" s="166">
        <f>+(B!Z56/D!AC$60)*1000</f>
        <v>0.29421781225078314</v>
      </c>
    </row>
    <row r="77" spans="6:29" x14ac:dyDescent="0.25">
      <c r="F77" s="1" t="s">
        <v>57</v>
      </c>
    </row>
    <row r="78" spans="6:29" ht="15.75" thickBot="1" x14ac:dyDescent="0.3"/>
    <row r="79" spans="6:29" ht="15.75" thickBot="1" x14ac:dyDescent="0.3">
      <c r="F79" s="8" t="s">
        <v>15</v>
      </c>
      <c r="G79" s="9"/>
      <c r="H79" s="18">
        <v>1995</v>
      </c>
      <c r="I79" s="10">
        <v>1996</v>
      </c>
      <c r="J79" s="18">
        <v>1997</v>
      </c>
      <c r="K79" s="10">
        <v>1998</v>
      </c>
      <c r="L79" s="18">
        <v>1999</v>
      </c>
      <c r="M79" s="10">
        <v>2000</v>
      </c>
      <c r="N79" s="18">
        <v>2001</v>
      </c>
      <c r="O79" s="10">
        <v>2002</v>
      </c>
      <c r="P79" s="18">
        <v>2003</v>
      </c>
      <c r="Q79" s="10">
        <v>2004</v>
      </c>
      <c r="R79" s="18">
        <v>2005</v>
      </c>
      <c r="S79" s="10">
        <v>2006</v>
      </c>
      <c r="T79" s="18">
        <v>2007</v>
      </c>
      <c r="U79" s="10">
        <v>2008</v>
      </c>
      <c r="V79" s="18">
        <v>2009</v>
      </c>
      <c r="W79" s="10">
        <v>2010</v>
      </c>
      <c r="X79" s="18">
        <v>2011</v>
      </c>
      <c r="Y79" s="10">
        <v>2012</v>
      </c>
      <c r="Z79" s="18">
        <v>2013</v>
      </c>
      <c r="AA79" s="10">
        <v>2014</v>
      </c>
      <c r="AB79" s="18">
        <v>2015</v>
      </c>
      <c r="AC79" s="11">
        <v>2016</v>
      </c>
    </row>
    <row r="80" spans="6:29" ht="15.75" thickBot="1" x14ac:dyDescent="0.3">
      <c r="F80" s="224" t="s">
        <v>27</v>
      </c>
      <c r="G80" s="225"/>
      <c r="H80" s="177">
        <f>+('C'!D46/D!H$60)*1000</f>
        <v>-9.3098120995563018</v>
      </c>
      <c r="I80" s="177">
        <f>+('C'!E46/D!I$60)*1000</f>
        <v>-8.1809282061991624</v>
      </c>
      <c r="J80" s="177">
        <f>+('C'!F46/D!J$60)*1000</f>
        <v>-9.9086658499261731</v>
      </c>
      <c r="K80" s="177">
        <f>+('C'!G46/D!K$60)*1000</f>
        <v>-9.4566749631537572</v>
      </c>
      <c r="L80" s="177">
        <f>+('C'!H46/D!L$60)*1000</f>
        <v>-6.4277720271311951</v>
      </c>
      <c r="M80" s="177">
        <f>+('C'!I46/D!M$60)*1000</f>
        <v>-5.6092555153032606</v>
      </c>
      <c r="N80" s="177">
        <f>+('C'!J46/D!N$60)*1000</f>
        <v>-10.176922139639883</v>
      </c>
      <c r="O80" s="177">
        <f>+('C'!K46/D!O$60)*1000</f>
        <v>-12.945382186534028</v>
      </c>
      <c r="P80" s="177">
        <f>+('C'!L46/D!P$60)*1000</f>
        <v>-16.157036188164199</v>
      </c>
      <c r="Q80" s="177">
        <f>+('C'!M46/D!Q$60)*1000</f>
        <v>-28.582185052669686</v>
      </c>
      <c r="R80" s="177">
        <f>+('C'!N46/D!R$60)*1000</f>
        <v>-28.959655658549011</v>
      </c>
      <c r="S80" s="177">
        <f>+('C'!O46/D!S$60)*1000</f>
        <v>-39.031135312398142</v>
      </c>
      <c r="T80" s="177">
        <f>+('C'!P46/D!T$60)*1000</f>
        <v>-43.767539747656841</v>
      </c>
      <c r="U80" s="177">
        <f>+('C'!Q46/D!U$60)*1000</f>
        <v>-37.782480933506619</v>
      </c>
      <c r="V80" s="177">
        <f>+('C'!R46/D!V$60)*1000</f>
        <v>-34.904031367466374</v>
      </c>
      <c r="W80" s="177">
        <f>+('C'!S46/D!W$60)*1000</f>
        <v>-29.210850554028355</v>
      </c>
      <c r="X80" s="177">
        <f>+('C'!T46/D!X$60)*1000</f>
        <v>-29.752449087353366</v>
      </c>
      <c r="Y80" s="177">
        <f>+('C'!U46/D!Y$60)*1000</f>
        <v>-32.315807240948899</v>
      </c>
      <c r="Z80" s="177">
        <f>+('C'!V46/D!Z$60)*1000</f>
        <v>-21.218756977369519</v>
      </c>
      <c r="AA80" s="177">
        <f>+('C'!W46/D!AA$60)*1000</f>
        <v>-17.690193445747216</v>
      </c>
      <c r="AB80" s="177">
        <f>+('C'!X46/D!AB$60)*1000</f>
        <v>-18.555191028517594</v>
      </c>
      <c r="AC80" s="177">
        <f>+('C'!Y46/D!AC$60)*1000</f>
        <v>-23.026737892989754</v>
      </c>
    </row>
    <row r="81" spans="6:29" x14ac:dyDescent="0.25">
      <c r="F81" s="218" t="s">
        <v>17</v>
      </c>
      <c r="G81" s="219"/>
      <c r="H81" s="156">
        <f>+('C'!D47/D!H$60)*1000</f>
        <v>0.15591928135280292</v>
      </c>
      <c r="I81" s="156">
        <f>+('C'!E47/D!I$60)*1000</f>
        <v>-2.8132173830810875E-2</v>
      </c>
      <c r="J81" s="156">
        <f>+('C'!F47/D!J$60)*1000</f>
        <v>-8.9314074905506413E-2</v>
      </c>
      <c r="K81" s="156">
        <f>+('C'!G47/D!K$60)*1000</f>
        <v>-0.43552507147221842</v>
      </c>
      <c r="L81" s="156">
        <f>+('C'!H47/D!L$60)*1000</f>
        <v>-0.56982930471217819</v>
      </c>
      <c r="M81" s="156">
        <f>+('C'!I47/D!M$60)*1000</f>
        <v>-0.80940745262698022</v>
      </c>
      <c r="N81" s="156">
        <f>+('C'!J47/D!N$60)*1000</f>
        <v>-0.8973055290644838</v>
      </c>
      <c r="O81" s="156">
        <f>+('C'!K47/D!O$60)*1000</f>
        <v>-1.1578049014895755</v>
      </c>
      <c r="P81" s="156">
        <f>+('C'!L47/D!P$60)*1000</f>
        <v>-1.197487493058071</v>
      </c>
      <c r="Q81" s="156">
        <f>+('C'!M47/D!Q$60)*1000</f>
        <v>-1.3250881805107566</v>
      </c>
      <c r="R81" s="156">
        <f>+('C'!N47/D!R$60)*1000</f>
        <v>-1.8388671048002694</v>
      </c>
      <c r="S81" s="156">
        <f>+('C'!O47/D!S$60)*1000</f>
        <v>-2.7921119626993125</v>
      </c>
      <c r="T81" s="156">
        <f>+('C'!P47/D!T$60)*1000</f>
        <v>-3.0809739510813512</v>
      </c>
      <c r="U81" s="156">
        <f>+('C'!Q47/D!U$60)*1000</f>
        <v>-4.0224036063681332</v>
      </c>
      <c r="V81" s="156">
        <f>+('C'!R47/D!V$60)*1000</f>
        <v>-6.7798713181347177</v>
      </c>
      <c r="W81" s="156">
        <f>+('C'!S47/D!W$60)*1000</f>
        <v>-6.4327945296094127</v>
      </c>
      <c r="X81" s="156">
        <f>+('C'!T47/D!X$60)*1000</f>
        <v>-8.5212056458041641</v>
      </c>
      <c r="Y81" s="156">
        <f>+('C'!U47/D!Y$60)*1000</f>
        <v>-10.351422570988687</v>
      </c>
      <c r="Z81" s="156">
        <f>+('C'!V47/D!Z$60)*1000</f>
        <v>-9.1401275339795323</v>
      </c>
      <c r="AA81" s="156">
        <f>+('C'!W47/D!AA$60)*1000</f>
        <v>-2.3973413124438663</v>
      </c>
      <c r="AB81" s="156">
        <f>+('C'!X47/D!AB$60)*1000</f>
        <v>-2.9639987465615758</v>
      </c>
      <c r="AC81" s="156">
        <f>+('C'!Y47/D!AC$60)*1000</f>
        <v>-4.5022572138160841</v>
      </c>
    </row>
    <row r="82" spans="6:29" x14ac:dyDescent="0.25">
      <c r="F82" s="220" t="s">
        <v>18</v>
      </c>
      <c r="G82" s="221"/>
      <c r="H82" s="36">
        <f>+('C'!D48/D!H$60)*1000</f>
        <v>-2.6276664311853291E-2</v>
      </c>
      <c r="I82" s="36">
        <f>+('C'!E48/D!I$60)*1000</f>
        <v>-3.3855135737186438E-2</v>
      </c>
      <c r="J82" s="36">
        <f>+('C'!F48/D!J$60)*1000</f>
        <v>-0.1234906346051893</v>
      </c>
      <c r="K82" s="36">
        <f>+('C'!G48/D!K$60)*1000</f>
        <v>-0.13329757595716016</v>
      </c>
      <c r="L82" s="36">
        <f>+('C'!H48/D!L$60)*1000</f>
        <v>-0.20117869266054009</v>
      </c>
      <c r="M82" s="36">
        <f>+('C'!I48/D!M$60)*1000</f>
        <v>-5.4051534160225033E-2</v>
      </c>
      <c r="N82" s="36">
        <f>+('C'!J48/D!N$60)*1000</f>
        <v>-5.9520147982259124E-2</v>
      </c>
      <c r="O82" s="36">
        <f>+('C'!K48/D!O$60)*1000</f>
        <v>-8.5654070389227621E-2</v>
      </c>
      <c r="P82" s="36">
        <f>+('C'!L48/D!P$60)*1000</f>
        <v>-0.13096062915208953</v>
      </c>
      <c r="Q82" s="36">
        <f>+('C'!M48/D!Q$60)*1000</f>
        <v>-0.46400764964735941</v>
      </c>
      <c r="R82" s="36">
        <f>+('C'!N48/D!R$60)*1000</f>
        <v>-2.521477039861789E-2</v>
      </c>
      <c r="S82" s="36">
        <f>+('C'!O48/D!S$60)*1000</f>
        <v>-1.6052796994034644E-2</v>
      </c>
      <c r="T82" s="36">
        <f>+('C'!P48/D!T$60)*1000</f>
        <v>-8.4829922893084567E-2</v>
      </c>
      <c r="U82" s="36">
        <f>+('C'!Q48/D!U$60)*1000</f>
        <v>-5.7723009937178903E-2</v>
      </c>
      <c r="V82" s="36">
        <f>+('C'!R48/D!V$60)*1000</f>
        <v>9.8911994869053069E-2</v>
      </c>
      <c r="W82" s="36">
        <f>+('C'!S48/D!W$60)*1000</f>
        <v>-4.0497249985849137E-2</v>
      </c>
      <c r="X82" s="36">
        <f>+('C'!T48/D!X$60)*1000</f>
        <v>-3.2605885758462759E-2</v>
      </c>
      <c r="Y82" s="36">
        <f>+('C'!U48/D!Y$60)*1000</f>
        <v>-0.12323283268668982</v>
      </c>
      <c r="Z82" s="36">
        <f>+('C'!V48/D!Z$60)*1000</f>
        <v>-0.10586253641124466</v>
      </c>
      <c r="AA82" s="36">
        <f>+('C'!W48/D!AA$60)*1000</f>
        <v>-0.12029928714170955</v>
      </c>
      <c r="AB82" s="36">
        <f>+('C'!X48/D!AB$60)*1000</f>
        <v>-9.5359487571469323E-2</v>
      </c>
      <c r="AC82" s="36">
        <f>+('C'!Y48/D!AC$60)*1000</f>
        <v>-7.006548902770976E-2</v>
      </c>
    </row>
    <row r="83" spans="6:29" x14ac:dyDescent="0.25">
      <c r="F83" s="218" t="s">
        <v>19</v>
      </c>
      <c r="G83" s="219"/>
      <c r="H83" s="36">
        <f>+('C'!D49/D!H$60)*1000</f>
        <v>-0.29623696339663574</v>
      </c>
      <c r="I83" s="36">
        <f>+('C'!E49/D!I$60)*1000</f>
        <v>-0.37660431779405568</v>
      </c>
      <c r="J83" s="36">
        <f>+('C'!F49/D!J$60)*1000</f>
        <v>-0.85725382781428694</v>
      </c>
      <c r="K83" s="36">
        <f>+('C'!G49/D!K$60)*1000</f>
        <v>-0.5117000986309469</v>
      </c>
      <c r="L83" s="36">
        <f>+('C'!H49/D!L$60)*1000</f>
        <v>-0.33477681470178366</v>
      </c>
      <c r="M83" s="36">
        <f>+('C'!I49/D!M$60)*1000</f>
        <v>-0.68334106660825167</v>
      </c>
      <c r="N83" s="36">
        <f>+('C'!J49/D!N$60)*1000</f>
        <v>-0.71110259705228707</v>
      </c>
      <c r="O83" s="36">
        <f>+('C'!K49/D!O$60)*1000</f>
        <v>-0.58072424223829844</v>
      </c>
      <c r="P83" s="36">
        <f>+('C'!L49/D!P$60)*1000</f>
        <v>-0.88907934364627794</v>
      </c>
      <c r="Q83" s="36">
        <f>+('C'!M49/D!Q$60)*1000</f>
        <v>-0.91988784400595447</v>
      </c>
      <c r="R83" s="36">
        <f>+('C'!N49/D!R$60)*1000</f>
        <v>-1.0047295793715962</v>
      </c>
      <c r="S83" s="36">
        <f>+('C'!O49/D!S$60)*1000</f>
        <v>-0.68185644845605986</v>
      </c>
      <c r="T83" s="36">
        <f>+('C'!P49/D!T$60)*1000</f>
        <v>-0.63437901611560421</v>
      </c>
      <c r="U83" s="36">
        <f>+('C'!Q49/D!U$60)*1000</f>
        <v>-0.96654151579035752</v>
      </c>
      <c r="V83" s="36">
        <f>+('C'!R49/D!V$60)*1000</f>
        <v>-0.82541843238614998</v>
      </c>
      <c r="W83" s="36">
        <f>+('C'!S49/D!W$60)*1000</f>
        <v>-1.0594901504702836</v>
      </c>
      <c r="X83" s="36">
        <f>+('C'!T49/D!X$60)*1000</f>
        <v>-0.57459472827226798</v>
      </c>
      <c r="Y83" s="36">
        <f>+('C'!U49/D!Y$60)*1000</f>
        <v>9.3524313121021385E-2</v>
      </c>
      <c r="Z83" s="36">
        <f>+('C'!V49/D!Z$60)*1000</f>
        <v>-0.29873524357639519</v>
      </c>
      <c r="AA83" s="36">
        <f>+('C'!W49/D!AA$60)*1000</f>
        <v>-9.3161404124440433E-2</v>
      </c>
      <c r="AB83" s="36">
        <f>+('C'!X49/D!AB$60)*1000</f>
        <v>-0.23060310780950008</v>
      </c>
      <c r="AC83" s="36">
        <f>+('C'!Y49/D!AC$60)*1000</f>
        <v>-0.20056869135262734</v>
      </c>
    </row>
    <row r="84" spans="6:29" x14ac:dyDescent="0.25">
      <c r="F84" s="220" t="s">
        <v>20</v>
      </c>
      <c r="G84" s="221"/>
      <c r="H84" s="36">
        <f>+('C'!D50/D!H$60)*1000</f>
        <v>-0.12184814207786769</v>
      </c>
      <c r="I84" s="36">
        <f>+('C'!E50/D!I$60)*1000</f>
        <v>0.46586849076850539</v>
      </c>
      <c r="J84" s="36">
        <f>+('C'!F50/D!J$60)*1000</f>
        <v>0.69855678263914056</v>
      </c>
      <c r="K84" s="36">
        <f>+('C'!G50/D!K$60)*1000</f>
        <v>0.61788843004481175</v>
      </c>
      <c r="L84" s="36">
        <f>+('C'!H50/D!L$60)*1000</f>
        <v>1.6114344594840504</v>
      </c>
      <c r="M84" s="36">
        <f>+('C'!I50/D!M$60)*1000</f>
        <v>3.6684482358516743</v>
      </c>
      <c r="N84" s="36">
        <f>+('C'!J50/D!N$60)*1000</f>
        <v>1.0398949701521856</v>
      </c>
      <c r="O84" s="36">
        <f>+('C'!K50/D!O$60)*1000</f>
        <v>0.68885531318287696</v>
      </c>
      <c r="P84" s="36">
        <f>+('C'!L50/D!P$60)*1000</f>
        <v>-3.1699808829175398E-2</v>
      </c>
      <c r="Q84" s="36">
        <f>+('C'!M50/D!Q$60)*1000</f>
        <v>0.25110333767154169</v>
      </c>
      <c r="R84" s="36">
        <f>+('C'!N50/D!R$60)*1000</f>
        <v>0.50055051935489048</v>
      </c>
      <c r="S84" s="36">
        <f>+('C'!O50/D!S$60)*1000</f>
        <v>0.16573172584886736</v>
      </c>
      <c r="T84" s="36">
        <f>+('C'!P50/D!T$60)*1000</f>
        <v>5.1844509321377785</v>
      </c>
      <c r="U84" s="36">
        <f>+('C'!Q50/D!U$60)*1000</f>
        <v>6.0441361614358335</v>
      </c>
      <c r="V84" s="36">
        <f>+('C'!R50/D!V$60)*1000</f>
        <v>4.0475551032539041</v>
      </c>
      <c r="W84" s="36">
        <f>+('C'!S50/D!W$60)*1000</f>
        <v>8.4363724133360574</v>
      </c>
      <c r="X84" s="36">
        <f>+('C'!T50/D!X$60)*1000</f>
        <v>10.904483437699893</v>
      </c>
      <c r="Y84" s="36">
        <f>+('C'!U50/D!Y$60)*1000</f>
        <v>11.006796062919221</v>
      </c>
      <c r="Z84" s="36">
        <f>+('C'!V50/D!Z$60)*1000</f>
        <v>12.779947763940685</v>
      </c>
      <c r="AA84" s="36">
        <f>+('C'!W50/D!AA$60)*1000</f>
        <v>15.729616768250843</v>
      </c>
      <c r="AB84" s="36">
        <f>+('C'!X50/D!AB$60)*1000</f>
        <v>9.771523194263974</v>
      </c>
      <c r="AC84" s="36">
        <f>+('C'!Y50/D!AC$60)*1000</f>
        <v>8.0357292695689395</v>
      </c>
    </row>
    <row r="85" spans="6:29" x14ac:dyDescent="0.25">
      <c r="F85" s="218" t="s">
        <v>21</v>
      </c>
      <c r="G85" s="219"/>
      <c r="H85" s="36">
        <f>+('C'!D51/D!H$60)*1000</f>
        <v>-7.2606336476144548E-2</v>
      </c>
      <c r="I85" s="36">
        <f>+('C'!E51/D!I$60)*1000</f>
        <v>-9.8438217875620113E-2</v>
      </c>
      <c r="J85" s="36">
        <f>+('C'!F51/D!J$60)*1000</f>
        <v>-5.5712941694248473E-2</v>
      </c>
      <c r="K85" s="36">
        <f>+('C'!G51/D!K$60)*1000</f>
        <v>-8.3135720960372653E-2</v>
      </c>
      <c r="L85" s="36">
        <f>+('C'!H51/D!L$60)*1000</f>
        <v>-1.727030501627478E-2</v>
      </c>
      <c r="M85" s="36">
        <f>+('C'!I51/D!M$60)*1000</f>
        <v>-1.7932197646673902E-2</v>
      </c>
      <c r="N85" s="36">
        <f>+('C'!J51/D!N$60)*1000</f>
        <v>-2.5322723161903544E-2</v>
      </c>
      <c r="O85" s="36">
        <f>+('C'!K51/D!O$60)*1000</f>
        <v>-2.0648446227262598E-2</v>
      </c>
      <c r="P85" s="36">
        <f>+('C'!L51/D!P$60)*1000</f>
        <v>0.11751427317463262</v>
      </c>
      <c r="Q85" s="36">
        <f>+('C'!M51/D!Q$60)*1000</f>
        <v>6.5293902739840468E-2</v>
      </c>
      <c r="R85" s="36">
        <f>+('C'!N51/D!R$60)*1000</f>
        <v>-3.2762814876272923E-2</v>
      </c>
      <c r="S85" s="36">
        <f>+('C'!O51/D!S$60)*1000</f>
        <v>4.4326221037500016E-2</v>
      </c>
      <c r="T85" s="36">
        <f>+('C'!P51/D!T$60)*1000</f>
        <v>0.30239093199526879</v>
      </c>
      <c r="U85" s="36">
        <f>+('C'!Q51/D!U$60)*1000</f>
        <v>2.0315786227068592E-2</v>
      </c>
      <c r="V85" s="36">
        <f>+('C'!R51/D!V$60)*1000</f>
        <v>-3.8943363402589033E-2</v>
      </c>
      <c r="W85" s="36">
        <f>+('C'!S51/D!W$60)*1000</f>
        <v>-0.38217826820829642</v>
      </c>
      <c r="X85" s="36">
        <f>+('C'!T51/D!X$60)*1000</f>
        <v>0.61995972122768517</v>
      </c>
      <c r="Y85" s="36">
        <f>+('C'!U51/D!Y$60)*1000</f>
        <v>0.16107310785153253</v>
      </c>
      <c r="Z85" s="36">
        <f>+('C'!V51/D!Z$60)*1000</f>
        <v>0.69756006700099826</v>
      </c>
      <c r="AA85" s="36">
        <f>+('C'!W51/D!AA$60)*1000</f>
        <v>-0.10211927219598378</v>
      </c>
      <c r="AB85" s="36">
        <f>+('C'!X51/D!AB$60)*1000</f>
        <v>2.5052711525254328E-2</v>
      </c>
      <c r="AC85" s="36">
        <f>+('C'!Y51/D!AC$60)*1000</f>
        <v>0.25353434052735363</v>
      </c>
    </row>
    <row r="86" spans="6:29" x14ac:dyDescent="0.25">
      <c r="F86" s="220" t="s">
        <v>22</v>
      </c>
      <c r="G86" s="221"/>
      <c r="H86" s="36">
        <f>+('C'!D52/D!H$60)*1000</f>
        <v>-1.0640575686754741</v>
      </c>
      <c r="I86" s="36">
        <f>+('C'!E52/D!I$60)*1000</f>
        <v>-0.79046276339344934</v>
      </c>
      <c r="J86" s="36">
        <f>+('C'!F52/D!J$60)*1000</f>
        <v>-1.112213859459638</v>
      </c>
      <c r="K86" s="36">
        <f>+('C'!G52/D!K$60)*1000</f>
        <v>-1.1241250612232567</v>
      </c>
      <c r="L86" s="36">
        <f>+('C'!H52/D!L$60)*1000</f>
        <v>-0.88733656947942496</v>
      </c>
      <c r="M86" s="36">
        <f>+('C'!I52/D!M$60)*1000</f>
        <v>-0.40187159067612466</v>
      </c>
      <c r="N86" s="36">
        <f>+('C'!J52/D!N$60)*1000</f>
        <v>-0.45513500041567095</v>
      </c>
      <c r="O86" s="36">
        <f>+('C'!K52/D!O$60)*1000</f>
        <v>-1.4460678097204023</v>
      </c>
      <c r="P86" s="36">
        <f>+('C'!L52/D!P$60)*1000</f>
        <v>-1.6483543115134598</v>
      </c>
      <c r="Q86" s="36">
        <f>+('C'!M52/D!Q$60)*1000</f>
        <v>-1.5229159812614514</v>
      </c>
      <c r="R86" s="36">
        <f>+('C'!N52/D!R$60)*1000</f>
        <v>-2.3894906832101181</v>
      </c>
      <c r="S86" s="36">
        <f>+('C'!O52/D!S$60)*1000</f>
        <v>-3.8278466439029701</v>
      </c>
      <c r="T86" s="36">
        <f>+('C'!P52/D!T$60)*1000</f>
        <v>-4.8385573915262778</v>
      </c>
      <c r="U86" s="36">
        <f>+('C'!Q52/D!U$60)*1000</f>
        <v>-3.3324478218751024</v>
      </c>
      <c r="V86" s="36">
        <f>+('C'!R52/D!V$60)*1000</f>
        <v>-3.3976775119460645</v>
      </c>
      <c r="W86" s="36">
        <f>+('C'!S52/D!W$60)*1000</f>
        <v>-3.571432448163006</v>
      </c>
      <c r="X86" s="36">
        <f>+('C'!T52/D!X$60)*1000</f>
        <v>-2.9002043475194852</v>
      </c>
      <c r="Y86" s="36">
        <f>+('C'!U52/D!Y$60)*1000</f>
        <v>-1.737248089238586</v>
      </c>
      <c r="Z86" s="36">
        <f>+('C'!V52/D!Z$60)*1000</f>
        <v>2.6706583330448912</v>
      </c>
      <c r="AA86" s="36">
        <f>+('C'!W52/D!AA$60)*1000</f>
        <v>-1.68041141638269</v>
      </c>
      <c r="AB86" s="36">
        <f>+('C'!X52/D!AB$60)*1000</f>
        <v>-0.47810944060901978</v>
      </c>
      <c r="AC86" s="36">
        <f>+('C'!Y52/D!AC$60)*1000</f>
        <v>-0.85536511788410596</v>
      </c>
    </row>
    <row r="87" spans="6:29" x14ac:dyDescent="0.25">
      <c r="F87" s="218" t="s">
        <v>23</v>
      </c>
      <c r="G87" s="219"/>
      <c r="H87" s="36">
        <f>+('C'!D53/D!H$60)*1000</f>
        <v>-3.2604337927034091</v>
      </c>
      <c r="I87" s="36">
        <f>+('C'!E53/D!I$60)*1000</f>
        <v>-3.2425292601013185</v>
      </c>
      <c r="J87" s="36">
        <f>+('C'!F53/D!J$60)*1000</f>
        <v>-3.4725340100685664</v>
      </c>
      <c r="K87" s="36">
        <f>+('C'!G53/D!K$60)*1000</f>
        <v>-3.2712473027569908</v>
      </c>
      <c r="L87" s="36">
        <f>+('C'!H53/D!L$60)*1000</f>
        <v>-2.5516251901107045</v>
      </c>
      <c r="M87" s="36">
        <f>+('C'!I53/D!M$60)*1000</f>
        <v>-3.7542249502755429</v>
      </c>
      <c r="N87" s="36">
        <f>+('C'!J53/D!N$60)*1000</f>
        <v>-3.666339855196588</v>
      </c>
      <c r="O87" s="36">
        <f>+('C'!K53/D!O$60)*1000</f>
        <v>-4.33615519764124</v>
      </c>
      <c r="P87" s="36">
        <f>+('C'!L53/D!P$60)*1000</f>
        <v>-4.3949543404412994</v>
      </c>
      <c r="Q87" s="36">
        <f>+('C'!M53/D!Q$60)*1000</f>
        <v>-7.5017764263436435</v>
      </c>
      <c r="R87" s="36">
        <f>+('C'!N53/D!R$60)*1000</f>
        <v>-11.028580140844914</v>
      </c>
      <c r="S87" s="36">
        <f>+('C'!O53/D!S$60)*1000</f>
        <v>-14.727061373789351</v>
      </c>
      <c r="T87" s="36">
        <f>+('C'!P53/D!T$60)*1000</f>
        <v>-15.585409920188138</v>
      </c>
      <c r="U87" s="36">
        <f>+('C'!Q53/D!U$60)*1000</f>
        <v>-13.961520587983928</v>
      </c>
      <c r="V87" s="36">
        <f>+('C'!R53/D!V$60)*1000</f>
        <v>-9.6265346552351545</v>
      </c>
      <c r="W87" s="36">
        <f>+('C'!S53/D!W$60)*1000</f>
        <v>-9.1723183187084292</v>
      </c>
      <c r="X87" s="36">
        <f>+('C'!T53/D!X$60)*1000</f>
        <v>-11.845813888147276</v>
      </c>
      <c r="Y87" s="36">
        <f>+('C'!U53/D!Y$60)*1000</f>
        <v>-13.602754426334926</v>
      </c>
      <c r="Z87" s="36">
        <f>+('C'!V53/D!Z$60)*1000</f>
        <v>-10.067658453309516</v>
      </c>
      <c r="AA87" s="36">
        <f>+('C'!W53/D!AA$60)*1000</f>
        <v>-11.270006766636762</v>
      </c>
      <c r="AB87" s="36">
        <f>+('C'!X53/D!AB$60)*1000</f>
        <v>-9.9308869363066776</v>
      </c>
      <c r="AC87" s="36">
        <f>+('C'!Y53/D!AC$60)*1000</f>
        <v>-10.571661523040222</v>
      </c>
    </row>
    <row r="88" spans="6:29" x14ac:dyDescent="0.25">
      <c r="F88" s="220" t="s">
        <v>24</v>
      </c>
      <c r="G88" s="221"/>
      <c r="H88" s="36">
        <f>+('C'!D54/D!H$60)*1000</f>
        <v>-4.0945100771281435</v>
      </c>
      <c r="I88" s="36">
        <f>+('C'!E54/D!I$60)*1000</f>
        <v>-3.7962732527670844</v>
      </c>
      <c r="J88" s="36">
        <f>+('C'!F54/D!J$60)*1000</f>
        <v>-4.3881591505636584</v>
      </c>
      <c r="K88" s="36">
        <f>+('C'!G54/D!K$60)*1000</f>
        <v>-4.0948132851455181</v>
      </c>
      <c r="L88" s="36">
        <f>+('C'!H54/D!L$60)*1000</f>
        <v>-2.9412198063577786</v>
      </c>
      <c r="M88" s="36">
        <f>+('C'!I54/D!M$60)*1000</f>
        <v>-3.1581918336765762</v>
      </c>
      <c r="N88" s="36">
        <f>+('C'!J54/D!N$60)*1000</f>
        <v>-4.5251805522093758</v>
      </c>
      <c r="O88" s="36">
        <f>+('C'!K54/D!O$60)*1000</f>
        <v>-5.1792095753801268</v>
      </c>
      <c r="P88" s="36">
        <f>+('C'!L54/D!P$60)*1000</f>
        <v>-6.7574331060421358</v>
      </c>
      <c r="Q88" s="36">
        <f>+('C'!M54/D!Q$60)*1000</f>
        <v>-15.765602261624197</v>
      </c>
      <c r="R88" s="36">
        <f>+('C'!N54/D!R$60)*1000</f>
        <v>-11.317823420269892</v>
      </c>
      <c r="S88" s="36">
        <f>+('C'!O54/D!S$60)*1000</f>
        <v>-14.620789644628491</v>
      </c>
      <c r="T88" s="36">
        <f>+('C'!P54/D!T$60)*1000</f>
        <v>-22.776394133994664</v>
      </c>
      <c r="U88" s="36">
        <f>+('C'!Q54/D!U$60)*1000</f>
        <v>-19.129797033133926</v>
      </c>
      <c r="V88" s="36">
        <f>+('C'!R54/D!V$60)*1000</f>
        <v>-16.263529297514882</v>
      </c>
      <c r="W88" s="36">
        <f>+('C'!S54/D!W$60)*1000</f>
        <v>-15.143977760816272</v>
      </c>
      <c r="X88" s="36">
        <f>+('C'!T54/D!X$60)*1000</f>
        <v>-15.23696741339989</v>
      </c>
      <c r="Y88" s="36">
        <f>+('C'!U54/D!Y$60)*1000</f>
        <v>-15.156227011553412</v>
      </c>
      <c r="Z88" s="36">
        <f>+('C'!V54/D!Z$60)*1000</f>
        <v>-14.999893083965016</v>
      </c>
      <c r="AA88" s="36">
        <f>+('C'!W54/D!AA$60)*1000</f>
        <v>-14.603341435771178</v>
      </c>
      <c r="AB88" s="36">
        <f>+('C'!X54/D!AB$60)*1000</f>
        <v>-12.093650998306032</v>
      </c>
      <c r="AC88" s="36">
        <f>+('C'!Y54/D!AC$60)*1000</f>
        <v>-12.778339137503654</v>
      </c>
    </row>
    <row r="89" spans="6:29" x14ac:dyDescent="0.25">
      <c r="F89" s="218" t="s">
        <v>25</v>
      </c>
      <c r="G89" s="219"/>
      <c r="H89" s="36">
        <f>+('C'!D55/D!H$60)*1000</f>
        <v>-0.1248205068591679</v>
      </c>
      <c r="I89" s="36">
        <f>+('C'!E55/D!I$60)*1000</f>
        <v>-0.21191524125874586</v>
      </c>
      <c r="J89" s="36">
        <f>+('C'!F55/D!J$60)*1000</f>
        <v>-0.44206586081248039</v>
      </c>
      <c r="K89" s="36">
        <f>+('C'!G55/D!K$60)*1000</f>
        <v>-0.3587265062452315</v>
      </c>
      <c r="L89" s="36">
        <f>+('C'!H55/D!L$60)*1000</f>
        <v>-0.45481663871941352</v>
      </c>
      <c r="M89" s="36">
        <f>+('C'!I55/D!M$60)*1000</f>
        <v>-0.37819853764048411</v>
      </c>
      <c r="N89" s="36">
        <f>+('C'!J55/D!N$60)*1000</f>
        <v>-0.70654403645103969</v>
      </c>
      <c r="O89" s="36">
        <f>+('C'!K55/D!O$60)*1000</f>
        <v>-0.8033734277075002</v>
      </c>
      <c r="P89" s="36">
        <f>+('C'!L55/D!P$60)*1000</f>
        <v>-1.0406913108639095</v>
      </c>
      <c r="Q89" s="36">
        <f>+('C'!M55/D!Q$60)*1000</f>
        <v>-1.1525632882494348</v>
      </c>
      <c r="R89" s="36">
        <f>+('C'!N55/D!R$60)*1000</f>
        <v>-1.511794301850711</v>
      </c>
      <c r="S89" s="36">
        <f>+('C'!O55/D!S$60)*1000</f>
        <v>-2.2724442009755528</v>
      </c>
      <c r="T89" s="36">
        <f>+('C'!P55/D!T$60)*1000</f>
        <v>-1.9908971328271092</v>
      </c>
      <c r="U89" s="36">
        <f>+('C'!Q55/D!U$60)*1000</f>
        <v>-2.0812544162246254</v>
      </c>
      <c r="V89" s="36">
        <f>+('C'!R55/D!V$60)*1000</f>
        <v>-1.8668978776505358</v>
      </c>
      <c r="W89" s="36">
        <f>+('C'!S55/D!W$60)*1000</f>
        <v>-1.6971290486856572</v>
      </c>
      <c r="X89" s="36">
        <f>+('C'!T55/D!X$60)*1000</f>
        <v>-1.8957569422742964</v>
      </c>
      <c r="Y89" s="36">
        <f>+('C'!U55/D!Y$60)*1000</f>
        <v>-2.2041531307179625</v>
      </c>
      <c r="Z89" s="36">
        <f>+('C'!V55/D!Z$60)*1000</f>
        <v>-2.4780781063867181</v>
      </c>
      <c r="AA89" s="36">
        <f>+('C'!W55/D!AA$60)*1000</f>
        <v>-2.8746571965503516</v>
      </c>
      <c r="AB89" s="36">
        <f>+('C'!X55/D!AB$60)*1000</f>
        <v>-2.2240152329487923</v>
      </c>
      <c r="AC89" s="36">
        <f>+('C'!Y55/D!AC$60)*1000</f>
        <v>-2.0579858441754841</v>
      </c>
    </row>
    <row r="90" spans="6:29" ht="15.75" thickBot="1" x14ac:dyDescent="0.3">
      <c r="F90" s="222" t="s">
        <v>26</v>
      </c>
      <c r="G90" s="223"/>
      <c r="H90" s="157">
        <f>+('C'!D56/D!H$60)*1000</f>
        <v>-0.40494116916163736</v>
      </c>
      <c r="I90" s="157">
        <f>+('C'!E56/D!I$60)*1000</f>
        <v>-6.8586307940648406E-2</v>
      </c>
      <c r="J90" s="157">
        <f>+('C'!F56/D!J$60)*1000</f>
        <v>-6.647822087613238E-2</v>
      </c>
      <c r="K90" s="157">
        <f>+('C'!G56/D!K$60)*1000</f>
        <v>-6.1992668725578327E-2</v>
      </c>
      <c r="L90" s="157">
        <f>+('C'!H56/D!L$60)*1000</f>
        <v>-8.1153164857146839E-2</v>
      </c>
      <c r="M90" s="157">
        <f>+('C'!I56/D!M$60)*1000</f>
        <v>-2.0484563027447958E-2</v>
      </c>
      <c r="N90" s="157">
        <f>+('C'!J56/D!N$60)*1000</f>
        <v>-0.17036666825845864</v>
      </c>
      <c r="O90" s="157">
        <f>+('C'!K56/D!O$60)*1000</f>
        <v>-2.4599828923271564E-2</v>
      </c>
      <c r="P90" s="157">
        <f>+('C'!L56/D!P$60)*1000</f>
        <v>-0.18389014168787329</v>
      </c>
      <c r="Q90" s="157">
        <f>+('C'!M56/D!Q$60)*1000</f>
        <v>-0.24674066143826842</v>
      </c>
      <c r="R90" s="157">
        <f>+('C'!N56/D!R$60)*1000</f>
        <v>-0.31094338559773654</v>
      </c>
      <c r="S90" s="157">
        <f>+('C'!O56/D!S$60)*1000</f>
        <v>-0.30303023391536404</v>
      </c>
      <c r="T90" s="157">
        <f>+('C'!P56/D!T$60)*1000</f>
        <v>-0.26294005210334648</v>
      </c>
      <c r="U90" s="157">
        <f>+('C'!Q56/D!U$60)*1000</f>
        <v>-0.2952448448630583</v>
      </c>
      <c r="V90" s="157">
        <f>+('C'!R56/D!V$60)*1000</f>
        <v>-0.25162596485386723</v>
      </c>
      <c r="W90" s="157">
        <f>+('C'!S56/D!W$60)*1000</f>
        <v>-0.14740508285024095</v>
      </c>
      <c r="X90" s="157">
        <f>+('C'!T56/D!X$60)*1000</f>
        <v>-0.26974335166896118</v>
      </c>
      <c r="Y90" s="157">
        <f>+('C'!U56/D!Y$60)*1000</f>
        <v>-0.40216262038520911</v>
      </c>
      <c r="Z90" s="157">
        <f>+('C'!V56/D!Z$60)*1000</f>
        <v>-0.27656820494959278</v>
      </c>
      <c r="AA90" s="157">
        <f>+('C'!W56/D!AA$60)*1000</f>
        <v>-0.27847195490173293</v>
      </c>
      <c r="AB90" s="157">
        <f>+('C'!X56/D!AB$60)*1000</f>
        <v>-0.335142963448329</v>
      </c>
      <c r="AC90" s="157">
        <f>+('C'!Y56/D!AC$60)*1000</f>
        <v>-0.2797584452585955</v>
      </c>
    </row>
    <row r="91" spans="6:29" x14ac:dyDescent="0.25">
      <c r="F91" s="1" t="s">
        <v>57</v>
      </c>
    </row>
    <row r="92" spans="6:29" ht="19.5" thickBot="1" x14ac:dyDescent="0.3">
      <c r="G92" s="227" t="s">
        <v>43</v>
      </c>
      <c r="H92" s="227"/>
      <c r="I92" s="227"/>
      <c r="J92" s="227"/>
      <c r="K92" s="227"/>
      <c r="L92" s="227"/>
      <c r="M92" s="227"/>
      <c r="N92" s="227"/>
      <c r="O92" s="227"/>
      <c r="P92" s="227"/>
      <c r="Q92" s="227"/>
      <c r="R92" s="227"/>
      <c r="S92" s="227"/>
      <c r="T92" s="227"/>
      <c r="U92" s="227"/>
      <c r="V92" s="227"/>
      <c r="W92" s="227"/>
      <c r="X92" s="227"/>
      <c r="Y92" s="227"/>
      <c r="Z92" s="227"/>
      <c r="AA92" s="227"/>
      <c r="AB92" s="227"/>
      <c r="AC92" s="227"/>
    </row>
    <row r="93" spans="6:29" ht="15.75" thickBot="1" x14ac:dyDescent="0.3">
      <c r="G93" s="58" t="s">
        <v>40</v>
      </c>
      <c r="H93" s="59">
        <v>1995</v>
      </c>
      <c r="I93" s="58">
        <v>1996</v>
      </c>
      <c r="J93" s="59">
        <v>1997</v>
      </c>
      <c r="K93" s="60">
        <v>1998</v>
      </c>
      <c r="L93" s="59">
        <v>1999</v>
      </c>
      <c r="M93" s="60">
        <v>2000</v>
      </c>
      <c r="N93" s="59">
        <v>2001</v>
      </c>
      <c r="O93" s="60">
        <v>2002</v>
      </c>
      <c r="P93" s="59">
        <v>2003</v>
      </c>
      <c r="Q93" s="60">
        <v>2004</v>
      </c>
      <c r="R93" s="59">
        <v>2005</v>
      </c>
      <c r="S93" s="60">
        <v>2006</v>
      </c>
      <c r="T93" s="59">
        <v>2007</v>
      </c>
      <c r="U93" s="60">
        <v>2008</v>
      </c>
      <c r="V93" s="59">
        <v>2009</v>
      </c>
      <c r="W93" s="60">
        <v>2010</v>
      </c>
      <c r="X93" s="59">
        <v>2011</v>
      </c>
      <c r="Y93" s="60">
        <v>2012</v>
      </c>
      <c r="Z93" s="59">
        <v>2013</v>
      </c>
      <c r="AA93" s="60">
        <v>2014</v>
      </c>
      <c r="AB93" s="59">
        <v>2015</v>
      </c>
      <c r="AC93" s="61">
        <v>2016</v>
      </c>
    </row>
    <row r="94" spans="6:29" ht="15.75" thickBot="1" x14ac:dyDescent="0.3">
      <c r="G94" s="62" t="s">
        <v>39</v>
      </c>
      <c r="H94" s="63">
        <v>92507.279383038709</v>
      </c>
      <c r="I94" s="64">
        <v>97160.10927780866</v>
      </c>
      <c r="J94" s="64">
        <v>106659.50827125496</v>
      </c>
      <c r="K94" s="64">
        <v>98443.739941166394</v>
      </c>
      <c r="L94" s="64">
        <v>86186.158684768496</v>
      </c>
      <c r="M94" s="64">
        <v>99886.577330727116</v>
      </c>
      <c r="N94" s="64">
        <v>98203.546156310229</v>
      </c>
      <c r="O94" s="64">
        <v>97933.391976083032</v>
      </c>
      <c r="P94" s="64">
        <v>94684.584162772982</v>
      </c>
      <c r="Q94" s="64">
        <v>117074.86382185014</v>
      </c>
      <c r="R94" s="64">
        <v>146566.26483701423</v>
      </c>
      <c r="S94" s="64">
        <v>162590.14609641433</v>
      </c>
      <c r="T94" s="64">
        <v>207416.49464237897</v>
      </c>
      <c r="U94" s="64">
        <v>243982.43787084011</v>
      </c>
      <c r="V94" s="64">
        <v>233821.6705442575</v>
      </c>
      <c r="W94" s="64">
        <v>287018.18463752925</v>
      </c>
      <c r="X94" s="64">
        <v>335415.15670218616</v>
      </c>
      <c r="Y94" s="64">
        <v>369659.70037551981</v>
      </c>
      <c r="Z94" s="64">
        <v>380191.88186037209</v>
      </c>
      <c r="AA94" s="64">
        <v>378195.71671426593</v>
      </c>
      <c r="AB94" s="64">
        <v>291519.59153295099</v>
      </c>
      <c r="AC94" s="64">
        <v>282462.5488892601</v>
      </c>
    </row>
    <row r="95" spans="6:29" x14ac:dyDescent="0.25">
      <c r="G95" s="2" t="s">
        <v>45</v>
      </c>
      <c r="H95" s="76" t="s">
        <v>44</v>
      </c>
      <c r="Y95" s="75"/>
      <c r="Z95" s="75"/>
      <c r="AA95" s="75"/>
      <c r="AB95" s="75"/>
    </row>
    <row r="96" spans="6:29" ht="15.75" thickBot="1" x14ac:dyDescent="0.3"/>
    <row r="97" spans="6:29" ht="15.75" thickBot="1" x14ac:dyDescent="0.3">
      <c r="F97" s="8" t="s">
        <v>15</v>
      </c>
      <c r="G97" s="9"/>
      <c r="H97" s="18">
        <v>1995</v>
      </c>
      <c r="I97" s="10">
        <v>1996</v>
      </c>
      <c r="J97" s="18">
        <v>1997</v>
      </c>
      <c r="K97" s="10">
        <v>1998</v>
      </c>
      <c r="L97" s="18">
        <v>1999</v>
      </c>
      <c r="M97" s="10">
        <v>2000</v>
      </c>
      <c r="N97" s="18">
        <v>2001</v>
      </c>
      <c r="O97" s="10">
        <v>2002</v>
      </c>
      <c r="P97" s="18">
        <v>2003</v>
      </c>
      <c r="Q97" s="10">
        <v>2004</v>
      </c>
      <c r="R97" s="18">
        <v>2005</v>
      </c>
      <c r="S97" s="10">
        <v>2006</v>
      </c>
      <c r="T97" s="18">
        <v>2007</v>
      </c>
      <c r="U97" s="10">
        <v>2008</v>
      </c>
      <c r="V97" s="18">
        <v>2009</v>
      </c>
      <c r="W97" s="10">
        <v>2010</v>
      </c>
      <c r="X97" s="18">
        <v>2011</v>
      </c>
      <c r="Y97" s="10">
        <v>2012</v>
      </c>
      <c r="Z97" s="18">
        <v>2013</v>
      </c>
      <c r="AA97" s="10">
        <v>2014</v>
      </c>
      <c r="AB97" s="18">
        <v>2015</v>
      </c>
      <c r="AC97" s="11">
        <v>2016</v>
      </c>
    </row>
    <row r="98" spans="6:29" ht="15.75" thickBot="1" x14ac:dyDescent="0.3">
      <c r="F98" s="197" t="s">
        <v>27</v>
      </c>
      <c r="G98" s="198"/>
      <c r="H98" s="66">
        <f>+A!D46/(D!H$94)</f>
        <v>1.1286738156861607</v>
      </c>
      <c r="I98" s="66">
        <f>+A!E46/(D!I$94)</f>
        <v>1.2257618160913422</v>
      </c>
      <c r="J98" s="66">
        <f>+A!F46/(D!J$94)</f>
        <v>1.2328830137260183</v>
      </c>
      <c r="K98" s="66">
        <f>+A!G46/(D!K$94)</f>
        <v>1.0141426164798866</v>
      </c>
      <c r="L98" s="66">
        <f>+A!H46/(D!L$94)</f>
        <v>1.9363911160075189</v>
      </c>
      <c r="M98" s="66">
        <f>+A!I46/(D!M$94)</f>
        <v>2.8395857940038529</v>
      </c>
      <c r="N98" s="66">
        <f>+A!J46/(D!N$94)</f>
        <v>1.6975368866482439</v>
      </c>
      <c r="O98" s="66">
        <f>+A!K46/(D!O$94)</f>
        <v>1.1009792454276686</v>
      </c>
      <c r="P98" s="66">
        <f>+A!L46/(D!P$94)</f>
        <v>0.98060050451702607</v>
      </c>
      <c r="Q98" s="66">
        <f>+A!M46/(D!Q$94)</f>
        <v>1.2059650585188166</v>
      </c>
      <c r="R98" s="66">
        <f>+A!N46/(D!R$94)</f>
        <v>0.96439940771625299</v>
      </c>
      <c r="S98" s="66">
        <f>+A!O46/(D!S$94)</f>
        <v>1.1728953357783201</v>
      </c>
      <c r="T98" s="66">
        <f>+A!P46/(D!T$94)</f>
        <v>2.2725592041882443</v>
      </c>
      <c r="U98" s="66">
        <f>+A!Q46/(D!U$94)</f>
        <v>2.6597854692456906</v>
      </c>
      <c r="V98" s="66">
        <f>+A!R46/(D!V$94)</f>
        <v>2.466134484702756</v>
      </c>
      <c r="W98" s="66">
        <f>+A!S46/(D!W$94)</f>
        <v>3.6243797002400098</v>
      </c>
      <c r="X98" s="66">
        <f>+A!T46/(D!X$94)</f>
        <v>4.0854099542576474</v>
      </c>
      <c r="Y98" s="66">
        <f>+A!U46/(D!Y$94)</f>
        <v>3.4912610508772319</v>
      </c>
      <c r="Z98" s="66">
        <f>+A!V46/(D!Z$94)</f>
        <v>4.1837521627675587</v>
      </c>
      <c r="AA98" s="66">
        <f>+A!W46/(D!AA$94)</f>
        <v>4.2898762817712282</v>
      </c>
      <c r="AB98" s="66">
        <f>+A!X46/(D!AB$94)</f>
        <v>4.0816694917243836</v>
      </c>
      <c r="AC98" s="66">
        <f>+A!Y46/(D!AC$94)</f>
        <v>3.5220612924159114</v>
      </c>
    </row>
    <row r="99" spans="6:29" x14ac:dyDescent="0.25">
      <c r="F99" s="218" t="s">
        <v>17</v>
      </c>
      <c r="G99" s="219"/>
      <c r="H99" s="68">
        <f>+A!D47/(D!H$94)</f>
        <v>0.10892179585434282</v>
      </c>
      <c r="I99" s="68">
        <f>+A!E47/(D!I$94)</f>
        <v>4.6218463867307012E-2</v>
      </c>
      <c r="J99" s="68">
        <f>+A!F47/(D!J$94)</f>
        <v>3.0496324732040957E-2</v>
      </c>
      <c r="K99" s="68">
        <f>+A!G47/(D!K$94)</f>
        <v>2.3965657962710333E-2</v>
      </c>
      <c r="L99" s="68">
        <f>+A!H47/(D!L$94)</f>
        <v>8.3532844599005562E-2</v>
      </c>
      <c r="M99" s="68">
        <f>+A!I47/(D!M$94)</f>
        <v>4.1158432993331932E-2</v>
      </c>
      <c r="N99" s="68">
        <f>+A!J47/(D!N$94)</f>
        <v>5.9951439947280284E-2</v>
      </c>
      <c r="O99" s="68">
        <f>+A!K47/(D!O$94)</f>
        <v>2.6325913439510358E-2</v>
      </c>
      <c r="P99" s="68">
        <f>+A!L47/(D!P$94)</f>
        <v>1.7267383222482516E-2</v>
      </c>
      <c r="Q99" s="68">
        <f>+A!M47/(D!Q$94)</f>
        <v>7.0031855962490513E-3</v>
      </c>
      <c r="R99" s="68">
        <f>+A!N47/(D!R$94)</f>
        <v>6.9426412765007809E-3</v>
      </c>
      <c r="S99" s="68">
        <f>+A!O47/(D!S$94)</f>
        <v>8.1894323362648389E-3</v>
      </c>
      <c r="T99" s="68">
        <f>+A!P47/(D!T$94)</f>
        <v>1.7252224834720876E-2</v>
      </c>
      <c r="U99" s="68">
        <f>+A!Q47/(D!U$94)</f>
        <v>1.0808605828408185E-2</v>
      </c>
      <c r="V99" s="68">
        <f>+A!R47/(D!V$94)</f>
        <v>1.3901299192816961E-2</v>
      </c>
      <c r="W99" s="68">
        <f>+A!S47/(D!W$94)</f>
        <v>1.1036454028166862E-2</v>
      </c>
      <c r="X99" s="68">
        <f>+A!T47/(D!X$94)</f>
        <v>2.4637574763317602E-2</v>
      </c>
      <c r="Y99" s="68">
        <f>+A!U47/(D!Y$94)</f>
        <v>2.2183294504837109E-2</v>
      </c>
      <c r="Z99" s="68">
        <f>+A!V47/(D!Z$94)</f>
        <v>2.3046291670209589E-2</v>
      </c>
      <c r="AA99" s="68">
        <f>+A!W47/(D!AA$94)</f>
        <v>2.4408676756575723E-2</v>
      </c>
      <c r="AB99" s="68">
        <f>+A!X47/(D!AB$94)</f>
        <v>1.6711943696069997E-2</v>
      </c>
      <c r="AC99" s="68">
        <f>+A!Y47/(D!AC$94)</f>
        <v>1.2732275532251078E-2</v>
      </c>
    </row>
    <row r="100" spans="6:29" x14ac:dyDescent="0.25">
      <c r="F100" s="220" t="s">
        <v>18</v>
      </c>
      <c r="G100" s="221"/>
      <c r="H100" s="69">
        <f>+A!D48/(D!H$94)</f>
        <v>4.1318910527821898E-4</v>
      </c>
      <c r="I100" s="69">
        <f>+A!E48/(D!I$94)</f>
        <v>1.8075319316269189E-4</v>
      </c>
      <c r="J100" s="69">
        <f>+A!F48/(D!J$94)</f>
        <v>4.7918840831346948E-4</v>
      </c>
      <c r="K100" s="69">
        <f>+A!G48/(D!K$94)</f>
        <v>4.9520670414527929E-4</v>
      </c>
      <c r="L100" s="69">
        <f>+A!H48/(D!L$94)</f>
        <v>6.365755341373162E-4</v>
      </c>
      <c r="M100" s="69">
        <f>+A!I48/(D!M$94)</f>
        <v>1.6018168233979601E-4</v>
      </c>
      <c r="N100" s="69">
        <f>+A!J48/(D!N$94)</f>
        <v>3.515148011565147E-4</v>
      </c>
      <c r="O100" s="69">
        <f>+A!K48/(D!O$94)</f>
        <v>2.9944331967141275E-3</v>
      </c>
      <c r="P100" s="69">
        <f>+A!L48/(D!P$94)</f>
        <v>0</v>
      </c>
      <c r="Q100" s="69">
        <f>+A!M48/(D!Q$94)</f>
        <v>2.6350660588376735E-5</v>
      </c>
      <c r="R100" s="69">
        <f>+A!N48/(D!R$94)</f>
        <v>0</v>
      </c>
      <c r="S100" s="69">
        <f>+A!O48/(D!S$94)</f>
        <v>1.5130068205617113E-6</v>
      </c>
      <c r="T100" s="69">
        <f>+A!P48/(D!T$94)</f>
        <v>1.2230266471207125E-2</v>
      </c>
      <c r="U100" s="69">
        <f>+A!Q48/(D!U$94)</f>
        <v>4.5495077829643379E-7</v>
      </c>
      <c r="V100" s="69">
        <f>+A!R48/(D!V$94)</f>
        <v>2.9169362207208407E-2</v>
      </c>
      <c r="W100" s="69">
        <f>+A!S48/(D!W$94)</f>
        <v>1.5887495092893686E-5</v>
      </c>
      <c r="X100" s="69">
        <f>+A!T48/(D!X$94)</f>
        <v>2.7104648726629069E-3</v>
      </c>
      <c r="Y100" s="69">
        <f>+A!U48/(D!Y$94)</f>
        <v>1.2830449181184511E-4</v>
      </c>
      <c r="Z100" s="69">
        <f>+A!V48/(D!Z$94)</f>
        <v>6.564579937339636E-5</v>
      </c>
      <c r="AA100" s="69">
        <f>+A!W48/(D!AA$94)</f>
        <v>2.4180601725083052E-5</v>
      </c>
      <c r="AB100" s="69">
        <f>+A!X48/(D!AB$94)</f>
        <v>4.7929951899718755E-3</v>
      </c>
      <c r="AC100" s="69">
        <f>+A!Y48/(D!AC$94)</f>
        <v>5.8125015385444108E-3</v>
      </c>
    </row>
    <row r="101" spans="6:29" x14ac:dyDescent="0.25">
      <c r="F101" s="218" t="s">
        <v>19</v>
      </c>
      <c r="G101" s="219"/>
      <c r="H101" s="69">
        <f>+A!D49/(D!H$94)</f>
        <v>8.5104621522827786E-2</v>
      </c>
      <c r="I101" s="69">
        <f>+A!E49/(D!I$94)</f>
        <v>6.6992359810845226E-2</v>
      </c>
      <c r="J101" s="69">
        <f>+A!F49/(D!J$94)</f>
        <v>7.1903584821484415E-2</v>
      </c>
      <c r="K101" s="69">
        <f>+A!G49/(D!K$94)</f>
        <v>3.5054478853225012E-2</v>
      </c>
      <c r="L101" s="69">
        <f>+A!H49/(D!L$94)</f>
        <v>3.044834623153676E-2</v>
      </c>
      <c r="M101" s="69">
        <f>+A!I49/(D!M$94)</f>
        <v>4.0248130503950014E-2</v>
      </c>
      <c r="N101" s="69">
        <f>+A!J49/(D!N$94)</f>
        <v>6.193526851177944E-2</v>
      </c>
      <c r="O101" s="69">
        <f>+A!K49/(D!O$94)</f>
        <v>6.7493679802433926E-2</v>
      </c>
      <c r="P101" s="69">
        <f>+A!L49/(D!P$94)</f>
        <v>5.5384390673194672E-2</v>
      </c>
      <c r="Q101" s="69">
        <f>+A!M49/(D!Q$94)</f>
        <v>4.0497591414794552E-2</v>
      </c>
      <c r="R101" s="69">
        <f>+A!N49/(D!R$94)</f>
        <v>8.2989165436712559E-2</v>
      </c>
      <c r="S101" s="69">
        <f>+A!O49/(D!S$94)</f>
        <v>0.16255745895158452</v>
      </c>
      <c r="T101" s="69">
        <f>+A!P49/(D!T$94)</f>
        <v>0.19465150093106853</v>
      </c>
      <c r="U101" s="69">
        <f>+A!Q49/(D!U$94)</f>
        <v>0.14812607954647927</v>
      </c>
      <c r="V101" s="69">
        <f>+A!R49/(D!V$94)</f>
        <v>5.4208546925939717E-2</v>
      </c>
      <c r="W101" s="69">
        <f>+A!S49/(D!W$94)</f>
        <v>7.802382984298141E-2</v>
      </c>
      <c r="X101" s="69">
        <f>+A!T49/(D!X$94)</f>
        <v>0.10204908548718813</v>
      </c>
      <c r="Y101" s="69">
        <f>+A!U49/(D!Y$94)</f>
        <v>0.18001562499888563</v>
      </c>
      <c r="Z101" s="69">
        <f>+A!V49/(D!Z$94)</f>
        <v>0.12567655249816184</v>
      </c>
      <c r="AA101" s="69">
        <f>+A!W49/(D!AA$94)</f>
        <v>0.14428777637698084</v>
      </c>
      <c r="AB101" s="69">
        <f>+A!X49/(D!AB$94)</f>
        <v>0.1356256394024585</v>
      </c>
      <c r="AC101" s="69">
        <f>+A!Y49/(D!AC$94)</f>
        <v>9.4913942062141335E-2</v>
      </c>
    </row>
    <row r="102" spans="6:29" x14ac:dyDescent="0.25">
      <c r="F102" s="220" t="s">
        <v>20</v>
      </c>
      <c r="G102" s="221"/>
      <c r="H102" s="69">
        <f>+A!D50/(D!H$94)</f>
        <v>7.7051817408727061E-2</v>
      </c>
      <c r="I102" s="69">
        <f>+A!E50/(D!I$94)</f>
        <v>0.33986359469381566</v>
      </c>
      <c r="J102" s="69">
        <f>+A!F50/(D!J$94)</f>
        <v>0.46438697123966416</v>
      </c>
      <c r="K102" s="69">
        <f>+A!G50/(D!K$94)</f>
        <v>0.29564429406475029</v>
      </c>
      <c r="L102" s="69">
        <f>+A!H50/(D!L$94)</f>
        <v>1.0062919536443771</v>
      </c>
      <c r="M102" s="69">
        <f>+A!I50/(D!M$94)</f>
        <v>1.5707991723501959</v>
      </c>
      <c r="N102" s="69">
        <f>+A!J50/(D!N$94)</f>
        <v>0.43778727635323239</v>
      </c>
      <c r="O102" s="69">
        <f>+A!K50/(D!O$94)</f>
        <v>0.33012195684895212</v>
      </c>
      <c r="P102" s="69">
        <f>+A!L50/(D!P$94)</f>
        <v>0.11416692691406564</v>
      </c>
      <c r="Q102" s="69">
        <f>+A!M50/(D!Q$94)</f>
        <v>0.36574133509270412</v>
      </c>
      <c r="R102" s="69">
        <f>+A!N50/(D!R$94)</f>
        <v>0.15946619111833629</v>
      </c>
      <c r="S102" s="69">
        <f>+A!O50/(D!S$94)</f>
        <v>0.25866544812045955</v>
      </c>
      <c r="T102" s="69">
        <f>+A!P50/(D!T$94)</f>
        <v>1.1386825209210909</v>
      </c>
      <c r="U102" s="69">
        <f>+A!Q50/(D!U$94)</f>
        <v>1.1151132285350305</v>
      </c>
      <c r="V102" s="69">
        <f>+A!R50/(D!V$94)</f>
        <v>0.79517145082071294</v>
      </c>
      <c r="W102" s="69">
        <f>+A!S50/(D!W$94)</f>
        <v>1.3475507466136605</v>
      </c>
      <c r="X102" s="69">
        <f>+A!T50/(D!X$94)</f>
        <v>1.5147702596252068</v>
      </c>
      <c r="Y102" s="69">
        <f>+A!U50/(D!Y$94)</f>
        <v>1.3990120818543197</v>
      </c>
      <c r="Z102" s="69">
        <f>+A!V50/(D!Z$94)</f>
        <v>1.5927824866665536</v>
      </c>
      <c r="AA102" s="69">
        <f>+A!W50/(D!AA$94)</f>
        <v>1.9893552696378805</v>
      </c>
      <c r="AB102" s="69">
        <f>+A!X50/(D!AB$94)</f>
        <v>1.6256617145624426</v>
      </c>
      <c r="AC102" s="69">
        <f>+A!Y50/(D!AC$94)</f>
        <v>1.4023987022623008</v>
      </c>
    </row>
    <row r="103" spans="6:29" x14ac:dyDescent="0.25">
      <c r="F103" s="218" t="s">
        <v>21</v>
      </c>
      <c r="G103" s="219"/>
      <c r="H103" s="69">
        <f>+A!D51/(D!H$94)</f>
        <v>0</v>
      </c>
      <c r="I103" s="69">
        <f>+A!E51/(D!I$94)</f>
        <v>6.6967812699713649E-4</v>
      </c>
      <c r="J103" s="69">
        <f>+A!F51/(D!J$94)</f>
        <v>5.4131882788325432E-3</v>
      </c>
      <c r="K103" s="69">
        <f>+A!G51/(D!K$94)</f>
        <v>5.5599269219872244E-4</v>
      </c>
      <c r="L103" s="69">
        <f>+A!H51/(D!L$94)</f>
        <v>3.8788130843924029E-5</v>
      </c>
      <c r="M103" s="69">
        <f>+A!I51/(D!M$94)</f>
        <v>0</v>
      </c>
      <c r="N103" s="69">
        <f>+A!J51/(D!N$94)</f>
        <v>1.1577993305763533E-5</v>
      </c>
      <c r="O103" s="69">
        <f>+A!K51/(D!O$94)</f>
        <v>2.7028574693363437E-5</v>
      </c>
      <c r="P103" s="69">
        <f>+A!L51/(D!P$94)</f>
        <v>6.0690713813784006E-2</v>
      </c>
      <c r="Q103" s="69">
        <f>+A!M51/(D!Q$94)</f>
        <v>3.7570677909933008E-2</v>
      </c>
      <c r="R103" s="69">
        <f>+A!N51/(D!R$94)</f>
        <v>1.3434742313926549E-3</v>
      </c>
      <c r="S103" s="69">
        <f>+A!O51/(D!S$94)</f>
        <v>2.3448259882485448E-2</v>
      </c>
      <c r="T103" s="69">
        <f>+A!P51/(D!T$94)</f>
        <v>8.4401561361760427E-2</v>
      </c>
      <c r="U103" s="69">
        <f>+A!Q51/(D!U$94)</f>
        <v>0.1223669222282503</v>
      </c>
      <c r="V103" s="69">
        <f>+A!R51/(D!V$94)</f>
        <v>6.0784194924780696E-2</v>
      </c>
      <c r="W103" s="69">
        <f>+A!S51/(D!W$94)</f>
        <v>1.3614391732477922E-2</v>
      </c>
      <c r="X103" s="69">
        <f>+A!T51/(D!X$94)</f>
        <v>0.13676718563058604</v>
      </c>
      <c r="Y103" s="69">
        <f>+A!U51/(D!Y$94)</f>
        <v>9.8426017126127294E-2</v>
      </c>
      <c r="Z103" s="69">
        <f>+A!V51/(D!Z$94)</f>
        <v>0.10362006628660277</v>
      </c>
      <c r="AA103" s="69">
        <f>+A!W51/(D!AA$94)</f>
        <v>6.2522466424083795E-2</v>
      </c>
      <c r="AB103" s="69">
        <f>+A!X51/(D!AB$94)</f>
        <v>5.9863132725429376E-2</v>
      </c>
      <c r="AC103" s="69">
        <f>+A!Y51/(D!AC$94)</f>
        <v>7.4669891930589843E-2</v>
      </c>
    </row>
    <row r="104" spans="6:29" x14ac:dyDescent="0.25">
      <c r="F104" s="220" t="s">
        <v>22</v>
      </c>
      <c r="G104" s="221"/>
      <c r="H104" s="69">
        <f>+A!D52/(D!H$94)</f>
        <v>0.30807208027377464</v>
      </c>
      <c r="I104" s="69">
        <f>+A!E52/(D!I$94)</f>
        <v>0.25991104978890522</v>
      </c>
      <c r="J104" s="69">
        <f>+A!F52/(D!J$94)</f>
        <v>0.2598853346436289</v>
      </c>
      <c r="K104" s="69">
        <f>+A!G52/(D!K$94)</f>
        <v>0.26807827512213589</v>
      </c>
      <c r="L104" s="69">
        <f>+A!H52/(D!L$94)</f>
        <v>0.40643219902769118</v>
      </c>
      <c r="M104" s="69">
        <f>+A!I52/(D!M$94)</f>
        <v>0.67504661589057946</v>
      </c>
      <c r="N104" s="69">
        <f>+A!J52/(D!N$94)</f>
        <v>0.69025678453714701</v>
      </c>
      <c r="O104" s="69">
        <f>+A!K52/(D!O$94)</f>
        <v>0.41554741624734731</v>
      </c>
      <c r="P104" s="69">
        <f>+A!L52/(D!P$94)</f>
        <v>0.42524667934097204</v>
      </c>
      <c r="Q104" s="69">
        <f>+A!M52/(D!Q$94)</f>
        <v>0.4970874968392538</v>
      </c>
      <c r="R104" s="69">
        <f>+A!N52/(D!R$94)</f>
        <v>0.4245913005233663</v>
      </c>
      <c r="S104" s="69">
        <f>+A!O52/(D!S$94)</f>
        <v>0.41369671296139748</v>
      </c>
      <c r="T104" s="69">
        <f>+A!P52/(D!T$94)</f>
        <v>0.36593812912934998</v>
      </c>
      <c r="U104" s="69">
        <f>+A!Q52/(D!U$94)</f>
        <v>0.65191663132820032</v>
      </c>
      <c r="V104" s="69">
        <f>+A!R52/(D!V$94)</f>
        <v>0.89328318249469307</v>
      </c>
      <c r="W104" s="69">
        <f>+A!S52/(D!W$94)</f>
        <v>1.1559411798907266</v>
      </c>
      <c r="X104" s="69">
        <f>+A!T52/(D!X$94)</f>
        <v>1.269446485920309</v>
      </c>
      <c r="Y104" s="69">
        <f>+A!U52/(D!Y$94)</f>
        <v>1.1667995471560564</v>
      </c>
      <c r="Z104" s="69">
        <f>+A!V52/(D!Z$94)</f>
        <v>1.7051979722126029</v>
      </c>
      <c r="AA104" s="69">
        <f>+A!W52/(D!AA$94)</f>
        <v>1.4111319150745656</v>
      </c>
      <c r="AB104" s="69">
        <f>+A!X52/(D!AB$94)</f>
        <v>1.7198029036869407</v>
      </c>
      <c r="AC104" s="69">
        <f>+A!Y52/(D!AC$94)</f>
        <v>1.5603124404743258</v>
      </c>
    </row>
    <row r="105" spans="6:29" x14ac:dyDescent="0.25">
      <c r="F105" s="218" t="s">
        <v>23</v>
      </c>
      <c r="G105" s="219"/>
      <c r="H105" s="69">
        <f>+A!D53/(D!H$94)</f>
        <v>0.25698187384331123</v>
      </c>
      <c r="I105" s="69">
        <f>+A!E53/(D!I$94)</f>
        <v>0.26233543981636481</v>
      </c>
      <c r="J105" s="69">
        <f>+A!F53/(D!J$94)</f>
        <v>0.15280765178993855</v>
      </c>
      <c r="K105" s="69">
        <f>+A!G53/(D!K$94)</f>
        <v>0.14548439553961859</v>
      </c>
      <c r="L105" s="69">
        <f>+A!H53/(D!L$94)</f>
        <v>0.19295026317188588</v>
      </c>
      <c r="M105" s="69">
        <f>+A!I53/(D!M$94)</f>
        <v>0.29107150106600171</v>
      </c>
      <c r="N105" s="69">
        <f>+A!J53/(D!N$94)</f>
        <v>0.27114524925217287</v>
      </c>
      <c r="O105" s="69">
        <f>+A!K53/(D!O$94)</f>
        <v>0.15916010551137275</v>
      </c>
      <c r="P105" s="69">
        <f>+A!L53/(D!P$94)</f>
        <v>0.17262115205472034</v>
      </c>
      <c r="Q105" s="69">
        <f>+A!M53/(D!Q$94)</f>
        <v>0.14449759280303093</v>
      </c>
      <c r="R105" s="69">
        <f>+A!N53/(D!R$94)</f>
        <v>0.14881002135282573</v>
      </c>
      <c r="S105" s="69">
        <f>+A!O53/(D!S$94)</f>
        <v>0.21765124670602914</v>
      </c>
      <c r="T105" s="69">
        <f>+A!P53/(D!T$94)</f>
        <v>0.38126843834840429</v>
      </c>
      <c r="U105" s="69">
        <f>+A!Q53/(D!U$94)</f>
        <v>0.50750597903915284</v>
      </c>
      <c r="V105" s="69">
        <f>+A!R53/(D!V$94)</f>
        <v>0.44694236319819403</v>
      </c>
      <c r="W105" s="69">
        <f>+A!S53/(D!W$94)</f>
        <v>0.62672817134276926</v>
      </c>
      <c r="X105" s="69">
        <f>+A!T53/(D!X$94)</f>
        <v>0.6253844222855085</v>
      </c>
      <c r="Y105" s="69">
        <f>+A!U53/(D!Y$94)</f>
        <v>0.4749412278959545</v>
      </c>
      <c r="Z105" s="69">
        <f>+A!V53/(D!Z$94)</f>
        <v>0.46442937480934243</v>
      </c>
      <c r="AA105" s="69">
        <f>+A!W53/(D!AA$94)</f>
        <v>0.45519590886870087</v>
      </c>
      <c r="AB105" s="69">
        <f>+A!X53/(D!AB$94)</f>
        <v>0.33114345589047139</v>
      </c>
      <c r="AC105" s="69">
        <f>+A!Y53/(D!AC$94)</f>
        <v>0.20635605757013772</v>
      </c>
    </row>
    <row r="106" spans="6:29" x14ac:dyDescent="0.25">
      <c r="F106" s="220" t="s">
        <v>24</v>
      </c>
      <c r="G106" s="221"/>
      <c r="H106" s="69">
        <f>+A!D54/(D!H$94)</f>
        <v>5.0456980587149508E-2</v>
      </c>
      <c r="I106" s="69">
        <f>+A!E54/(D!I$94)</f>
        <v>6.151401068221192E-2</v>
      </c>
      <c r="J106" s="69">
        <f>+A!F54/(D!J$94)</f>
        <v>6.9220242242479371E-2</v>
      </c>
      <c r="K106" s="69">
        <f>+A!G54/(D!K$94)</f>
        <v>6.5852810995136485E-2</v>
      </c>
      <c r="L106" s="69">
        <f>+A!H54/(D!L$94)</f>
        <v>3.5178235650219519E-2</v>
      </c>
      <c r="M106" s="69">
        <f>+A!I54/(D!M$94)</f>
        <v>6.4090082682517702E-2</v>
      </c>
      <c r="N106" s="69">
        <f>+A!J54/(D!N$94)</f>
        <v>8.5055472301427487E-2</v>
      </c>
      <c r="O106" s="69">
        <f>+A!K54/(D!O$94)</f>
        <v>1.8147538486505542E-2</v>
      </c>
      <c r="P106" s="69">
        <f>+A!L54/(D!P$94)</f>
        <v>3.7632989905456694E-2</v>
      </c>
      <c r="Q106" s="69">
        <f>+A!M54/(D!Q$94)</f>
        <v>2.3730465356146636E-2</v>
      </c>
      <c r="R106" s="69">
        <f>+A!N54/(D!R$94)</f>
        <v>7.4053050421047387E-2</v>
      </c>
      <c r="S106" s="69">
        <f>+A!O54/(D!S$94)</f>
        <v>1.836934200322898E-2</v>
      </c>
      <c r="T106" s="69">
        <f>+A!P54/(D!T$94)</f>
        <v>1.7154325195470822E-2</v>
      </c>
      <c r="U106" s="69">
        <f>+A!Q54/(D!U$94)</f>
        <v>4.1555310654643428E-2</v>
      </c>
      <c r="V106" s="69">
        <f>+A!R54/(D!V$94)</f>
        <v>9.5649034359998775E-2</v>
      </c>
      <c r="W106" s="69">
        <f>+A!S54/(D!W$94)</f>
        <v>0.29319834248926008</v>
      </c>
      <c r="X106" s="69">
        <f>+A!T54/(D!X$94)</f>
        <v>0.28423774565634774</v>
      </c>
      <c r="Y106" s="69">
        <f>+A!U54/(D!Y$94)</f>
        <v>4.7268777154365595E-2</v>
      </c>
      <c r="Z106" s="69">
        <f>+A!V54/(D!Z$94)</f>
        <v>7.6262309595154246E-2</v>
      </c>
      <c r="AA106" s="69">
        <f>+A!W54/(D!AA$94)</f>
        <v>7.5154124554705354E-2</v>
      </c>
      <c r="AB106" s="69">
        <f>+A!X54/(D!AB$94)</f>
        <v>7.8665501963040091E-2</v>
      </c>
      <c r="AC106" s="69">
        <f>+A!Y54/(D!AC$94)</f>
        <v>7.2765993512499599E-2</v>
      </c>
    </row>
    <row r="107" spans="6:29" x14ac:dyDescent="0.25">
      <c r="F107" s="218" t="s">
        <v>25</v>
      </c>
      <c r="G107" s="219"/>
      <c r="H107" s="69">
        <f>+A!D55/(D!H$94)</f>
        <v>0.24167148952062967</v>
      </c>
      <c r="I107" s="69">
        <f>+A!E55/(D!I$94)</f>
        <v>0.18807649698860177</v>
      </c>
      <c r="J107" s="69">
        <f>+A!F55/(D!J$94)</f>
        <v>0.17829052756963598</v>
      </c>
      <c r="K107" s="69">
        <f>+A!G55/(D!K$94)</f>
        <v>0.17901154517831092</v>
      </c>
      <c r="L107" s="69">
        <f>+A!H55/(D!L$94)</f>
        <v>0.18088187520944823</v>
      </c>
      <c r="M107" s="69">
        <f>+A!I55/(D!M$94)</f>
        <v>0.1570116768349363</v>
      </c>
      <c r="N107" s="69">
        <f>+A!J55/(D!N$94)</f>
        <v>9.1042302950742296E-2</v>
      </c>
      <c r="O107" s="69">
        <f>+A!K55/(D!O$94)</f>
        <v>8.1161173320139154E-2</v>
      </c>
      <c r="P107" s="69">
        <f>+A!L55/(D!P$94)</f>
        <v>9.7590258030968824E-2</v>
      </c>
      <c r="Q107" s="69">
        <f>+A!M55/(D!Q$94)</f>
        <v>8.9612668830129791E-2</v>
      </c>
      <c r="R107" s="69">
        <f>+A!N55/(D!R$94)</f>
        <v>6.5427770917569586E-2</v>
      </c>
      <c r="S107" s="69">
        <f>+A!O55/(D!S$94)</f>
        <v>6.9826888483559682E-2</v>
      </c>
      <c r="T107" s="69">
        <f>+A!P55/(D!T$94)</f>
        <v>6.0049761333953011E-2</v>
      </c>
      <c r="U107" s="69">
        <f>+A!Q55/(D!U$94)</f>
        <v>6.0484353418142962E-2</v>
      </c>
      <c r="V107" s="69">
        <f>+A!R55/(D!V$94)</f>
        <v>7.5329801378123729E-2</v>
      </c>
      <c r="W107" s="69">
        <f>+A!S55/(D!W$94)</f>
        <v>9.6892554160359967E-2</v>
      </c>
      <c r="X107" s="69">
        <f>+A!T55/(D!X$94)</f>
        <v>0.12344678280822044</v>
      </c>
      <c r="Y107" s="69">
        <f>+A!U55/(D!Y$94)</f>
        <v>0.10096295853209426</v>
      </c>
      <c r="Z107" s="69">
        <f>+A!V55/(D!Z$94)</f>
        <v>9.0617345197951144E-2</v>
      </c>
      <c r="AA107" s="69">
        <f>+A!W55/(D!AA$94)</f>
        <v>0.12622920326743939</v>
      </c>
      <c r="AB107" s="69">
        <f>+A!X55/(D!AB$94)</f>
        <v>0.10791156036744175</v>
      </c>
      <c r="AC107" s="69">
        <f>+A!Y55/(D!AC$94)</f>
        <v>8.9604098311534916E-2</v>
      </c>
    </row>
    <row r="108" spans="6:29" ht="15.75" thickBot="1" x14ac:dyDescent="0.3">
      <c r="F108" s="222" t="s">
        <v>26</v>
      </c>
      <c r="G108" s="223"/>
      <c r="H108" s="70">
        <f>+A!D56/(D!H$94)</f>
        <v>0</v>
      </c>
      <c r="I108" s="70">
        <f>+A!E56/(D!I$94)</f>
        <v>0</v>
      </c>
      <c r="J108" s="70">
        <f>+A!F56/(D!J$94)</f>
        <v>0</v>
      </c>
      <c r="K108" s="70">
        <f>+A!G56/(D!K$94)</f>
        <v>0</v>
      </c>
      <c r="L108" s="70">
        <f>+A!H56/(D!L$94)</f>
        <v>0</v>
      </c>
      <c r="M108" s="70">
        <f>+A!I56/(D!M$94)</f>
        <v>0</v>
      </c>
      <c r="N108" s="70">
        <f>+A!J56/(D!N$94)</f>
        <v>0</v>
      </c>
      <c r="O108" s="70">
        <f>+A!K56/(D!O$94)</f>
        <v>0</v>
      </c>
      <c r="P108" s="70">
        <f>+A!L56/(D!P$94)</f>
        <v>0</v>
      </c>
      <c r="Q108" s="70">
        <f>+A!M56/(D!Q$94)</f>
        <v>1.976940159863791E-4</v>
      </c>
      <c r="R108" s="70">
        <f>+A!N56/(D!R$94)</f>
        <v>7.7575150138701056E-4</v>
      </c>
      <c r="S108" s="70">
        <f>+A!O56/(D!S$94)</f>
        <v>4.8902717605561882E-4</v>
      </c>
      <c r="T108" s="70">
        <f>+A!P56/(D!T$94)</f>
        <v>9.3046119756653143E-4</v>
      </c>
      <c r="U108" s="70">
        <f>+A!Q56/(D!U$94)</f>
        <v>1.9078996179488301E-3</v>
      </c>
      <c r="V108" s="70">
        <f>+A!R56/(D!V$94)</f>
        <v>1.6952534770508891E-3</v>
      </c>
      <c r="W108" s="70">
        <f>+A!S56/(D!W$94)</f>
        <v>1.3781426445140972E-3</v>
      </c>
      <c r="X108" s="70">
        <f>+A!T56/(D!X$94)</f>
        <v>1.9599382641604856E-3</v>
      </c>
      <c r="Y108" s="70">
        <f>+A!U56/(D!Y$94)</f>
        <v>1.5232171627797182E-3</v>
      </c>
      <c r="Z108" s="70">
        <f>+A!V56/(D!Z$94)</f>
        <v>2.0541232921086226E-3</v>
      </c>
      <c r="AA108" s="70">
        <f>+A!W56/(D!AA$94)</f>
        <v>1.5667628527048537E-3</v>
      </c>
      <c r="AB108" s="70">
        <f>+A!X56/(D!AB$94)</f>
        <v>1.490664821924605E-3</v>
      </c>
      <c r="AC108" s="70">
        <f>+A!Y56/(D!AC$94)</f>
        <v>2.4954140036325379E-3</v>
      </c>
    </row>
    <row r="109" spans="6:29" x14ac:dyDescent="0.25">
      <c r="F109" s="1" t="s">
        <v>57</v>
      </c>
      <c r="I109" s="77"/>
    </row>
    <row r="110" spans="6:29" ht="15.75" thickBot="1" x14ac:dyDescent="0.3"/>
    <row r="111" spans="6:29" ht="15.75" thickBot="1" x14ac:dyDescent="0.3">
      <c r="F111" s="8" t="s">
        <v>15</v>
      </c>
      <c r="G111" s="9"/>
      <c r="H111" s="18">
        <v>1995</v>
      </c>
      <c r="I111" s="10">
        <v>1996</v>
      </c>
      <c r="J111" s="18">
        <v>1997</v>
      </c>
      <c r="K111" s="10">
        <v>1998</v>
      </c>
      <c r="L111" s="18">
        <v>1999</v>
      </c>
      <c r="M111" s="10">
        <v>2000</v>
      </c>
      <c r="N111" s="18">
        <v>2001</v>
      </c>
      <c r="O111" s="10">
        <v>2002</v>
      </c>
      <c r="P111" s="18">
        <v>2003</v>
      </c>
      <c r="Q111" s="10">
        <v>2004</v>
      </c>
      <c r="R111" s="18">
        <v>2005</v>
      </c>
      <c r="S111" s="10">
        <v>2006</v>
      </c>
      <c r="T111" s="18">
        <v>2007</v>
      </c>
      <c r="U111" s="10">
        <v>2008</v>
      </c>
      <c r="V111" s="18">
        <v>2009</v>
      </c>
      <c r="W111" s="10">
        <v>2010</v>
      </c>
      <c r="X111" s="18">
        <v>2011</v>
      </c>
      <c r="Y111" s="10">
        <v>2012</v>
      </c>
      <c r="Z111" s="18">
        <v>2013</v>
      </c>
      <c r="AA111" s="10">
        <v>2014</v>
      </c>
      <c r="AB111" s="18">
        <v>2015</v>
      </c>
      <c r="AC111" s="11">
        <v>2016</v>
      </c>
    </row>
    <row r="112" spans="6:29" ht="15.75" thickBot="1" x14ac:dyDescent="0.3">
      <c r="F112" s="197" t="s">
        <v>27</v>
      </c>
      <c r="G112" s="198"/>
      <c r="H112" s="66">
        <f>+B!E46/(D!H$94)</f>
        <v>4.8998256031633698</v>
      </c>
      <c r="I112" s="66">
        <f>+B!F46/(D!I$94)</f>
        <v>4.431110043001282</v>
      </c>
      <c r="J112" s="66">
        <f>+B!G46/(D!J$94)</f>
        <v>4.8221378134612358</v>
      </c>
      <c r="K112" s="66">
        <f>+B!H46/(D!K$94)</f>
        <v>4.7782688496101713</v>
      </c>
      <c r="L112" s="66">
        <f>+B!I46/(D!L$94)</f>
        <v>4.8995178627751867</v>
      </c>
      <c r="M112" s="66">
        <f>+B!J46/(D!M$94)</f>
        <v>5.1024334662352766</v>
      </c>
      <c r="N112" s="66">
        <f>+B!K46/(D!N$94)</f>
        <v>5.9270809841585219</v>
      </c>
      <c r="O112" s="66">
        <f>+B!L46/(D!O$94)</f>
        <v>6.5640538025783099</v>
      </c>
      <c r="P112" s="66">
        <f>+B!M46/(D!P$94)</f>
        <v>8.1217328332772869</v>
      </c>
      <c r="Q112" s="66">
        <f>+B!N46/(D!Q$94)</f>
        <v>11.549637077157453</v>
      </c>
      <c r="R112" s="66">
        <f>+B!O46/(D!R$94)</f>
        <v>9.4386472667388031</v>
      </c>
      <c r="S112" s="66">
        <f>+B!P46/(D!S$94)</f>
        <v>11.592861014358656</v>
      </c>
      <c r="T112" s="66">
        <f>+B!Q46/(D!T$94)</f>
        <v>11.541704429667256</v>
      </c>
      <c r="U112" s="66">
        <f>+B!R46/(D!U$94)</f>
        <v>9.5433736022943627</v>
      </c>
      <c r="V112" s="66">
        <f>+B!S46/(D!V$94)</f>
        <v>9.1804076286149794</v>
      </c>
      <c r="W112" s="66">
        <f>+B!T46/(D!W$94)</f>
        <v>8.2560501941456312</v>
      </c>
      <c r="X112" s="66">
        <f>+B!U46/(D!X$94)</f>
        <v>8.1697204561124099</v>
      </c>
      <c r="Y112" s="66">
        <f>+B!V46/(D!Y$94)</f>
        <v>7.5634637050232136</v>
      </c>
      <c r="Z112" s="66">
        <f>+B!W46/(D!Z$94)</f>
        <v>6.8136108833364579</v>
      </c>
      <c r="AA112" s="66">
        <f>+B!X46/(D!AA$94)</f>
        <v>6.5192675591901974</v>
      </c>
      <c r="AB112" s="66">
        <f>+B!Y46/(D!AB$94)</f>
        <v>7.1498110985944034</v>
      </c>
      <c r="AC112" s="66">
        <f>+B!Z46/(D!AC$94)</f>
        <v>7.4960419118433679</v>
      </c>
    </row>
    <row r="113" spans="6:29" x14ac:dyDescent="0.25">
      <c r="F113" s="218" t="s">
        <v>17</v>
      </c>
      <c r="G113" s="219"/>
      <c r="H113" s="68">
        <f>+B!E47/(D!H$94)</f>
        <v>4.5763133758057545E-2</v>
      </c>
      <c r="I113" s="68">
        <f>+B!F47/(D!I$94)</f>
        <v>5.7240857810256209E-2</v>
      </c>
      <c r="J113" s="68">
        <f>+B!G47/(D!J$94)</f>
        <v>6.2848911537749838E-2</v>
      </c>
      <c r="K113" s="68">
        <f>+B!H47/(D!K$94)</f>
        <v>0.19732165815326747</v>
      </c>
      <c r="L113" s="68">
        <f>+B!I47/(D!L$94)</f>
        <v>0.3462174026010213</v>
      </c>
      <c r="M113" s="68">
        <f>+B!J47/(D!M$94)</f>
        <v>0.36768407709473222</v>
      </c>
      <c r="N113" s="68">
        <f>+B!K47/(D!N$94)</f>
        <v>0.43287296298178002</v>
      </c>
      <c r="O113" s="68">
        <f>+B!L47/(D!O$94)</f>
        <v>0.51493060724697026</v>
      </c>
      <c r="P113" s="68">
        <f>+B!M47/(D!P$94)</f>
        <v>0.54653627575782193</v>
      </c>
      <c r="Q113" s="68">
        <f>+B!N47/(D!Q$94)</f>
        <v>0.48654236392431305</v>
      </c>
      <c r="R113" s="68">
        <f>+B!O47/(D!R$94)</f>
        <v>0.54503659548691652</v>
      </c>
      <c r="S113" s="68">
        <f>+B!P47/(D!S$94)</f>
        <v>0.75358693587336723</v>
      </c>
      <c r="T113" s="68">
        <f>+B!Q47/(D!T$94)</f>
        <v>0.6697448061665241</v>
      </c>
      <c r="U113" s="68">
        <f>+B!R47/(D!U$94)</f>
        <v>0.74365009868476595</v>
      </c>
      <c r="V113" s="68">
        <f>+B!S47/(D!V$94)</f>
        <v>1.3181033104528439</v>
      </c>
      <c r="W113" s="68">
        <f>+B!T47/(D!W$94)</f>
        <v>1.0310199208238828</v>
      </c>
      <c r="X113" s="68">
        <f>+B!U47/(D!X$94)</f>
        <v>1.194398410432324</v>
      </c>
      <c r="Y113" s="68">
        <f>+B!V47/(D!Y$94)</f>
        <v>1.3265941716174028</v>
      </c>
      <c r="Z113" s="68">
        <f>+B!W47/(D!Z$94)</f>
        <v>1.155876274500234</v>
      </c>
      <c r="AA113" s="68">
        <f>+B!X47/(D!AA$94)</f>
        <v>0.32653153524026074</v>
      </c>
      <c r="AB113" s="68">
        <f>+B!Y47/(D!AB$94)</f>
        <v>0.50681564907207932</v>
      </c>
      <c r="AC113" s="68">
        <f>+B!Z47/(D!AC$94)</f>
        <v>0.78973694699418506</v>
      </c>
    </row>
    <row r="114" spans="6:29" x14ac:dyDescent="0.25">
      <c r="F114" s="220" t="s">
        <v>18</v>
      </c>
      <c r="G114" s="221"/>
      <c r="H114" s="69">
        <f>+B!E48/(D!H$94)</f>
        <v>1.1057151467666485E-2</v>
      </c>
      <c r="I114" s="69">
        <f>+B!F48/(D!I$94)</f>
        <v>1.3445445972737009E-2</v>
      </c>
      <c r="J114" s="69">
        <f>+B!G48/(D!J$94)</f>
        <v>4.5211684154178797E-2</v>
      </c>
      <c r="K114" s="69">
        <f>+B!H48/(D!K$94)</f>
        <v>5.3552851640446694E-2</v>
      </c>
      <c r="L114" s="69">
        <f>+B!I48/(D!L$94)</f>
        <v>9.3377569238647151E-2</v>
      </c>
      <c r="M114" s="69">
        <f>+B!J48/(D!M$94)</f>
        <v>2.1965283610984935E-2</v>
      </c>
      <c r="N114" s="69">
        <f>+B!K48/(D!N$94)</f>
        <v>2.5088177529541157E-2</v>
      </c>
      <c r="O114" s="69">
        <f>+B!L48/(D!O$94)</f>
        <v>3.9141266555294443E-2</v>
      </c>
      <c r="P114" s="69">
        <f>+B!M48/(D!P$94)</f>
        <v>5.7882347464063608E-2</v>
      </c>
      <c r="Q114" s="69">
        <f>+B!N48/(D!Q$94)</f>
        <v>0.16794713534683037</v>
      </c>
      <c r="R114" s="69">
        <f>+B!O48/(D!R$94)</f>
        <v>7.3784100400087005E-3</v>
      </c>
      <c r="S114" s="69">
        <f>+B!P48/(D!S$94)</f>
        <v>4.2870556225877701E-3</v>
      </c>
      <c r="T114" s="69">
        <f>+B!Q48/(D!T$94)</f>
        <v>3.0195655416887658E-2</v>
      </c>
      <c r="U114" s="69">
        <f>+B!R48/(D!U$94)</f>
        <v>1.0517006971454133E-2</v>
      </c>
      <c r="V114" s="69">
        <f>+B!S48/(D!V$94)</f>
        <v>1.0142272076322064E-2</v>
      </c>
      <c r="W114" s="69">
        <f>+B!T48/(D!W$94)</f>
        <v>6.4371287217681724E-3</v>
      </c>
      <c r="X114" s="69">
        <f>+B!U48/(D!X$94)</f>
        <v>7.1864850226199973E-3</v>
      </c>
      <c r="Y114" s="69">
        <f>+B!V48/(D!Y$94)</f>
        <v>1.5657208492352311E-2</v>
      </c>
      <c r="Z114" s="69">
        <f>+B!W48/(D!Z$94)</f>
        <v>1.3186278400971151E-2</v>
      </c>
      <c r="AA114" s="69">
        <f>+B!X48/(D!AA$94)</f>
        <v>1.5184793867823766E-2</v>
      </c>
      <c r="AB114" s="69">
        <f>+B!Y48/(D!AB$94)</f>
        <v>2.0560895988091764E-2</v>
      </c>
      <c r="AC114" s="69">
        <f>+B!Z48/(D!AC$94)</f>
        <v>1.7904483337303382E-2</v>
      </c>
    </row>
    <row r="115" spans="6:29" x14ac:dyDescent="0.25">
      <c r="F115" s="218" t="s">
        <v>19</v>
      </c>
      <c r="G115" s="219"/>
      <c r="H115" s="69">
        <f>+B!E49/(D!H$94)</f>
        <v>0.20510216197622602</v>
      </c>
      <c r="I115" s="69">
        <f>+B!F49/(D!I$94)</f>
        <v>0.21454871917029764</v>
      </c>
      <c r="J115" s="69">
        <f>+B!G49/(D!J$94)</f>
        <v>0.38242999298537889</v>
      </c>
      <c r="K115" s="69">
        <f>+B!H49/(D!K$94)</f>
        <v>0.23873111702222419</v>
      </c>
      <c r="L115" s="69">
        <f>+B!I49/(D!L$94)</f>
        <v>0.18477649129539897</v>
      </c>
      <c r="M115" s="69">
        <f>+B!J49/(D!M$94)</f>
        <v>0.31591693141629734</v>
      </c>
      <c r="N115" s="69">
        <f>+B!K49/(D!N$94)</f>
        <v>0.35747057386424408</v>
      </c>
      <c r="O115" s="69">
        <f>+B!L49/(D!O$94)</f>
        <v>0.31256484006472074</v>
      </c>
      <c r="P115" s="69">
        <f>+B!M49/(D!P$94)</f>
        <v>0.44834218131033882</v>
      </c>
      <c r="Q115" s="69">
        <f>+B!N49/(D!Q$94)</f>
        <v>0.37339789748994101</v>
      </c>
      <c r="R115" s="69">
        <f>+B!O49/(D!R$94)</f>
        <v>0.37699568220180091</v>
      </c>
      <c r="S115" s="69">
        <f>+B!P49/(D!S$94)</f>
        <v>0.34458959134446332</v>
      </c>
      <c r="T115" s="69">
        <f>+B!Q49/(D!T$94)</f>
        <v>0.32900109568266356</v>
      </c>
      <c r="U115" s="69">
        <f>+B!R49/(D!U$94)</f>
        <v>0.32422022539948653</v>
      </c>
      <c r="V115" s="69">
        <f>+B!S49/(D!V$94)</f>
        <v>0.21298919763971846</v>
      </c>
      <c r="W115" s="69">
        <f>+B!T49/(D!W$94)</f>
        <v>0.24601651665093555</v>
      </c>
      <c r="X115" s="69">
        <f>+B!U49/(D!X$94)</f>
        <v>0.18092740828012935</v>
      </c>
      <c r="Y115" s="69">
        <f>+B!V49/(D!Y$94)</f>
        <v>0.16823037225000767</v>
      </c>
      <c r="Z115" s="69">
        <f>+B!W49/(D!Z$94)</f>
        <v>0.16270188278959025</v>
      </c>
      <c r="AA115" s="69">
        <f>+B!X49/(D!AA$94)</f>
        <v>0.15602836148613133</v>
      </c>
      <c r="AB115" s="69">
        <f>+B!Y49/(D!AB$94)</f>
        <v>0.17375636997033372</v>
      </c>
      <c r="AC115" s="69">
        <f>+B!Z49/(D!AC$94)</f>
        <v>0.12952831497085993</v>
      </c>
    </row>
    <row r="116" spans="6:29" x14ac:dyDescent="0.25">
      <c r="F116" s="220" t="s">
        <v>20</v>
      </c>
      <c r="G116" s="221"/>
      <c r="H116" s="69">
        <f>+B!E50/(D!H$94)</f>
        <v>0.12640918723358394</v>
      </c>
      <c r="I116" s="69">
        <f>+B!F50/(D!I$94)</f>
        <v>0.15733287162421325</v>
      </c>
      <c r="J116" s="69">
        <f>+B!G50/(D!J$94)</f>
        <v>0.21134601467195355</v>
      </c>
      <c r="K116" s="69">
        <f>+B!H50/(D!K$94)</f>
        <v>4.970054980564597E-2</v>
      </c>
      <c r="L116" s="69">
        <f>+B!I50/(D!L$94)</f>
        <v>0.2634397604729608</v>
      </c>
      <c r="M116" s="69">
        <f>+B!J50/(D!M$94)</f>
        <v>9.0898759799700773E-2</v>
      </c>
      <c r="N116" s="69">
        <f>+B!K50/(D!N$94)</f>
        <v>5.6053678461246564E-3</v>
      </c>
      <c r="O116" s="69">
        <f>+B!L50/(D!O$94)</f>
        <v>3.9418454952962007E-2</v>
      </c>
      <c r="P116" s="69">
        <f>+B!M50/(D!P$94)</f>
        <v>0.12817769764015791</v>
      </c>
      <c r="Q116" s="69">
        <f>+B!N50/(D!Q$94)</f>
        <v>0.27486897656330284</v>
      </c>
      <c r="R116" s="69">
        <f>+B!O50/(D!R$94)</f>
        <v>1.2993829119666858E-2</v>
      </c>
      <c r="S116" s="69">
        <f>+B!P50/(D!S$94)</f>
        <v>0.21442079878153725</v>
      </c>
      <c r="T116" s="69">
        <f>+B!Q50/(D!T$94)</f>
        <v>4.0712909619650996E-2</v>
      </c>
      <c r="U116" s="69">
        <f>+B!R50/(D!U$94)</f>
        <v>1.3932392141271685E-2</v>
      </c>
      <c r="V116" s="69">
        <f>+B!S50/(D!V$94)</f>
        <v>1.6568250457635537E-2</v>
      </c>
      <c r="W116" s="69">
        <f>+B!T50/(D!W$94)</f>
        <v>9.8801056928892825E-3</v>
      </c>
      <c r="X116" s="69">
        <f>+B!U50/(D!X$94)</f>
        <v>1.7841516343023969E-2</v>
      </c>
      <c r="Y116" s="69">
        <f>+B!V50/(D!Y$94)</f>
        <v>1.2015810745633959E-2</v>
      </c>
      <c r="Z116" s="69">
        <f>+B!W50/(D!Z$94)</f>
        <v>8.8321586025690464E-3</v>
      </c>
      <c r="AA116" s="69">
        <f>+B!X50/(D!AA$94)</f>
        <v>7.0439666084655883E-3</v>
      </c>
      <c r="AB116" s="69">
        <f>+B!Y50/(D!AB$94)</f>
        <v>9.9188839583468028E-3</v>
      </c>
      <c r="AC116" s="69">
        <f>+B!Z50/(D!AC$94)</f>
        <v>1.5583403949688582E-2</v>
      </c>
    </row>
    <row r="117" spans="6:29" x14ac:dyDescent="0.25">
      <c r="F117" s="218" t="s">
        <v>21</v>
      </c>
      <c r="G117" s="219"/>
      <c r="H117" s="69">
        <f>+B!E51/(D!H$94)</f>
        <v>2.9410853050109761E-2</v>
      </c>
      <c r="I117" s="69">
        <f>+B!F51/(D!I$94)</f>
        <v>3.9238500536256139E-2</v>
      </c>
      <c r="J117" s="69">
        <f>+B!G51/(D!J$94)</f>
        <v>2.5594305132716513E-2</v>
      </c>
      <c r="K117" s="69">
        <f>+B!H51/(D!K$94)</f>
        <v>3.3647258850380835E-2</v>
      </c>
      <c r="L117" s="69">
        <f>+B!I51/(D!L$94)</f>
        <v>8.0001941207510276E-3</v>
      </c>
      <c r="M117" s="69">
        <f>+B!J51/(D!M$94)</f>
        <v>7.234085092409282E-3</v>
      </c>
      <c r="N117" s="69">
        <f>+B!K51/(D!N$94)</f>
        <v>1.0535739700816466E-2</v>
      </c>
      <c r="O117" s="69">
        <f>+B!L51/(D!O$94)</f>
        <v>8.7408695106675673E-3</v>
      </c>
      <c r="P117" s="69">
        <f>+B!M51/(D!P$94)</f>
        <v>8.7514246096862449E-3</v>
      </c>
      <c r="Q117" s="69">
        <f>+B!N51/(D!Q$94)</f>
        <v>1.3941318799940216E-2</v>
      </c>
      <c r="R117" s="69">
        <f>+B!O51/(D!R$94)</f>
        <v>1.0930612182697938E-2</v>
      </c>
      <c r="S117" s="69">
        <f>+B!P51/(D!S$94)</f>
        <v>1.1614689114555427E-2</v>
      </c>
      <c r="T117" s="69">
        <f>+B!Q51/(D!T$94)</f>
        <v>2.036082524334171E-2</v>
      </c>
      <c r="U117" s="69">
        <f>+B!R51/(D!U$94)</f>
        <v>0.11866559024763428</v>
      </c>
      <c r="V117" s="69">
        <f>+B!S51/(D!V$94)</f>
        <v>6.8275489448178836E-2</v>
      </c>
      <c r="W117" s="69">
        <f>+B!T51/(D!W$94)</f>
        <v>7.4212552165988641E-2</v>
      </c>
      <c r="X117" s="69">
        <f>+B!U51/(D!X$94)</f>
        <v>5.1661317784113904E-2</v>
      </c>
      <c r="Y117" s="69">
        <f>+B!V51/(D!Y$94)</f>
        <v>7.8128757261505935E-2</v>
      </c>
      <c r="Z117" s="69">
        <f>+B!W51/(D!Z$94)</f>
        <v>1.7164274965756926E-2</v>
      </c>
      <c r="AA117" s="69">
        <f>+B!X51/(D!AA$94)</f>
        <v>7.5391959083296683E-2</v>
      </c>
      <c r="AB117" s="69">
        <f>+B!Y51/(D!AB$94)</f>
        <v>5.5720611827778134E-2</v>
      </c>
      <c r="AC117" s="69">
        <f>+B!Z51/(D!AC$94)</f>
        <v>3.0914647036706749E-2</v>
      </c>
    </row>
    <row r="118" spans="6:29" x14ac:dyDescent="0.25">
      <c r="F118" s="220" t="s">
        <v>22</v>
      </c>
      <c r="G118" s="221"/>
      <c r="H118" s="69">
        <f>+B!E52/(D!H$94)</f>
        <v>0.7390928741607331</v>
      </c>
      <c r="I118" s="69">
        <f>+B!F52/(D!I$94)</f>
        <v>0.56962021153922926</v>
      </c>
      <c r="J118" s="69">
        <f>+B!G52/(D!J$94)</f>
        <v>0.66276691263399778</v>
      </c>
      <c r="K118" s="69">
        <f>+B!H52/(D!K$94)</f>
        <v>0.71552398397396177</v>
      </c>
      <c r="L118" s="69">
        <f>+B!I52/(D!L$94)</f>
        <v>0.81548384418739672</v>
      </c>
      <c r="M118" s="69">
        <f>+B!J52/(D!M$94)</f>
        <v>0.83716691706360302</v>
      </c>
      <c r="N118" s="69">
        <f>+B!K52/(D!N$94)</f>
        <v>0.87941157300510286</v>
      </c>
      <c r="O118" s="69">
        <f>+B!L52/(D!O$94)</f>
        <v>1.0258018023569946</v>
      </c>
      <c r="P118" s="69">
        <f>+B!M52/(D!P$94)</f>
        <v>1.1537909572712914</v>
      </c>
      <c r="Q118" s="69">
        <f>+B!N52/(D!Q$94)</f>
        <v>1.0482190283538579</v>
      </c>
      <c r="R118" s="69">
        <f>+B!O52/(D!R$94)</f>
        <v>1.1238101222212702</v>
      </c>
      <c r="S118" s="69">
        <f>+B!P52/(D!S$94)</f>
        <v>1.4355996202967161</v>
      </c>
      <c r="T118" s="69">
        <f>+B!Q52/(D!T$94)</f>
        <v>1.3906539665388093</v>
      </c>
      <c r="U118" s="69">
        <f>+B!R52/(D!U$94)</f>
        <v>1.2590551175762061</v>
      </c>
      <c r="V118" s="69">
        <f>+B!S52/(D!V$94)</f>
        <v>1.5468734405930062</v>
      </c>
      <c r="W118" s="69">
        <f>+B!T52/(D!W$94)</f>
        <v>1.7222272680187738</v>
      </c>
      <c r="X118" s="69">
        <f>+B!U52/(D!X$94)</f>
        <v>1.6675762344771656</v>
      </c>
      <c r="Y118" s="69">
        <f>+B!V52/(D!Y$94)</f>
        <v>1.3857148979984473</v>
      </c>
      <c r="Z118" s="69">
        <f>+B!W52/(D!Z$94)</f>
        <v>1.3741958256538369</v>
      </c>
      <c r="AA118" s="69">
        <f>+B!X52/(D!AA$94)</f>
        <v>1.6229043055601793</v>
      </c>
      <c r="AB118" s="69">
        <f>+B!Y52/(D!AB$94)</f>
        <v>1.798859350215321</v>
      </c>
      <c r="AC118" s="69">
        <f>+B!Z52/(D!AC$94)</f>
        <v>1.7079323255315388</v>
      </c>
    </row>
    <row r="119" spans="6:29" x14ac:dyDescent="0.25">
      <c r="F119" s="218" t="s">
        <v>23</v>
      </c>
      <c r="G119" s="219"/>
      <c r="H119" s="69">
        <f>+B!E53/(D!H$94)</f>
        <v>1.5776949659894521</v>
      </c>
      <c r="I119" s="69">
        <f>+B!F53/(D!I$94)</f>
        <v>1.5327824053200658</v>
      </c>
      <c r="J119" s="69">
        <f>+B!G53/(D!J$94)</f>
        <v>1.4106772329884254</v>
      </c>
      <c r="K119" s="69">
        <f>+B!H53/(D!K$94)</f>
        <v>1.4475686730833843</v>
      </c>
      <c r="L119" s="69">
        <f>+B!I53/(D!L$94)</f>
        <v>1.3692192435634711</v>
      </c>
      <c r="M119" s="69">
        <f>+B!J53/(D!M$94)</f>
        <v>1.8055753717824095</v>
      </c>
      <c r="N119" s="69">
        <f>+B!K53/(D!N$94)</f>
        <v>1.794881589300672</v>
      </c>
      <c r="O119" s="69">
        <f>+B!L53/(D!O$94)</f>
        <v>1.9890588906342821</v>
      </c>
      <c r="P119" s="69">
        <f>+B!M53/(D!P$94)</f>
        <v>2.1151154411336521</v>
      </c>
      <c r="Q119" s="69">
        <f>+B!N53/(D!Q$94)</f>
        <v>2.8593325422047013</v>
      </c>
      <c r="R119" s="69">
        <f>+B!O53/(D!R$94)</f>
        <v>3.3760211024702267</v>
      </c>
      <c r="S119" s="69">
        <f>+B!P53/(D!S$94)</f>
        <v>4.1492682194894588</v>
      </c>
      <c r="T119" s="69">
        <f>+B!Q53/(D!T$94)</f>
        <v>3.6819663706917263</v>
      </c>
      <c r="U119" s="69">
        <f>+B!R53/(D!U$94)</f>
        <v>3.0511546507051741</v>
      </c>
      <c r="V119" s="69">
        <f>+B!S53/(D!V$94)</f>
        <v>2.2987394356942783</v>
      </c>
      <c r="W119" s="69">
        <f>+B!T53/(D!W$94)</f>
        <v>2.0810903453881657</v>
      </c>
      <c r="X119" s="69">
        <f>+B!U53/(D!X$94)</f>
        <v>2.2515356653084657</v>
      </c>
      <c r="Y119" s="69">
        <f>+B!V53/(D!Y$94)</f>
        <v>2.1890612641247182</v>
      </c>
      <c r="Z119" s="69">
        <f>+B!W53/(D!Z$94)</f>
        <v>1.7122178012182632</v>
      </c>
      <c r="AA119" s="69">
        <f>+B!X53/(D!AA$94)</f>
        <v>1.8754887315021895</v>
      </c>
      <c r="AB119" s="69">
        <f>+B!Y53/(D!AB$94)</f>
        <v>1.9732374314025474</v>
      </c>
      <c r="AC119" s="69">
        <f>+B!Z53/(D!AC$94)</f>
        <v>2.0308254289133862</v>
      </c>
    </row>
    <row r="120" spans="6:29" x14ac:dyDescent="0.25">
      <c r="F120" s="220" t="s">
        <v>24</v>
      </c>
      <c r="G120" s="221"/>
      <c r="H120" s="69">
        <f>+B!E54/(D!H$94)</f>
        <v>1.7090317005797424</v>
      </c>
      <c r="I120" s="69">
        <f>+B!F54/(D!I$94)</f>
        <v>1.5489219713585962</v>
      </c>
      <c r="J120" s="69">
        <f>+B!G54/(D!J$94)</f>
        <v>1.6587603005824199</v>
      </c>
      <c r="K120" s="69">
        <f>+B!H54/(D!K$94)</f>
        <v>1.6957485371824252</v>
      </c>
      <c r="L120" s="69">
        <f>+B!I54/(D!L$94)</f>
        <v>1.3910457181239675</v>
      </c>
      <c r="M120" s="69">
        <f>+B!J54/(D!M$94)</f>
        <v>1.3381463312877235</v>
      </c>
      <c r="N120" s="69">
        <f>+B!K54/(D!N$94)</f>
        <v>1.9657272935209154</v>
      </c>
      <c r="O120" s="69">
        <f>+B!L54/(D!O$94)</f>
        <v>2.2038232991328308</v>
      </c>
      <c r="P120" s="69">
        <f>+B!M54/(D!P$94)</f>
        <v>3.0243022930504218</v>
      </c>
      <c r="Q120" s="69">
        <f>+B!N54/(D!Q$94)</f>
        <v>5.7291801596340317</v>
      </c>
      <c r="R120" s="69">
        <f>+B!O54/(D!R$94)</f>
        <v>3.3859032332703167</v>
      </c>
      <c r="S120" s="69">
        <f>+B!P54/(D!S$94)</f>
        <v>3.9216154318595668</v>
      </c>
      <c r="T120" s="69">
        <f>+B!Q54/(D!T$94)</f>
        <v>4.8407680388734775</v>
      </c>
      <c r="U120" s="69">
        <f>+B!R54/(D!U$94)</f>
        <v>3.5268119849491897</v>
      </c>
      <c r="V120" s="69">
        <f>+B!S54/(D!V$94)</f>
        <v>3.2241638135816264</v>
      </c>
      <c r="W120" s="69">
        <f>+B!T54/(D!W$94)</f>
        <v>2.6944264349544635</v>
      </c>
      <c r="X120" s="69">
        <f>+B!U54/(D!X$94)</f>
        <v>2.3759144960392478</v>
      </c>
      <c r="Y120" s="69">
        <f>+B!V54/(D!Y$94)</f>
        <v>1.9571461137501676</v>
      </c>
      <c r="Z120" s="69">
        <f>+B!W54/(D!Z$94)</f>
        <v>1.9353532863445762</v>
      </c>
      <c r="AA120" s="69">
        <f>+B!X54/(D!AA$94)</f>
        <v>1.9155275561921066</v>
      </c>
      <c r="AB120" s="69">
        <f>+B!Y54/(D!AB$94)</f>
        <v>2.0783772672496883</v>
      </c>
      <c r="AC120" s="69">
        <f>+B!Z54/(D!AC$94)</f>
        <v>2.2780662977458039</v>
      </c>
    </row>
    <row r="121" spans="6:29" x14ac:dyDescent="0.25">
      <c r="F121" s="218" t="s">
        <v>25</v>
      </c>
      <c r="G121" s="219"/>
      <c r="H121" s="69">
        <f>+B!E55/(D!H$94)</f>
        <v>0.29223288351248011</v>
      </c>
      <c r="I121" s="69">
        <f>+B!F55/(D!I$94)</f>
        <v>0.27110645712310055</v>
      </c>
      <c r="J121" s="69">
        <f>+B!G55/(D!J$94)</f>
        <v>0.3384217739706939</v>
      </c>
      <c r="K121" s="69">
        <f>+B!H55/(D!K$94)</f>
        <v>0.32179871486935158</v>
      </c>
      <c r="L121" s="69">
        <f>+B!I55/(D!L$94)</f>
        <v>0.39054695688564917</v>
      </c>
      <c r="M121" s="69">
        <f>+B!J55/(D!M$94)</f>
        <v>0.30958195611821648</v>
      </c>
      <c r="N121" s="69">
        <f>+B!K55/(D!N$94)</f>
        <v>0.38468306368356703</v>
      </c>
      <c r="O121" s="69">
        <f>+B!L55/(D!O$94)</f>
        <v>0.42019241006223629</v>
      </c>
      <c r="P121" s="69">
        <f>+B!M55/(D!P$94)</f>
        <v>0.55755793265400666</v>
      </c>
      <c r="Q121" s="69">
        <f>+B!N55/(D!Q$94)</f>
        <v>0.5067164211292311</v>
      </c>
      <c r="R121" s="69">
        <f>+B!O55/(D!R$94)</f>
        <v>0.50781285231472784</v>
      </c>
      <c r="S121" s="69">
        <f>+B!P55/(D!S$94)</f>
        <v>0.67649103983691961</v>
      </c>
      <c r="T121" s="69">
        <f>+B!Q55/(D!T$94)</f>
        <v>0.48168448788154727</v>
      </c>
      <c r="U121" s="69">
        <f>+B!R55/(D!U$94)</f>
        <v>0.43966798158147546</v>
      </c>
      <c r="V121" s="69">
        <f>+B!S55/(D!V$94)</f>
        <v>0.43445342668002274</v>
      </c>
      <c r="W121" s="69">
        <f>+B!T55/(D!W$94)</f>
        <v>0.36598922166782011</v>
      </c>
      <c r="X121" s="69">
        <f>+B!U55/(D!X$94)</f>
        <v>0.38368956032081775</v>
      </c>
      <c r="Y121" s="69">
        <f>+B!V55/(D!Y$94)</f>
        <v>0.37871428196740214</v>
      </c>
      <c r="Z121" s="69">
        <f>+B!W55/(D!Z$94)</f>
        <v>0.39775104418336094</v>
      </c>
      <c r="AA121" s="69">
        <f>+B!X55/(D!AA$94)</f>
        <v>0.48850538183007142</v>
      </c>
      <c r="AB121" s="69">
        <f>+B!Y55/(D!AB$94)</f>
        <v>0.47565736584234547</v>
      </c>
      <c r="AC121" s="69">
        <f>+B!Z55/(D!AC$94)</f>
        <v>0.44477363634233219</v>
      </c>
    </row>
    <row r="122" spans="6:29" ht="15.75" thickBot="1" x14ac:dyDescent="0.3">
      <c r="F122" s="222" t="s">
        <v>26</v>
      </c>
      <c r="G122" s="223"/>
      <c r="H122" s="70">
        <f>+B!E56/(D!H$94)</f>
        <v>0.16403065900543792</v>
      </c>
      <c r="I122" s="70">
        <f>+B!F56/(D!I$94)</f>
        <v>2.6872623131109833E-2</v>
      </c>
      <c r="J122" s="70">
        <f>+B!G56/(D!J$94)</f>
        <v>2.4080666052462941E-2</v>
      </c>
      <c r="K122" s="70">
        <f>+B!H56/(D!K$94)</f>
        <v>2.4675505029083097E-2</v>
      </c>
      <c r="L122" s="70">
        <f>+B!I56/(D!L$94)</f>
        <v>3.7410647477549325E-2</v>
      </c>
      <c r="M122" s="70">
        <f>+B!J56/(D!M$94)</f>
        <v>8.2637429578446379E-3</v>
      </c>
      <c r="N122" s="70">
        <f>+B!K56/(D!N$94)</f>
        <v>7.0804642725757677E-2</v>
      </c>
      <c r="O122" s="70">
        <f>+B!L56/(D!O$94)</f>
        <v>1.0381362061351767E-2</v>
      </c>
      <c r="P122" s="70">
        <f>+B!M56/(D!P$94)</f>
        <v>8.1276282385846638E-2</v>
      </c>
      <c r="Q122" s="70">
        <f>+B!N56/(D!Q$94)</f>
        <v>8.9491233711301604E-2</v>
      </c>
      <c r="R122" s="70">
        <f>+B!O56/(D!R$94)</f>
        <v>9.1764793316909288E-2</v>
      </c>
      <c r="S122" s="70">
        <f>+B!P56/(D!S$94)</f>
        <v>8.1387638289918657E-2</v>
      </c>
      <c r="T122" s="70">
        <f>+B!Q56/(D!T$94)</f>
        <v>5.6616239804106024E-2</v>
      </c>
      <c r="U122" s="70">
        <f>+B!R56/(D!U$94)</f>
        <v>5.5698541741738057E-2</v>
      </c>
      <c r="V122" s="70">
        <f>+B!S56/(D!V$94)</f>
        <v>5.009898771458287E-2</v>
      </c>
      <c r="W122" s="70">
        <f>+B!T56/(D!W$94)</f>
        <v>2.4750682640444537E-2</v>
      </c>
      <c r="X122" s="70">
        <f>+B!U56/(D!X$94)</f>
        <v>3.8989347197603143E-2</v>
      </c>
      <c r="Y122" s="70">
        <f>+B!V56/(D!Y$94)</f>
        <v>5.2200821405193908E-2</v>
      </c>
      <c r="Z122" s="70">
        <f>+B!W56/(D!Z$94)</f>
        <v>3.6332064568051381E-2</v>
      </c>
      <c r="AA122" s="70">
        <f>+B!X56/(D!AA$94)</f>
        <v>3.6660949310738176E-2</v>
      </c>
      <c r="AB122" s="70">
        <f>+B!Y56/(D!AB$94)</f>
        <v>5.6907290219377411E-2</v>
      </c>
      <c r="AC122" s="70">
        <f>+B!Z56/(D!AC$94)</f>
        <v>5.0776444723024068E-2</v>
      </c>
    </row>
    <row r="123" spans="6:29" x14ac:dyDescent="0.25">
      <c r="F123" s="1" t="s">
        <v>57</v>
      </c>
    </row>
    <row r="124" spans="6:29" ht="15.75" thickBot="1" x14ac:dyDescent="0.3"/>
    <row r="125" spans="6:29" ht="15.75" thickBot="1" x14ac:dyDescent="0.3">
      <c r="F125" s="8" t="s">
        <v>15</v>
      </c>
      <c r="G125" s="9"/>
      <c r="H125" s="18">
        <v>1995</v>
      </c>
      <c r="I125" s="10">
        <v>1996</v>
      </c>
      <c r="J125" s="18">
        <v>1997</v>
      </c>
      <c r="K125" s="10">
        <v>1998</v>
      </c>
      <c r="L125" s="18">
        <v>1999</v>
      </c>
      <c r="M125" s="10">
        <v>2000</v>
      </c>
      <c r="N125" s="18">
        <v>2001</v>
      </c>
      <c r="O125" s="10">
        <v>2002</v>
      </c>
      <c r="P125" s="18">
        <v>2003</v>
      </c>
      <c r="Q125" s="10">
        <v>2004</v>
      </c>
      <c r="R125" s="18">
        <v>2005</v>
      </c>
      <c r="S125" s="10">
        <v>2006</v>
      </c>
      <c r="T125" s="18">
        <v>2007</v>
      </c>
      <c r="U125" s="10">
        <v>2008</v>
      </c>
      <c r="V125" s="18">
        <v>2009</v>
      </c>
      <c r="W125" s="10">
        <v>2010</v>
      </c>
      <c r="X125" s="18">
        <v>2011</v>
      </c>
      <c r="Y125" s="10">
        <v>2012</v>
      </c>
      <c r="Z125" s="18">
        <v>2013</v>
      </c>
      <c r="AA125" s="10">
        <v>2014</v>
      </c>
      <c r="AB125" s="18">
        <v>2015</v>
      </c>
      <c r="AC125" s="11">
        <v>2016</v>
      </c>
    </row>
    <row r="126" spans="6:29" ht="15.75" thickBot="1" x14ac:dyDescent="0.3">
      <c r="F126" s="197" t="s">
        <v>27</v>
      </c>
      <c r="G126" s="198"/>
      <c r="H126" s="66">
        <f>+'C'!D46/(D!H$94)</f>
        <v>-3.7711517874772094</v>
      </c>
      <c r="I126" s="66">
        <f>+'C'!E46/(D!I$94)</f>
        <v>-3.20534822690994</v>
      </c>
      <c r="J126" s="66">
        <f>+'C'!F46/(D!J$94)</f>
        <v>-3.5892547997352175</v>
      </c>
      <c r="K126" s="66">
        <f>+'C'!G46/(D!K$94)</f>
        <v>-3.7641262331302845</v>
      </c>
      <c r="L126" s="66">
        <f>+'C'!H46/(D!L$94)</f>
        <v>-2.9631267467676672</v>
      </c>
      <c r="M126" s="66">
        <f>+'C'!I46/(D!M$94)</f>
        <v>-2.2628476722314241</v>
      </c>
      <c r="N126" s="66">
        <f>+'C'!J46/(D!N$94)</f>
        <v>-4.2295440975102778</v>
      </c>
      <c r="O126" s="66">
        <f>+'C'!K46/(D!O$94)</f>
        <v>-5.4630745571506418</v>
      </c>
      <c r="P126" s="66">
        <f>+'C'!L46/(D!P$94)</f>
        <v>-7.1411323287602606</v>
      </c>
      <c r="Q126" s="66">
        <f>+'C'!M46/(D!Q$94)</f>
        <v>-10.343672018638635</v>
      </c>
      <c r="R126" s="66">
        <f>+'C'!N46/(D!R$94)</f>
        <v>-8.474247859022551</v>
      </c>
      <c r="S126" s="66">
        <f>+'C'!O46/(D!S$94)</f>
        <v>-10.419965678580336</v>
      </c>
      <c r="T126" s="66">
        <f>+'C'!P46/(D!T$94)</f>
        <v>-9.2691452254790114</v>
      </c>
      <c r="U126" s="66">
        <f>+'C'!Q46/(D!U$94)</f>
        <v>-6.883588133048673</v>
      </c>
      <c r="V126" s="66">
        <f>+'C'!R46/(D!V$94)</f>
        <v>-6.7142731439122239</v>
      </c>
      <c r="W126" s="66">
        <f>+'C'!S46/(D!W$94)</f>
        <v>-4.631670493905621</v>
      </c>
      <c r="X126" s="66">
        <f>+'C'!T46/(D!X$94)</f>
        <v>-4.0843105018547625</v>
      </c>
      <c r="Y126" s="66">
        <f>+'C'!U46/(D!Y$94)</f>
        <v>-4.0722026541459817</v>
      </c>
      <c r="Z126" s="66">
        <f>+'C'!V46/(D!Z$94)</f>
        <v>-2.6298587205688992</v>
      </c>
      <c r="AA126" s="66">
        <f>+'C'!W46/(D!AA$94)</f>
        <v>-2.2293912774189688</v>
      </c>
      <c r="AB126" s="66">
        <f>+'C'!X46/(D!AB$94)</f>
        <v>-3.0681416068700198</v>
      </c>
      <c r="AC126" s="66">
        <f>+'C'!Y46/(D!AC$94)</f>
        <v>-3.9739806194274556</v>
      </c>
    </row>
    <row r="127" spans="6:29" x14ac:dyDescent="0.25">
      <c r="F127" s="218" t="s">
        <v>17</v>
      </c>
      <c r="G127" s="219"/>
      <c r="H127" s="68">
        <f>+'C'!D47/(D!H$94)</f>
        <v>6.3158662096285276E-2</v>
      </c>
      <c r="I127" s="68">
        <f>+'C'!E47/(D!I$94)</f>
        <v>-1.1022393942949193E-2</v>
      </c>
      <c r="J127" s="68">
        <f>+'C'!F47/(D!J$94)</f>
        <v>-3.2352586805708877E-2</v>
      </c>
      <c r="K127" s="68">
        <f>+'C'!G47/(D!K$94)</f>
        <v>-0.17335600019055714</v>
      </c>
      <c r="L127" s="68">
        <f>+'C'!H47/(D!L$94)</f>
        <v>-0.26268455800201573</v>
      </c>
      <c r="M127" s="68">
        <f>+'C'!I47/(D!M$94)</f>
        <v>-0.32652564410140028</v>
      </c>
      <c r="N127" s="68">
        <f>+'C'!J47/(D!N$94)</f>
        <v>-0.37292152303449971</v>
      </c>
      <c r="O127" s="68">
        <f>+'C'!K47/(D!O$94)</f>
        <v>-0.48860469380745986</v>
      </c>
      <c r="P127" s="68">
        <f>+'C'!L47/(D!P$94)</f>
        <v>-0.52926889253533949</v>
      </c>
      <c r="Q127" s="68">
        <f>+'C'!M47/(D!Q$94)</f>
        <v>-0.47953917832806398</v>
      </c>
      <c r="R127" s="68">
        <f>+'C'!N47/(D!R$94)</f>
        <v>-0.53809395421041573</v>
      </c>
      <c r="S127" s="68">
        <f>+'C'!O47/(D!S$94)</f>
        <v>-0.74539750353710243</v>
      </c>
      <c r="T127" s="68">
        <f>+'C'!P47/(D!T$94)</f>
        <v>-0.65249258133180321</v>
      </c>
      <c r="U127" s="68">
        <f>+'C'!Q47/(D!U$94)</f>
        <v>-0.7328414928563578</v>
      </c>
      <c r="V127" s="68">
        <f>+'C'!R47/(D!V$94)</f>
        <v>-1.304202011260027</v>
      </c>
      <c r="W127" s="68">
        <f>+'C'!S47/(D!W$94)</f>
        <v>-1.0199834667957159</v>
      </c>
      <c r="X127" s="68">
        <f>+'C'!T47/(D!X$94)</f>
        <v>-1.1697608356690063</v>
      </c>
      <c r="Y127" s="68">
        <f>+'C'!U47/(D!Y$94)</f>
        <v>-1.3044108771125655</v>
      </c>
      <c r="Z127" s="68">
        <f>+'C'!V47/(D!Z$94)</f>
        <v>-1.1328299828300246</v>
      </c>
      <c r="AA127" s="68">
        <f>+'C'!W47/(D!AA$94)</f>
        <v>-0.30212285848368503</v>
      </c>
      <c r="AB127" s="68">
        <f>+'C'!X47/(D!AB$94)</f>
        <v>-0.49010370537600934</v>
      </c>
      <c r="AC127" s="68">
        <f>+'C'!Y47/(D!AC$94)</f>
        <v>-0.77700467146193397</v>
      </c>
    </row>
    <row r="128" spans="6:29" x14ac:dyDescent="0.25">
      <c r="F128" s="220" t="s">
        <v>18</v>
      </c>
      <c r="G128" s="221"/>
      <c r="H128" s="69">
        <f>+'C'!D48/(D!H$94)</f>
        <v>-1.0643962362388265E-2</v>
      </c>
      <c r="I128" s="69">
        <f>+'C'!E48/(D!I$94)</f>
        <v>-1.3264692779574318E-2</v>
      </c>
      <c r="J128" s="69">
        <f>+'C'!F48/(D!J$94)</f>
        <v>-4.4732495745865332E-2</v>
      </c>
      <c r="K128" s="69">
        <f>+'C'!G48/(D!K$94)</f>
        <v>-5.3057644936301412E-2</v>
      </c>
      <c r="L128" s="69">
        <f>+'C'!H48/(D!L$94)</f>
        <v>-9.2740993704509833E-2</v>
      </c>
      <c r="M128" s="69">
        <f>+'C'!I48/(D!M$94)</f>
        <v>-2.180510192864514E-2</v>
      </c>
      <c r="N128" s="69">
        <f>+'C'!J48/(D!N$94)</f>
        <v>-2.473666272838464E-2</v>
      </c>
      <c r="O128" s="69">
        <f>+'C'!K48/(D!O$94)</f>
        <v>-3.6146833358580314E-2</v>
      </c>
      <c r="P128" s="69">
        <f>+'C'!L48/(D!P$94)</f>
        <v>-5.7882347464063608E-2</v>
      </c>
      <c r="Q128" s="69">
        <f>+'C'!M48/(D!Q$94)</f>
        <v>-0.167920784686242</v>
      </c>
      <c r="R128" s="69">
        <f>+'C'!N48/(D!R$94)</f>
        <v>-7.3784100400087005E-3</v>
      </c>
      <c r="S128" s="69">
        <f>+'C'!O48/(D!S$94)</f>
        <v>-4.2855426157672079E-3</v>
      </c>
      <c r="T128" s="69">
        <f>+'C'!P48/(D!T$94)</f>
        <v>-1.7965388945680533E-2</v>
      </c>
      <c r="U128" s="69">
        <f>+'C'!Q48/(D!U$94)</f>
        <v>-1.0516552020675836E-2</v>
      </c>
      <c r="V128" s="69">
        <f>+'C'!R48/(D!V$94)</f>
        <v>1.9027090130886343E-2</v>
      </c>
      <c r="W128" s="69">
        <f>+'C'!S48/(D!W$94)</f>
        <v>-6.4212412266752795E-3</v>
      </c>
      <c r="X128" s="69">
        <f>+'C'!T48/(D!X$94)</f>
        <v>-4.4760201499570908E-3</v>
      </c>
      <c r="Y128" s="69">
        <f>+'C'!U48/(D!Y$94)</f>
        <v>-1.5528904000540467E-2</v>
      </c>
      <c r="Z128" s="69">
        <f>+'C'!V48/(D!Z$94)</f>
        <v>-1.3120632601597754E-2</v>
      </c>
      <c r="AA128" s="69">
        <f>+'C'!W48/(D!AA$94)</f>
        <v>-1.5160613266098683E-2</v>
      </c>
      <c r="AB128" s="69">
        <f>+'C'!X48/(D!AB$94)</f>
        <v>-1.5767900798119888E-2</v>
      </c>
      <c r="AC128" s="69">
        <f>+'C'!Y48/(D!AC$94)</f>
        <v>-1.2091981798758972E-2</v>
      </c>
    </row>
    <row r="129" spans="6:29" x14ac:dyDescent="0.25">
      <c r="F129" s="218" t="s">
        <v>19</v>
      </c>
      <c r="G129" s="219"/>
      <c r="H129" s="69">
        <f>+'C'!D49/(D!H$94)</f>
        <v>-0.11999754045339824</v>
      </c>
      <c r="I129" s="69">
        <f>+'C'!E49/(D!I$94)</f>
        <v>-0.14755635935945241</v>
      </c>
      <c r="J129" s="69">
        <f>+'C'!F49/(D!J$94)</f>
        <v>-0.31052640816389449</v>
      </c>
      <c r="K129" s="69">
        <f>+'C'!G49/(D!K$94)</f>
        <v>-0.20367663816899917</v>
      </c>
      <c r="L129" s="69">
        <f>+'C'!H49/(D!L$94)</f>
        <v>-0.15432814506386219</v>
      </c>
      <c r="M129" s="69">
        <f>+'C'!I49/(D!M$94)</f>
        <v>-0.27566880091234736</v>
      </c>
      <c r="N129" s="69">
        <f>+'C'!J49/(D!N$94)</f>
        <v>-0.29553530535246464</v>
      </c>
      <c r="O129" s="69">
        <f>+'C'!K49/(D!O$94)</f>
        <v>-0.24507116026228684</v>
      </c>
      <c r="P129" s="69">
        <f>+'C'!L49/(D!P$94)</f>
        <v>-0.39295779063714414</v>
      </c>
      <c r="Q129" s="69">
        <f>+'C'!M49/(D!Q$94)</f>
        <v>-0.33290030607514642</v>
      </c>
      <c r="R129" s="69">
        <f>+'C'!N49/(D!R$94)</f>
        <v>-0.29400651676508838</v>
      </c>
      <c r="S129" s="69">
        <f>+'C'!O49/(D!S$94)</f>
        <v>-0.1820321323928788</v>
      </c>
      <c r="T129" s="69">
        <f>+'C'!P49/(D!T$94)</f>
        <v>-0.13434959475159505</v>
      </c>
      <c r="U129" s="69">
        <f>+'C'!Q49/(D!U$94)</f>
        <v>-0.17609414585300726</v>
      </c>
      <c r="V129" s="69">
        <f>+'C'!R49/(D!V$94)</f>
        <v>-0.15878065071377873</v>
      </c>
      <c r="W129" s="69">
        <f>+'C'!S49/(D!W$94)</f>
        <v>-0.16799268680795415</v>
      </c>
      <c r="X129" s="69">
        <f>+'C'!T49/(D!X$94)</f>
        <v>-7.8878322792941213E-2</v>
      </c>
      <c r="Y129" s="69">
        <f>+'C'!U49/(D!Y$94)</f>
        <v>1.1785252748877954E-2</v>
      </c>
      <c r="Z129" s="69">
        <f>+'C'!V49/(D!Z$94)</f>
        <v>-3.7025330291428384E-2</v>
      </c>
      <c r="AA129" s="69">
        <f>+'C'!W49/(D!AA$94)</f>
        <v>-1.1740585109150473E-2</v>
      </c>
      <c r="AB129" s="69">
        <f>+'C'!X49/(D!AB$94)</f>
        <v>-3.8130730567875235E-2</v>
      </c>
      <c r="AC129" s="69">
        <f>+'C'!Y49/(D!AC$94)</f>
        <v>-3.4614372908718584E-2</v>
      </c>
    </row>
    <row r="130" spans="6:29" x14ac:dyDescent="0.25">
      <c r="F130" s="220" t="s">
        <v>20</v>
      </c>
      <c r="G130" s="221"/>
      <c r="H130" s="69">
        <f>+'C'!D50/(D!H$94)</f>
        <v>-4.9357369824856882E-2</v>
      </c>
      <c r="I130" s="69">
        <f>+'C'!E50/(D!I$94)</f>
        <v>0.18253072306960241</v>
      </c>
      <c r="J130" s="69">
        <f>+'C'!F50/(D!J$94)</f>
        <v>0.25304095656771064</v>
      </c>
      <c r="K130" s="69">
        <f>+'C'!G50/(D!K$94)</f>
        <v>0.24594374425910434</v>
      </c>
      <c r="L130" s="69">
        <f>+'C'!H50/(D!L$94)</f>
        <v>0.74285219317141638</v>
      </c>
      <c r="M130" s="69">
        <f>+'C'!I50/(D!M$94)</f>
        <v>1.4799004125504953</v>
      </c>
      <c r="N130" s="69">
        <f>+'C'!J50/(D!N$94)</f>
        <v>0.43218190850710775</v>
      </c>
      <c r="O130" s="69">
        <f>+'C'!K50/(D!O$94)</f>
        <v>0.29070350189599015</v>
      </c>
      <c r="P130" s="69">
        <f>+'C'!L50/(D!P$94)</f>
        <v>-1.4010770726092268E-2</v>
      </c>
      <c r="Q130" s="69">
        <f>+'C'!M50/(D!Q$94)</f>
        <v>9.0872358529401287E-2</v>
      </c>
      <c r="R130" s="69">
        <f>+'C'!N50/(D!R$94)</f>
        <v>0.14647236199866945</v>
      </c>
      <c r="S130" s="69">
        <f>+'C'!O50/(D!S$94)</f>
        <v>4.4244649338922304E-2</v>
      </c>
      <c r="T130" s="69">
        <f>+'C'!P50/(D!T$94)</f>
        <v>1.0979696113014399</v>
      </c>
      <c r="U130" s="69">
        <f>+'C'!Q50/(D!U$94)</f>
        <v>1.1011808363937587</v>
      </c>
      <c r="V130" s="69">
        <f>+'C'!R50/(D!V$94)</f>
        <v>0.7786032003630774</v>
      </c>
      <c r="W130" s="69">
        <f>+'C'!S50/(D!W$94)</f>
        <v>1.3376706409207713</v>
      </c>
      <c r="X130" s="69">
        <f>+'C'!T50/(D!X$94)</f>
        <v>1.4969287432821829</v>
      </c>
      <c r="Y130" s="69">
        <f>+'C'!U50/(D!Y$94)</f>
        <v>1.3869962711086856</v>
      </c>
      <c r="Z130" s="69">
        <f>+'C'!V50/(D!Z$94)</f>
        <v>1.5839503280639844</v>
      </c>
      <c r="AA130" s="69">
        <f>+'C'!W50/(D!AA$94)</f>
        <v>1.9823113030294148</v>
      </c>
      <c r="AB130" s="69">
        <f>+'C'!X50/(D!AB$94)</f>
        <v>1.6157428306040957</v>
      </c>
      <c r="AC130" s="69">
        <f>+'C'!Y50/(D!AC$94)</f>
        <v>1.3868152983126121</v>
      </c>
    </row>
    <row r="131" spans="6:29" x14ac:dyDescent="0.25">
      <c r="F131" s="218" t="s">
        <v>21</v>
      </c>
      <c r="G131" s="219"/>
      <c r="H131" s="69">
        <f>+'C'!D51/(D!H$94)</f>
        <v>-2.9410853050109761E-2</v>
      </c>
      <c r="I131" s="69">
        <f>+'C'!E51/(D!I$94)</f>
        <v>-3.8568822409259004E-2</v>
      </c>
      <c r="J131" s="69">
        <f>+'C'!F51/(D!J$94)</f>
        <v>-2.0181116853883969E-2</v>
      </c>
      <c r="K131" s="69">
        <f>+'C'!G51/(D!K$94)</f>
        <v>-3.3091266158182114E-2</v>
      </c>
      <c r="L131" s="69">
        <f>+'C'!H51/(D!L$94)</f>
        <v>-7.9614059899071037E-3</v>
      </c>
      <c r="M131" s="69">
        <f>+'C'!I51/(D!M$94)</f>
        <v>-7.234085092409282E-3</v>
      </c>
      <c r="N131" s="69">
        <f>+'C'!J51/(D!N$94)</f>
        <v>-1.0524161707510703E-2</v>
      </c>
      <c r="O131" s="69">
        <f>+'C'!K51/(D!O$94)</f>
        <v>-8.7138409359742049E-3</v>
      </c>
      <c r="P131" s="69">
        <f>+'C'!L51/(D!P$94)</f>
        <v>5.1939289204097759E-2</v>
      </c>
      <c r="Q131" s="69">
        <f>+'C'!M51/(D!Q$94)</f>
        <v>2.3629359109992795E-2</v>
      </c>
      <c r="R131" s="69">
        <f>+'C'!N51/(D!R$94)</f>
        <v>-9.5871379513052819E-3</v>
      </c>
      <c r="S131" s="69">
        <f>+'C'!O51/(D!S$94)</f>
        <v>1.1833570767930022E-2</v>
      </c>
      <c r="T131" s="69">
        <f>+'C'!P51/(D!T$94)</f>
        <v>6.404073611841872E-2</v>
      </c>
      <c r="U131" s="69">
        <f>+'C'!Q51/(D!U$94)</f>
        <v>3.7013319806160185E-3</v>
      </c>
      <c r="V131" s="69">
        <f>+'C'!R51/(D!V$94)</f>
        <v>-7.4912945233981398E-3</v>
      </c>
      <c r="W131" s="69">
        <f>+'C'!S51/(D!W$94)</f>
        <v>-6.0598160433510712E-2</v>
      </c>
      <c r="X131" s="69">
        <f>+'C'!T51/(D!X$94)</f>
        <v>8.510586784647213E-2</v>
      </c>
      <c r="Y131" s="69">
        <f>+'C'!U51/(D!Y$94)</f>
        <v>2.0297259864621366E-2</v>
      </c>
      <c r="Z131" s="69">
        <f>+'C'!V51/(D!Z$94)</f>
        <v>8.6455791320845826E-2</v>
      </c>
      <c r="AA131" s="69">
        <f>+'C'!W51/(D!AA$94)</f>
        <v>-1.2869492659212887E-2</v>
      </c>
      <c r="AB131" s="69">
        <f>+'C'!X51/(D!AB$94)</f>
        <v>4.1425208976512366E-3</v>
      </c>
      <c r="AC131" s="69">
        <f>+'C'!Y51/(D!AC$94)</f>
        <v>4.3755244893883091E-2</v>
      </c>
    </row>
    <row r="132" spans="6:29" x14ac:dyDescent="0.25">
      <c r="F132" s="220" t="s">
        <v>22</v>
      </c>
      <c r="G132" s="221"/>
      <c r="H132" s="69">
        <f>+'C'!D52/(D!H$94)</f>
        <v>-0.43102079388695835</v>
      </c>
      <c r="I132" s="69">
        <f>+'C'!E52/(D!I$94)</f>
        <v>-0.30970916175032404</v>
      </c>
      <c r="J132" s="69">
        <f>+'C'!F52/(D!J$94)</f>
        <v>-0.40288157799036883</v>
      </c>
      <c r="K132" s="69">
        <f>+'C'!G52/(D!K$94)</f>
        <v>-0.44744570885182594</v>
      </c>
      <c r="L132" s="69">
        <f>+'C'!H52/(D!L$94)</f>
        <v>-0.40905164515970555</v>
      </c>
      <c r="M132" s="69">
        <f>+'C'!I52/(D!M$94)</f>
        <v>-0.16212030117302362</v>
      </c>
      <c r="N132" s="69">
        <f>+'C'!J52/(D!N$94)</f>
        <v>-0.18915478846795586</v>
      </c>
      <c r="O132" s="69">
        <f>+'C'!K52/(D!O$94)</f>
        <v>-0.61025438610964722</v>
      </c>
      <c r="P132" s="69">
        <f>+'C'!L52/(D!P$94)</f>
        <v>-0.72854427793031951</v>
      </c>
      <c r="Q132" s="69">
        <f>+'C'!M52/(D!Q$94)</f>
        <v>-0.55113153151460426</v>
      </c>
      <c r="R132" s="69">
        <f>+'C'!N52/(D!R$94)</f>
        <v>-0.69921882169790384</v>
      </c>
      <c r="S132" s="69">
        <f>+'C'!O52/(D!S$94)</f>
        <v>-1.0219029073353185</v>
      </c>
      <c r="T132" s="69">
        <f>+'C'!P52/(D!T$94)</f>
        <v>-1.0247158374094594</v>
      </c>
      <c r="U132" s="69">
        <f>+'C'!Q52/(D!U$94)</f>
        <v>-0.60713848624800582</v>
      </c>
      <c r="V132" s="69">
        <f>+'C'!R52/(D!V$94)</f>
        <v>-0.65359025809831317</v>
      </c>
      <c r="W132" s="69">
        <f>+'C'!S52/(D!W$94)</f>
        <v>-0.56628608812804704</v>
      </c>
      <c r="X132" s="69">
        <f>+'C'!T52/(D!X$94)</f>
        <v>-0.39812974855685662</v>
      </c>
      <c r="Y132" s="69">
        <f>+'C'!U52/(D!Y$94)</f>
        <v>-0.21891535084239092</v>
      </c>
      <c r="Z132" s="69">
        <f>+'C'!V52/(D!Z$94)</f>
        <v>0.33100214655876609</v>
      </c>
      <c r="AA132" s="69">
        <f>+'C'!W52/(D!AA$94)</f>
        <v>-0.21177239048561375</v>
      </c>
      <c r="AB132" s="69">
        <f>+'C'!X52/(D!AB$94)</f>
        <v>-7.905644652838037E-2</v>
      </c>
      <c r="AC132" s="69">
        <f>+'C'!Y52/(D!AC$94)</f>
        <v>-0.14761988505721299</v>
      </c>
    </row>
    <row r="133" spans="6:29" x14ac:dyDescent="0.25">
      <c r="F133" s="218" t="s">
        <v>23</v>
      </c>
      <c r="G133" s="219"/>
      <c r="H133" s="69">
        <f>+'C'!D53/(D!H$94)</f>
        <v>-1.3207130921461407</v>
      </c>
      <c r="I133" s="69">
        <f>+'C'!E53/(D!I$94)</f>
        <v>-1.270446965503701</v>
      </c>
      <c r="J133" s="69">
        <f>+'C'!F53/(D!J$94)</f>
        <v>-1.2578695811984868</v>
      </c>
      <c r="K133" s="69">
        <f>+'C'!G53/(D!K$94)</f>
        <v>-1.3020842775437655</v>
      </c>
      <c r="L133" s="69">
        <f>+'C'!H53/(D!L$94)</f>
        <v>-1.1762689803915853</v>
      </c>
      <c r="M133" s="69">
        <f>+'C'!I53/(D!M$94)</f>
        <v>-1.5145038707164078</v>
      </c>
      <c r="N133" s="69">
        <f>+'C'!J53/(D!N$94)</f>
        <v>-1.5237363400484991</v>
      </c>
      <c r="O133" s="69">
        <f>+'C'!K53/(D!O$94)</f>
        <v>-1.8298987851229092</v>
      </c>
      <c r="P133" s="69">
        <f>+'C'!L53/(D!P$94)</f>
        <v>-1.9424942890789318</v>
      </c>
      <c r="Q133" s="69">
        <f>+'C'!M53/(D!Q$94)</f>
        <v>-2.7148349494016704</v>
      </c>
      <c r="R133" s="69">
        <f>+'C'!N53/(D!R$94)</f>
        <v>-3.2272110811174013</v>
      </c>
      <c r="S133" s="69">
        <f>+'C'!O53/(D!S$94)</f>
        <v>-3.9316169727834298</v>
      </c>
      <c r="T133" s="69">
        <f>+'C'!P53/(D!T$94)</f>
        <v>-3.3006979323433216</v>
      </c>
      <c r="U133" s="69">
        <f>+'C'!Q53/(D!U$94)</f>
        <v>-2.5436486716660216</v>
      </c>
      <c r="V133" s="69">
        <f>+'C'!R53/(D!V$94)</f>
        <v>-1.8517970724960844</v>
      </c>
      <c r="W133" s="69">
        <f>+'C'!S53/(D!W$94)</f>
        <v>-1.4543621740453965</v>
      </c>
      <c r="X133" s="69">
        <f>+'C'!T53/(D!X$94)</f>
        <v>-1.6261512430229572</v>
      </c>
      <c r="Y133" s="69">
        <f>+'C'!U53/(D!Y$94)</f>
        <v>-1.7141200362287639</v>
      </c>
      <c r="Z133" s="69">
        <f>+'C'!V53/(D!Z$94)</f>
        <v>-1.2477884264089207</v>
      </c>
      <c r="AA133" s="69">
        <f>+'C'!W53/(D!AA$94)</f>
        <v>-1.4202928226334885</v>
      </c>
      <c r="AB133" s="69">
        <f>+'C'!X53/(D!AB$94)</f>
        <v>-1.642093975512076</v>
      </c>
      <c r="AC133" s="69">
        <f>+'C'!Y53/(D!AC$94)</f>
        <v>-1.8244693713432485</v>
      </c>
    </row>
    <row r="134" spans="6:29" x14ac:dyDescent="0.25">
      <c r="F134" s="220" t="s">
        <v>24</v>
      </c>
      <c r="G134" s="221"/>
      <c r="H134" s="69">
        <f>+'C'!D54/(D!H$94)</f>
        <v>-1.6585747199925929</v>
      </c>
      <c r="I134" s="69">
        <f>+'C'!E54/(D!I$94)</f>
        <v>-1.4874079606763841</v>
      </c>
      <c r="J134" s="69">
        <f>+'C'!F54/(D!J$94)</f>
        <v>-1.5895400583399406</v>
      </c>
      <c r="K134" s="69">
        <f>+'C'!G54/(D!K$94)</f>
        <v>-1.6298957261872888</v>
      </c>
      <c r="L134" s="69">
        <f>+'C'!H54/(D!L$94)</f>
        <v>-1.355867482473748</v>
      </c>
      <c r="M134" s="69">
        <f>+'C'!I54/(D!M$94)</f>
        <v>-1.2740562486052058</v>
      </c>
      <c r="N134" s="69">
        <f>+'C'!J54/(D!N$94)</f>
        <v>-1.8806718212194877</v>
      </c>
      <c r="O134" s="69">
        <f>+'C'!K54/(D!O$94)</f>
        <v>-2.1856757606463253</v>
      </c>
      <c r="P134" s="69">
        <f>+'C'!L54/(D!P$94)</f>
        <v>-2.9866693031449651</v>
      </c>
      <c r="Q134" s="69">
        <f>+'C'!M54/(D!Q$94)</f>
        <v>-5.7054496942778847</v>
      </c>
      <c r="R134" s="69">
        <f>+'C'!N54/(D!R$94)</f>
        <v>-3.3118501828492692</v>
      </c>
      <c r="S134" s="69">
        <f>+'C'!O54/(D!S$94)</f>
        <v>-3.9032460898563377</v>
      </c>
      <c r="T134" s="69">
        <f>+'C'!P54/(D!T$94)</f>
        <v>-4.8236137136780073</v>
      </c>
      <c r="U134" s="69">
        <f>+'C'!Q54/(D!U$94)</f>
        <v>-3.4852566742945466</v>
      </c>
      <c r="V134" s="69">
        <f>+'C'!R54/(D!V$94)</f>
        <v>-3.1285147792216277</v>
      </c>
      <c r="W134" s="69">
        <f>+'C'!S54/(D!W$94)</f>
        <v>-2.4012280924652036</v>
      </c>
      <c r="X134" s="69">
        <f>+'C'!T54/(D!X$94)</f>
        <v>-2.0916767503828999</v>
      </c>
      <c r="Y134" s="69">
        <f>+'C'!U54/(D!Y$94)</f>
        <v>-1.9098773365958022</v>
      </c>
      <c r="Z134" s="69">
        <f>+'C'!V54/(D!Z$94)</f>
        <v>-1.8590909767494221</v>
      </c>
      <c r="AA134" s="69">
        <f>+'C'!W54/(D!AA$94)</f>
        <v>-1.8403734316374012</v>
      </c>
      <c r="AB134" s="69">
        <f>+'C'!X54/(D!AB$94)</f>
        <v>-1.9997117652866481</v>
      </c>
      <c r="AC134" s="69">
        <f>+'C'!Y54/(D!AC$94)</f>
        <v>-2.2053003042333046</v>
      </c>
    </row>
    <row r="135" spans="6:29" x14ac:dyDescent="0.25">
      <c r="F135" s="218" t="s">
        <v>25</v>
      </c>
      <c r="G135" s="219"/>
      <c r="H135" s="69">
        <f>+'C'!D55/(D!H$94)</f>
        <v>-5.0561393991850424E-2</v>
      </c>
      <c r="I135" s="69">
        <f>+'C'!E55/(D!I$94)</f>
        <v>-8.3029960134498801E-2</v>
      </c>
      <c r="J135" s="69">
        <f>+'C'!F55/(D!J$94)</f>
        <v>-0.16013124640105789</v>
      </c>
      <c r="K135" s="69">
        <f>+'C'!G55/(D!K$94)</f>
        <v>-0.14278716969104063</v>
      </c>
      <c r="L135" s="69">
        <f>+'C'!H55/(D!L$94)</f>
        <v>-0.2096650816762009</v>
      </c>
      <c r="M135" s="69">
        <f>+'C'!I55/(D!M$94)</f>
        <v>-0.15257027928328018</v>
      </c>
      <c r="N135" s="69">
        <f>+'C'!J55/(D!N$94)</f>
        <v>-0.29364076073282475</v>
      </c>
      <c r="O135" s="69">
        <f>+'C'!K55/(D!O$94)</f>
        <v>-0.33903123674209712</v>
      </c>
      <c r="P135" s="69">
        <f>+'C'!L55/(D!P$94)</f>
        <v>-0.45996767462303784</v>
      </c>
      <c r="Q135" s="69">
        <f>+'C'!M55/(D!Q$94)</f>
        <v>-0.41710375229910135</v>
      </c>
      <c r="R135" s="69">
        <f>+'C'!N55/(D!R$94)</f>
        <v>-0.44238508139715826</v>
      </c>
      <c r="S135" s="69">
        <f>+'C'!O55/(D!S$94)</f>
        <v>-0.60666415135335983</v>
      </c>
      <c r="T135" s="69">
        <f>+'C'!P55/(D!T$94)</f>
        <v>-0.42163472654759426</v>
      </c>
      <c r="U135" s="69">
        <f>+'C'!Q55/(D!U$94)</f>
        <v>-0.37918362816333251</v>
      </c>
      <c r="V135" s="69">
        <f>+'C'!R55/(D!V$94)</f>
        <v>-0.35912362530189895</v>
      </c>
      <c r="W135" s="69">
        <f>+'C'!S55/(D!W$94)</f>
        <v>-0.26909666750746009</v>
      </c>
      <c r="X135" s="69">
        <f>+'C'!T55/(D!X$94)</f>
        <v>-0.26024277751259733</v>
      </c>
      <c r="Y135" s="69">
        <f>+'C'!U55/(D!Y$94)</f>
        <v>-0.27775132343530784</v>
      </c>
      <c r="Z135" s="69">
        <f>+'C'!V55/(D!Z$94)</f>
        <v>-0.30713369898540976</v>
      </c>
      <c r="AA135" s="69">
        <f>+'C'!W55/(D!AA$94)</f>
        <v>-0.362276178562632</v>
      </c>
      <c r="AB135" s="69">
        <f>+'C'!X55/(D!AB$94)</f>
        <v>-0.36774580547490376</v>
      </c>
      <c r="AC135" s="69">
        <f>+'C'!Y55/(D!AC$94)</f>
        <v>-0.35516953803079732</v>
      </c>
    </row>
    <row r="136" spans="6:29" ht="15.75" thickBot="1" x14ac:dyDescent="0.3">
      <c r="F136" s="222" t="s">
        <v>26</v>
      </c>
      <c r="G136" s="223"/>
      <c r="H136" s="70">
        <f>+'C'!D56/(D!H$94)</f>
        <v>-0.16403065900543792</v>
      </c>
      <c r="I136" s="70">
        <f>+'C'!E56/(D!I$94)</f>
        <v>-2.6872623131109833E-2</v>
      </c>
      <c r="J136" s="70">
        <f>+'C'!F56/(D!J$94)</f>
        <v>-2.4080666052462941E-2</v>
      </c>
      <c r="K136" s="70">
        <f>+'C'!G56/(D!K$94)</f>
        <v>-2.4675505029083097E-2</v>
      </c>
      <c r="L136" s="70">
        <f>+'C'!H56/(D!L$94)</f>
        <v>-3.7410647477549325E-2</v>
      </c>
      <c r="M136" s="70">
        <f>+'C'!I56/(D!M$94)</f>
        <v>-8.2637429578446379E-3</v>
      </c>
      <c r="N136" s="70">
        <f>+'C'!J56/(D!N$94)</f>
        <v>-7.0804642725757677E-2</v>
      </c>
      <c r="O136" s="70">
        <f>+'C'!K56/(D!O$94)</f>
        <v>-1.0381362061351767E-2</v>
      </c>
      <c r="P136" s="70">
        <f>+'C'!L56/(D!P$94)</f>
        <v>-8.1276282385846638E-2</v>
      </c>
      <c r="Q136" s="70">
        <f>+'C'!M56/(D!Q$94)</f>
        <v>-8.9293539695315227E-2</v>
      </c>
      <c r="R136" s="70">
        <f>+'C'!N56/(D!R$94)</f>
        <v>-9.0989041815522267E-2</v>
      </c>
      <c r="S136" s="70">
        <f>+'C'!O56/(D!S$94)</f>
        <v>-8.0898611113863039E-2</v>
      </c>
      <c r="T136" s="70">
        <f>+'C'!P56/(D!T$94)</f>
        <v>-5.5685778606539491E-2</v>
      </c>
      <c r="U136" s="70">
        <f>+'C'!Q56/(D!U$94)</f>
        <v>-5.3790642123789228E-2</v>
      </c>
      <c r="V136" s="70">
        <f>+'C'!R56/(D!V$94)</f>
        <v>-4.8403734237531977E-2</v>
      </c>
      <c r="W136" s="70">
        <f>+'C'!S56/(D!W$94)</f>
        <v>-2.337253999593044E-2</v>
      </c>
      <c r="X136" s="70">
        <f>+'C'!T56/(D!X$94)</f>
        <v>-3.7029408933442656E-2</v>
      </c>
      <c r="Y136" s="70">
        <f>+'C'!U56/(D!Y$94)</f>
        <v>-5.0677604242414187E-2</v>
      </c>
      <c r="Z136" s="70">
        <f>+'C'!V56/(D!Z$94)</f>
        <v>-3.4277941275942761E-2</v>
      </c>
      <c r="AA136" s="70">
        <f>+'C'!W56/(D!AA$94)</f>
        <v>-3.5094186458033326E-2</v>
      </c>
      <c r="AB136" s="70">
        <f>+'C'!X56/(D!AB$94)</f>
        <v>-5.5416625397452804E-2</v>
      </c>
      <c r="AC136" s="70">
        <f>+'C'!Y56/(D!AC$94)</f>
        <v>-4.8281030719391528E-2</v>
      </c>
    </row>
    <row r="137" spans="6:29" x14ac:dyDescent="0.25">
      <c r="F137" s="1" t="s">
        <v>57</v>
      </c>
    </row>
    <row r="138" spans="6:29" ht="15.75" thickBot="1" x14ac:dyDescent="0.3"/>
    <row r="139" spans="6:29" ht="15.75" thickBot="1" x14ac:dyDescent="0.3">
      <c r="F139" s="8" t="s">
        <v>15</v>
      </c>
      <c r="G139" s="9"/>
      <c r="H139" s="18">
        <v>1995</v>
      </c>
      <c r="I139" s="10">
        <v>1996</v>
      </c>
      <c r="J139" s="18">
        <v>1997</v>
      </c>
      <c r="K139" s="10">
        <v>1998</v>
      </c>
      <c r="L139" s="18">
        <v>1999</v>
      </c>
      <c r="M139" s="10">
        <v>2000</v>
      </c>
      <c r="N139" s="18">
        <v>2001</v>
      </c>
      <c r="O139" s="10">
        <v>2002</v>
      </c>
      <c r="P139" s="18">
        <v>2003</v>
      </c>
      <c r="Q139" s="10">
        <v>2004</v>
      </c>
      <c r="R139" s="18">
        <v>2005</v>
      </c>
      <c r="S139" s="10">
        <v>2006</v>
      </c>
      <c r="T139" s="18">
        <v>2007</v>
      </c>
      <c r="U139" s="10">
        <v>2008</v>
      </c>
      <c r="V139" s="18">
        <v>2009</v>
      </c>
      <c r="W139" s="10">
        <v>2010</v>
      </c>
      <c r="X139" s="18">
        <v>2011</v>
      </c>
      <c r="Y139" s="10">
        <v>2012</v>
      </c>
      <c r="Z139" s="18">
        <v>2013</v>
      </c>
      <c r="AA139" s="10">
        <v>2014</v>
      </c>
      <c r="AB139" s="18">
        <v>2015</v>
      </c>
      <c r="AC139" s="11">
        <v>2016</v>
      </c>
    </row>
    <row r="140" spans="6:29" ht="15.75" thickBot="1" x14ac:dyDescent="0.3">
      <c r="F140" s="197" t="s">
        <v>27</v>
      </c>
      <c r="G140" s="198"/>
      <c r="H140" s="66">
        <f>('C'!D46/2)/(D!H$94)</f>
        <v>-1.8855758937386047</v>
      </c>
      <c r="I140" s="66">
        <f>('C'!E46/2)/(D!I$94)</f>
        <v>-1.60267411345497</v>
      </c>
      <c r="J140" s="66">
        <f>('C'!F46/2)/(D!J$94)</f>
        <v>-1.7946273998676088</v>
      </c>
      <c r="K140" s="66">
        <f>('C'!G46/2)/(D!K$94)</f>
        <v>-1.8820631165651422</v>
      </c>
      <c r="L140" s="66">
        <f>('C'!H46/2)/(D!L$94)</f>
        <v>-1.4815633733838336</v>
      </c>
      <c r="M140" s="66">
        <f>('C'!I46/2)/(D!M$94)</f>
        <v>-1.1314238361157121</v>
      </c>
      <c r="N140" s="66">
        <f>('C'!J46/2)/(D!N$94)</f>
        <v>-2.1147720487551389</v>
      </c>
      <c r="O140" s="66">
        <f>('C'!K46/2)/(D!O$94)</f>
        <v>-2.7315372785753209</v>
      </c>
      <c r="P140" s="66">
        <f>('C'!L46/2)/(D!P$94)</f>
        <v>-3.5705661643801303</v>
      </c>
      <c r="Q140" s="66">
        <f>('C'!M46/2)/(D!Q$94)</f>
        <v>-5.1718360093193176</v>
      </c>
      <c r="R140" s="66">
        <f>('C'!N46/2)/(D!R$94)</f>
        <v>-4.2371239295112755</v>
      </c>
      <c r="S140" s="66">
        <f>('C'!O46/2)/(D!S$94)</f>
        <v>-5.2099828392901681</v>
      </c>
      <c r="T140" s="66">
        <f>('C'!P46/2)/(D!T$94)</f>
        <v>-4.6345726127395057</v>
      </c>
      <c r="U140" s="66">
        <f>('C'!Q46/2)/(D!U$94)</f>
        <v>-3.4417940665243365</v>
      </c>
      <c r="V140" s="66">
        <f>('C'!R46/2)/(D!V$94)</f>
        <v>-3.3571365719561119</v>
      </c>
      <c r="W140" s="66">
        <f>('C'!S46/2)/(D!W$94)</f>
        <v>-2.3158352469528105</v>
      </c>
      <c r="X140" s="66">
        <f>('C'!T46/2)/(D!X$94)</f>
        <v>-2.0421552509273813</v>
      </c>
      <c r="Y140" s="66">
        <f>('C'!U46/2)/(D!Y$94)</f>
        <v>-2.0361013270729909</v>
      </c>
      <c r="Z140" s="66">
        <f>('C'!V46/2)/(D!Z$94)</f>
        <v>-1.3149293602844496</v>
      </c>
      <c r="AA140" s="66">
        <f>('C'!W46/2)/(D!AA$94)</f>
        <v>-1.1146956387094844</v>
      </c>
      <c r="AB140" s="66">
        <f>('C'!X46/2)/(D!AB$94)</f>
        <v>-1.5340708034350099</v>
      </c>
      <c r="AC140" s="66">
        <f>('C'!Y46/2)/(D!AC$94)</f>
        <v>-1.9869903097137278</v>
      </c>
    </row>
    <row r="141" spans="6:29" x14ac:dyDescent="0.25">
      <c r="F141" s="218" t="s">
        <v>17</v>
      </c>
      <c r="G141" s="219"/>
      <c r="H141" s="68">
        <f>('C'!D47/2)/(D!H$94)</f>
        <v>3.1579331048142638E-2</v>
      </c>
      <c r="I141" s="68">
        <f>('C'!E47/2)/(D!I$94)</f>
        <v>-5.5111969714745964E-3</v>
      </c>
      <c r="J141" s="68">
        <f>('C'!F47/2)/(D!J$94)</f>
        <v>-1.6176293402854439E-2</v>
      </c>
      <c r="K141" s="68">
        <f>('C'!G47/2)/(D!K$94)</f>
        <v>-8.6678000095278568E-2</v>
      </c>
      <c r="L141" s="68">
        <f>('C'!H47/2)/(D!L$94)</f>
        <v>-0.13134227900100787</v>
      </c>
      <c r="M141" s="68">
        <f>('C'!I47/2)/(D!M$94)</f>
        <v>-0.16326282205070014</v>
      </c>
      <c r="N141" s="68">
        <f>('C'!J47/2)/(D!N$94)</f>
        <v>-0.18646076151724986</v>
      </c>
      <c r="O141" s="68">
        <f>('C'!K47/2)/(D!O$94)</f>
        <v>-0.24430234690372993</v>
      </c>
      <c r="P141" s="68">
        <f>('C'!L47/2)/(D!P$94)</f>
        <v>-0.26463444626766974</v>
      </c>
      <c r="Q141" s="68">
        <f>('C'!M47/2)/(D!Q$94)</f>
        <v>-0.23976958916403199</v>
      </c>
      <c r="R141" s="68">
        <f>('C'!N47/2)/(D!R$94)</f>
        <v>-0.26904697710520786</v>
      </c>
      <c r="S141" s="68">
        <f>('C'!O47/2)/(D!S$94)</f>
        <v>-0.37269875176855122</v>
      </c>
      <c r="T141" s="68">
        <f>('C'!P47/2)/(D!T$94)</f>
        <v>-0.32624629066590161</v>
      </c>
      <c r="U141" s="68">
        <f>('C'!Q47/2)/(D!U$94)</f>
        <v>-0.3664207464281789</v>
      </c>
      <c r="V141" s="68">
        <f>('C'!R47/2)/(D!V$94)</f>
        <v>-0.6521010056300135</v>
      </c>
      <c r="W141" s="68">
        <f>('C'!S47/2)/(D!W$94)</f>
        <v>-0.50999173339785797</v>
      </c>
      <c r="X141" s="68">
        <f>('C'!T47/2)/(D!X$94)</f>
        <v>-0.58488041783450317</v>
      </c>
      <c r="Y141" s="68">
        <f>('C'!U47/2)/(D!Y$94)</f>
        <v>-0.65220543855628277</v>
      </c>
      <c r="Z141" s="68">
        <f>('C'!V47/2)/(D!Z$94)</f>
        <v>-0.56641499141501228</v>
      </c>
      <c r="AA141" s="68">
        <f>('C'!W47/2)/(D!AA$94)</f>
        <v>-0.15106142924184252</v>
      </c>
      <c r="AB141" s="68">
        <f>('C'!X47/2)/(D!AB$94)</f>
        <v>-0.24505185268800467</v>
      </c>
      <c r="AC141" s="68">
        <f>('C'!Y47/2)/(D!AC$94)</f>
        <v>-0.38850233573096699</v>
      </c>
    </row>
    <row r="142" spans="6:29" x14ac:dyDescent="0.25">
      <c r="F142" s="220" t="s">
        <v>18</v>
      </c>
      <c r="G142" s="221"/>
      <c r="H142" s="69">
        <f>('C'!D48/2)/(D!H$94)</f>
        <v>-5.3219811811941325E-3</v>
      </c>
      <c r="I142" s="69">
        <f>('C'!E48/2)/(D!I$94)</f>
        <v>-6.632346389787159E-3</v>
      </c>
      <c r="J142" s="69">
        <f>('C'!F48/2)/(D!J$94)</f>
        <v>-2.2366247872932666E-2</v>
      </c>
      <c r="K142" s="69">
        <f>('C'!G48/2)/(D!K$94)</f>
        <v>-2.6528822468150706E-2</v>
      </c>
      <c r="L142" s="69">
        <f>('C'!H48/2)/(D!L$94)</f>
        <v>-4.6370496852254917E-2</v>
      </c>
      <c r="M142" s="69">
        <f>('C'!I48/2)/(D!M$94)</f>
        <v>-1.090255096432257E-2</v>
      </c>
      <c r="N142" s="69">
        <f>('C'!J48/2)/(D!N$94)</f>
        <v>-1.236833136419232E-2</v>
      </c>
      <c r="O142" s="69">
        <f>('C'!K48/2)/(D!O$94)</f>
        <v>-1.8073416679290157E-2</v>
      </c>
      <c r="P142" s="69">
        <f>('C'!L48/2)/(D!P$94)</f>
        <v>-2.8941173732031804E-2</v>
      </c>
      <c r="Q142" s="69">
        <f>('C'!M48/2)/(D!Q$94)</f>
        <v>-8.3960392343120999E-2</v>
      </c>
      <c r="R142" s="69">
        <f>('C'!N48/2)/(D!R$94)</f>
        <v>-3.6892050200043503E-3</v>
      </c>
      <c r="S142" s="69">
        <f>('C'!O48/2)/(D!S$94)</f>
        <v>-2.1427713078836039E-3</v>
      </c>
      <c r="T142" s="69">
        <f>('C'!P48/2)/(D!T$94)</f>
        <v>-8.9826944728402663E-3</v>
      </c>
      <c r="U142" s="69">
        <f>('C'!Q48/2)/(D!U$94)</f>
        <v>-5.2582760103379181E-3</v>
      </c>
      <c r="V142" s="69">
        <f>('C'!R48/2)/(D!V$94)</f>
        <v>9.5135450654431717E-3</v>
      </c>
      <c r="W142" s="69">
        <f>('C'!S48/2)/(D!W$94)</f>
        <v>-3.2106206133376398E-3</v>
      </c>
      <c r="X142" s="69">
        <f>('C'!T48/2)/(D!X$94)</f>
        <v>-2.2380100749785454E-3</v>
      </c>
      <c r="Y142" s="69">
        <f>('C'!U48/2)/(D!Y$94)</f>
        <v>-7.7644520002702333E-3</v>
      </c>
      <c r="Z142" s="69">
        <f>('C'!V48/2)/(D!Z$94)</f>
        <v>-6.5603163007988772E-3</v>
      </c>
      <c r="AA142" s="69">
        <f>('C'!W48/2)/(D!AA$94)</f>
        <v>-7.5803066330493414E-3</v>
      </c>
      <c r="AB142" s="69">
        <f>('C'!X48/2)/(D!AB$94)</f>
        <v>-7.8839503990599438E-3</v>
      </c>
      <c r="AC142" s="69">
        <f>('C'!Y48/2)/(D!AC$94)</f>
        <v>-6.045990899379486E-3</v>
      </c>
    </row>
    <row r="143" spans="6:29" x14ac:dyDescent="0.25">
      <c r="F143" s="218" t="s">
        <v>19</v>
      </c>
      <c r="G143" s="219"/>
      <c r="H143" s="69">
        <f>('C'!D49/2)/(D!H$94)</f>
        <v>-5.9998770226699118E-2</v>
      </c>
      <c r="I143" s="69">
        <f>('C'!E49/2)/(D!I$94)</f>
        <v>-7.3778179679726205E-2</v>
      </c>
      <c r="J143" s="69">
        <f>('C'!F49/2)/(D!J$94)</f>
        <v>-0.15526320408194724</v>
      </c>
      <c r="K143" s="69">
        <f>('C'!G49/2)/(D!K$94)</f>
        <v>-0.10183831908449958</v>
      </c>
      <c r="L143" s="69">
        <f>('C'!H49/2)/(D!L$94)</f>
        <v>-7.7164072531931097E-2</v>
      </c>
      <c r="M143" s="69">
        <f>('C'!I49/2)/(D!M$94)</f>
        <v>-0.13783440045617368</v>
      </c>
      <c r="N143" s="69">
        <f>('C'!J49/2)/(D!N$94)</f>
        <v>-0.14776765267623232</v>
      </c>
      <c r="O143" s="69">
        <f>('C'!K49/2)/(D!O$94)</f>
        <v>-0.12253558013114342</v>
      </c>
      <c r="P143" s="69">
        <f>('C'!L49/2)/(D!P$94)</f>
        <v>-0.19647889531857207</v>
      </c>
      <c r="Q143" s="69">
        <f>('C'!M49/2)/(D!Q$94)</f>
        <v>-0.16645015303757321</v>
      </c>
      <c r="R143" s="69">
        <f>('C'!N49/2)/(D!R$94)</f>
        <v>-0.14700325838254419</v>
      </c>
      <c r="S143" s="69">
        <f>('C'!O49/2)/(D!S$94)</f>
        <v>-9.1016066196439399E-2</v>
      </c>
      <c r="T143" s="69">
        <f>('C'!P49/2)/(D!T$94)</f>
        <v>-6.7174797375797526E-2</v>
      </c>
      <c r="U143" s="69">
        <f>('C'!Q49/2)/(D!U$94)</f>
        <v>-8.8047072926503628E-2</v>
      </c>
      <c r="V143" s="69">
        <f>('C'!R49/2)/(D!V$94)</f>
        <v>-7.9390325356889363E-2</v>
      </c>
      <c r="W143" s="69">
        <f>('C'!S49/2)/(D!W$94)</f>
        <v>-8.3996343403977075E-2</v>
      </c>
      <c r="X143" s="69">
        <f>('C'!T49/2)/(D!X$94)</f>
        <v>-3.9439161396470607E-2</v>
      </c>
      <c r="Y143" s="69">
        <f>('C'!U49/2)/(D!Y$94)</f>
        <v>5.892626374438977E-3</v>
      </c>
      <c r="Z143" s="69">
        <f>('C'!V49/2)/(D!Z$94)</f>
        <v>-1.8512665145714192E-2</v>
      </c>
      <c r="AA143" s="69">
        <f>('C'!W49/2)/(D!AA$94)</f>
        <v>-5.8702925545752365E-3</v>
      </c>
      <c r="AB143" s="69">
        <f>('C'!X49/2)/(D!AB$94)</f>
        <v>-1.9065365283937617E-2</v>
      </c>
      <c r="AC143" s="69">
        <f>('C'!Y49/2)/(D!AC$94)</f>
        <v>-1.7307186454359292E-2</v>
      </c>
    </row>
    <row r="144" spans="6:29" x14ac:dyDescent="0.25">
      <c r="F144" s="220" t="s">
        <v>20</v>
      </c>
      <c r="G144" s="221"/>
      <c r="H144" s="69">
        <f>('C'!D50/2)/(D!H$94)</f>
        <v>-2.4678684912428441E-2</v>
      </c>
      <c r="I144" s="69">
        <f>('C'!E50/2)/(D!I$94)</f>
        <v>9.1265361534801207E-2</v>
      </c>
      <c r="J144" s="69">
        <f>('C'!F50/2)/(D!J$94)</f>
        <v>0.12652047828385532</v>
      </c>
      <c r="K144" s="69">
        <f>('C'!G50/2)/(D!K$94)</f>
        <v>0.12297187212955217</v>
      </c>
      <c r="L144" s="69">
        <f>('C'!H50/2)/(D!L$94)</f>
        <v>0.37142609658570819</v>
      </c>
      <c r="M144" s="69">
        <f>('C'!I50/2)/(D!M$94)</f>
        <v>0.73995020627524766</v>
      </c>
      <c r="N144" s="69">
        <f>('C'!J50/2)/(D!N$94)</f>
        <v>0.21609095425355387</v>
      </c>
      <c r="O144" s="69">
        <f>('C'!K50/2)/(D!O$94)</f>
        <v>0.14535175094799507</v>
      </c>
      <c r="P144" s="69">
        <f>('C'!L50/2)/(D!P$94)</f>
        <v>-7.0053853630461342E-3</v>
      </c>
      <c r="Q144" s="69">
        <f>('C'!M50/2)/(D!Q$94)</f>
        <v>4.5436179264700643E-2</v>
      </c>
      <c r="R144" s="69">
        <f>('C'!N50/2)/(D!R$94)</f>
        <v>7.3236180999334724E-2</v>
      </c>
      <c r="S144" s="69">
        <f>('C'!O50/2)/(D!S$94)</f>
        <v>2.2122324669461152E-2</v>
      </c>
      <c r="T144" s="69">
        <f>('C'!P50/2)/(D!T$94)</f>
        <v>0.54898480565071994</v>
      </c>
      <c r="U144" s="69">
        <f>('C'!Q50/2)/(D!U$94)</f>
        <v>0.55059041819687937</v>
      </c>
      <c r="V144" s="69">
        <f>('C'!R50/2)/(D!V$94)</f>
        <v>0.3893016001815387</v>
      </c>
      <c r="W144" s="69">
        <f>('C'!S50/2)/(D!W$94)</f>
        <v>0.66883532046038563</v>
      </c>
      <c r="X144" s="69">
        <f>('C'!T50/2)/(D!X$94)</f>
        <v>0.74846437164109147</v>
      </c>
      <c r="Y144" s="69">
        <f>('C'!U50/2)/(D!Y$94)</f>
        <v>0.69349813555434281</v>
      </c>
      <c r="Z144" s="69">
        <f>('C'!V50/2)/(D!Z$94)</f>
        <v>0.7919751640319922</v>
      </c>
      <c r="AA144" s="69">
        <f>('C'!W50/2)/(D!AA$94)</f>
        <v>0.99115565151470741</v>
      </c>
      <c r="AB144" s="69">
        <f>('C'!X50/2)/(D!AB$94)</f>
        <v>0.80787141530204787</v>
      </c>
      <c r="AC144" s="69">
        <f>('C'!Y50/2)/(D!AC$94)</f>
        <v>0.69340764915630604</v>
      </c>
    </row>
    <row r="145" spans="6:29" x14ac:dyDescent="0.25">
      <c r="F145" s="218" t="s">
        <v>21</v>
      </c>
      <c r="G145" s="219"/>
      <c r="H145" s="69">
        <f>('C'!D51/2)/(D!H$94)</f>
        <v>-1.470542652505488E-2</v>
      </c>
      <c r="I145" s="69">
        <f>('C'!E51/2)/(D!I$94)</f>
        <v>-1.9284411204629502E-2</v>
      </c>
      <c r="J145" s="69">
        <f>('C'!F51/2)/(D!J$94)</f>
        <v>-1.0090558426941985E-2</v>
      </c>
      <c r="K145" s="69">
        <f>('C'!G51/2)/(D!K$94)</f>
        <v>-1.6545633079091057E-2</v>
      </c>
      <c r="L145" s="69">
        <f>('C'!H51/2)/(D!L$94)</f>
        <v>-3.9807029949535519E-3</v>
      </c>
      <c r="M145" s="69">
        <f>('C'!I51/2)/(D!M$94)</f>
        <v>-3.617042546204641E-3</v>
      </c>
      <c r="N145" s="69">
        <f>('C'!J51/2)/(D!N$94)</f>
        <v>-5.2620808537553517E-3</v>
      </c>
      <c r="O145" s="69">
        <f>('C'!K51/2)/(D!O$94)</f>
        <v>-4.3569204679871024E-3</v>
      </c>
      <c r="P145" s="69">
        <f>('C'!L51/2)/(D!P$94)</f>
        <v>2.596964460204888E-2</v>
      </c>
      <c r="Q145" s="69">
        <f>('C'!M51/2)/(D!Q$94)</f>
        <v>1.1814679554996398E-2</v>
      </c>
      <c r="R145" s="69">
        <f>('C'!N51/2)/(D!R$94)</f>
        <v>-4.7935689756526409E-3</v>
      </c>
      <c r="S145" s="69">
        <f>('C'!O51/2)/(D!S$94)</f>
        <v>5.9167853839650108E-3</v>
      </c>
      <c r="T145" s="69">
        <f>('C'!P51/2)/(D!T$94)</f>
        <v>3.202036805920936E-2</v>
      </c>
      <c r="U145" s="69">
        <f>('C'!Q51/2)/(D!U$94)</f>
        <v>1.8506659903080092E-3</v>
      </c>
      <c r="V145" s="69">
        <f>('C'!R51/2)/(D!V$94)</f>
        <v>-3.7456472616990699E-3</v>
      </c>
      <c r="W145" s="69">
        <f>('C'!S51/2)/(D!W$94)</f>
        <v>-3.0299080216755356E-2</v>
      </c>
      <c r="X145" s="69">
        <f>('C'!T51/2)/(D!X$94)</f>
        <v>4.2552933923236065E-2</v>
      </c>
      <c r="Y145" s="69">
        <f>('C'!U51/2)/(D!Y$94)</f>
        <v>1.0148629932310683E-2</v>
      </c>
      <c r="Z145" s="69">
        <f>('C'!V51/2)/(D!Z$94)</f>
        <v>4.3227895660422913E-2</v>
      </c>
      <c r="AA145" s="69">
        <f>('C'!W51/2)/(D!AA$94)</f>
        <v>-6.4347463296064436E-3</v>
      </c>
      <c r="AB145" s="69">
        <f>('C'!X51/2)/(D!AB$94)</f>
        <v>2.0712604488256183E-3</v>
      </c>
      <c r="AC145" s="69">
        <f>('C'!Y51/2)/(D!AC$94)</f>
        <v>2.1877622446941546E-2</v>
      </c>
    </row>
    <row r="146" spans="6:29" x14ac:dyDescent="0.25">
      <c r="F146" s="220" t="s">
        <v>22</v>
      </c>
      <c r="G146" s="221"/>
      <c r="H146" s="69">
        <f>('C'!D52/2)/(D!H$94)</f>
        <v>-0.21551039694347918</v>
      </c>
      <c r="I146" s="69">
        <f>('C'!E52/2)/(D!I$94)</f>
        <v>-0.15485458087516202</v>
      </c>
      <c r="J146" s="69">
        <f>('C'!F52/2)/(D!J$94)</f>
        <v>-0.20144078899518442</v>
      </c>
      <c r="K146" s="69">
        <f>('C'!G52/2)/(D!K$94)</f>
        <v>-0.22372285442591297</v>
      </c>
      <c r="L146" s="69">
        <f>('C'!H52/2)/(D!L$94)</f>
        <v>-0.20452582257985277</v>
      </c>
      <c r="M146" s="69">
        <f>('C'!I52/2)/(D!M$94)</f>
        <v>-8.1060150586511809E-2</v>
      </c>
      <c r="N146" s="69">
        <f>('C'!J52/2)/(D!N$94)</f>
        <v>-9.4577394233977929E-2</v>
      </c>
      <c r="O146" s="69">
        <f>('C'!K52/2)/(D!O$94)</f>
        <v>-0.30512719305482361</v>
      </c>
      <c r="P146" s="69">
        <f>('C'!L52/2)/(D!P$94)</f>
        <v>-0.36427213896515975</v>
      </c>
      <c r="Q146" s="69">
        <f>('C'!M52/2)/(D!Q$94)</f>
        <v>-0.27556576575730213</v>
      </c>
      <c r="R146" s="69">
        <f>('C'!N52/2)/(D!R$94)</f>
        <v>-0.34960941084895192</v>
      </c>
      <c r="S146" s="69">
        <f>('C'!O52/2)/(D!S$94)</f>
        <v>-0.51095145366765926</v>
      </c>
      <c r="T146" s="69">
        <f>('C'!P52/2)/(D!T$94)</f>
        <v>-0.51235791870472969</v>
      </c>
      <c r="U146" s="69">
        <f>('C'!Q52/2)/(D!U$94)</f>
        <v>-0.30356924312400291</v>
      </c>
      <c r="V146" s="69">
        <f>('C'!R52/2)/(D!V$94)</f>
        <v>-0.32679512904915659</v>
      </c>
      <c r="W146" s="69">
        <f>('C'!S52/2)/(D!W$94)</f>
        <v>-0.28314304406402352</v>
      </c>
      <c r="X146" s="69">
        <f>('C'!T52/2)/(D!X$94)</f>
        <v>-0.19906487427842831</v>
      </c>
      <c r="Y146" s="69">
        <f>('C'!U52/2)/(D!Y$94)</f>
        <v>-0.10945767542119546</v>
      </c>
      <c r="Z146" s="69">
        <f>('C'!V52/2)/(D!Z$94)</f>
        <v>0.16550107327938304</v>
      </c>
      <c r="AA146" s="69">
        <f>('C'!W52/2)/(D!AA$94)</f>
        <v>-0.10588619524280687</v>
      </c>
      <c r="AB146" s="69">
        <f>('C'!X52/2)/(D!AB$94)</f>
        <v>-3.9528223264190185E-2</v>
      </c>
      <c r="AC146" s="69">
        <f>('C'!Y52/2)/(D!AC$94)</f>
        <v>-7.3809942528606495E-2</v>
      </c>
    </row>
    <row r="147" spans="6:29" x14ac:dyDescent="0.25">
      <c r="F147" s="218" t="s">
        <v>23</v>
      </c>
      <c r="G147" s="219"/>
      <c r="H147" s="69">
        <f>('C'!D53/2)/(D!H$94)</f>
        <v>-0.66035654607307037</v>
      </c>
      <c r="I147" s="69">
        <f>('C'!E53/2)/(D!I$94)</f>
        <v>-0.63522348275185048</v>
      </c>
      <c r="J147" s="69">
        <f>('C'!F53/2)/(D!J$94)</f>
        <v>-0.6289347905992434</v>
      </c>
      <c r="K147" s="69">
        <f>('C'!G53/2)/(D!K$94)</f>
        <v>-0.65104213877188277</v>
      </c>
      <c r="L147" s="69">
        <f>('C'!H53/2)/(D!L$94)</f>
        <v>-0.58813449019579267</v>
      </c>
      <c r="M147" s="69">
        <f>('C'!I53/2)/(D!M$94)</f>
        <v>-0.7572519353582039</v>
      </c>
      <c r="N147" s="69">
        <f>('C'!J53/2)/(D!N$94)</f>
        <v>-0.76186817002424956</v>
      </c>
      <c r="O147" s="69">
        <f>('C'!K53/2)/(D!O$94)</f>
        <v>-0.91494939256145458</v>
      </c>
      <c r="P147" s="69">
        <f>('C'!L53/2)/(D!P$94)</f>
        <v>-0.97124714453946592</v>
      </c>
      <c r="Q147" s="69">
        <f>('C'!M53/2)/(D!Q$94)</f>
        <v>-1.3574174747008352</v>
      </c>
      <c r="R147" s="69">
        <f>('C'!N53/2)/(D!R$94)</f>
        <v>-1.6136055405587006</v>
      </c>
      <c r="S147" s="69">
        <f>('C'!O53/2)/(D!S$94)</f>
        <v>-1.9658084863917149</v>
      </c>
      <c r="T147" s="69">
        <f>('C'!P53/2)/(D!T$94)</f>
        <v>-1.6503489661716608</v>
      </c>
      <c r="U147" s="69">
        <f>('C'!Q53/2)/(D!U$94)</f>
        <v>-1.2718243358330108</v>
      </c>
      <c r="V147" s="69">
        <f>('C'!R53/2)/(D!V$94)</f>
        <v>-0.92589853624804219</v>
      </c>
      <c r="W147" s="69">
        <f>('C'!S53/2)/(D!W$94)</f>
        <v>-0.72718108702269824</v>
      </c>
      <c r="X147" s="69">
        <f>('C'!T53/2)/(D!X$94)</f>
        <v>-0.81307562151147861</v>
      </c>
      <c r="Y147" s="69">
        <f>('C'!U53/2)/(D!Y$94)</f>
        <v>-0.85706001811438193</v>
      </c>
      <c r="Z147" s="69">
        <f>('C'!V53/2)/(D!Z$94)</f>
        <v>-0.62389421320446037</v>
      </c>
      <c r="AA147" s="69">
        <f>('C'!W53/2)/(D!AA$94)</f>
        <v>-0.71014641131674427</v>
      </c>
      <c r="AB147" s="69">
        <f>('C'!X53/2)/(D!AB$94)</f>
        <v>-0.82104698775603802</v>
      </c>
      <c r="AC147" s="69">
        <f>('C'!Y53/2)/(D!AC$94)</f>
        <v>-0.91223468567162425</v>
      </c>
    </row>
    <row r="148" spans="6:29" x14ac:dyDescent="0.25">
      <c r="F148" s="220" t="s">
        <v>24</v>
      </c>
      <c r="G148" s="221"/>
      <c r="H148" s="69">
        <f>('C'!D54/2)/(D!H$94)</f>
        <v>-0.82928735999629644</v>
      </c>
      <c r="I148" s="69">
        <f>('C'!E54/2)/(D!I$94)</f>
        <v>-0.74370398033819207</v>
      </c>
      <c r="J148" s="69">
        <f>('C'!F54/2)/(D!J$94)</f>
        <v>-0.7947700291699703</v>
      </c>
      <c r="K148" s="69">
        <f>('C'!G54/2)/(D!K$94)</f>
        <v>-0.81494786309364442</v>
      </c>
      <c r="L148" s="69">
        <f>('C'!H54/2)/(D!L$94)</f>
        <v>-0.677933741236874</v>
      </c>
      <c r="M148" s="69">
        <f>('C'!I54/2)/(D!M$94)</f>
        <v>-0.63702812430260292</v>
      </c>
      <c r="N148" s="69">
        <f>('C'!J54/2)/(D!N$94)</f>
        <v>-0.94033591060974386</v>
      </c>
      <c r="O148" s="69">
        <f>('C'!K54/2)/(D!O$94)</f>
        <v>-1.0928378803231626</v>
      </c>
      <c r="P148" s="69">
        <f>('C'!L54/2)/(D!P$94)</f>
        <v>-1.4933346515724826</v>
      </c>
      <c r="Q148" s="69">
        <f>('C'!M54/2)/(D!Q$94)</f>
        <v>-2.8527248471389424</v>
      </c>
      <c r="R148" s="69">
        <f>('C'!N54/2)/(D!R$94)</f>
        <v>-1.6559250914246346</v>
      </c>
      <c r="S148" s="69">
        <f>('C'!O54/2)/(D!S$94)</f>
        <v>-1.9516230449281688</v>
      </c>
      <c r="T148" s="69">
        <f>('C'!P54/2)/(D!T$94)</f>
        <v>-2.4118068568390036</v>
      </c>
      <c r="U148" s="69">
        <f>('C'!Q54/2)/(D!U$94)</f>
        <v>-1.7426283371472733</v>
      </c>
      <c r="V148" s="69">
        <f>('C'!R54/2)/(D!V$94)</f>
        <v>-1.5642573896108138</v>
      </c>
      <c r="W148" s="69">
        <f>('C'!S54/2)/(D!W$94)</f>
        <v>-1.2006140462326018</v>
      </c>
      <c r="X148" s="69">
        <f>('C'!T54/2)/(D!X$94)</f>
        <v>-1.04583837519145</v>
      </c>
      <c r="Y148" s="69">
        <f>('C'!U54/2)/(D!Y$94)</f>
        <v>-0.95493866829790108</v>
      </c>
      <c r="Z148" s="69">
        <f>('C'!V54/2)/(D!Z$94)</f>
        <v>-0.92954548837471107</v>
      </c>
      <c r="AA148" s="69">
        <f>('C'!W54/2)/(D!AA$94)</f>
        <v>-0.9201867158187006</v>
      </c>
      <c r="AB148" s="69">
        <f>('C'!X54/2)/(D!AB$94)</f>
        <v>-0.99985588264332403</v>
      </c>
      <c r="AC148" s="69">
        <f>('C'!Y54/2)/(D!AC$94)</f>
        <v>-1.1026501521166523</v>
      </c>
    </row>
    <row r="149" spans="6:29" x14ac:dyDescent="0.25">
      <c r="F149" s="218" t="s">
        <v>25</v>
      </c>
      <c r="G149" s="219"/>
      <c r="H149" s="69">
        <f>('C'!D55/2)/(D!H$94)</f>
        <v>-2.5280696995925212E-2</v>
      </c>
      <c r="I149" s="69">
        <f>('C'!E55/2)/(D!I$94)</f>
        <v>-4.15149800672494E-2</v>
      </c>
      <c r="J149" s="69">
        <f>('C'!F55/2)/(D!J$94)</f>
        <v>-8.0065623200528943E-2</v>
      </c>
      <c r="K149" s="69">
        <f>('C'!G55/2)/(D!K$94)</f>
        <v>-7.1393584845520316E-2</v>
      </c>
      <c r="L149" s="69">
        <f>('C'!H55/2)/(D!L$94)</f>
        <v>-0.10483254083810045</v>
      </c>
      <c r="M149" s="69">
        <f>('C'!I55/2)/(D!M$94)</f>
        <v>-7.628513964164009E-2</v>
      </c>
      <c r="N149" s="69">
        <f>('C'!J55/2)/(D!N$94)</f>
        <v>-0.14682038036641237</v>
      </c>
      <c r="O149" s="69">
        <f>('C'!K55/2)/(D!O$94)</f>
        <v>-0.16951561837104856</v>
      </c>
      <c r="P149" s="69">
        <f>('C'!L55/2)/(D!P$94)</f>
        <v>-0.22998383731151892</v>
      </c>
      <c r="Q149" s="69">
        <f>('C'!M55/2)/(D!Q$94)</f>
        <v>-0.20855187614955067</v>
      </c>
      <c r="R149" s="69">
        <f>('C'!N55/2)/(D!R$94)</f>
        <v>-0.22119254069857913</v>
      </c>
      <c r="S149" s="69">
        <f>('C'!O55/2)/(D!S$94)</f>
        <v>-0.30333207567667991</v>
      </c>
      <c r="T149" s="69">
        <f>('C'!P55/2)/(D!T$94)</f>
        <v>-0.21081736327379713</v>
      </c>
      <c r="U149" s="69">
        <f>('C'!Q55/2)/(D!U$94)</f>
        <v>-0.18959181408166625</v>
      </c>
      <c r="V149" s="69">
        <f>('C'!R55/2)/(D!V$94)</f>
        <v>-0.17956181265094948</v>
      </c>
      <c r="W149" s="69">
        <f>('C'!S55/2)/(D!W$94)</f>
        <v>-0.13454833375373004</v>
      </c>
      <c r="X149" s="69">
        <f>('C'!T55/2)/(D!X$94)</f>
        <v>-0.13012138875629867</v>
      </c>
      <c r="Y149" s="69">
        <f>('C'!U55/2)/(D!Y$94)</f>
        <v>-0.13887566171765392</v>
      </c>
      <c r="Z149" s="69">
        <f>('C'!V55/2)/(D!Z$94)</f>
        <v>-0.15356684949270488</v>
      </c>
      <c r="AA149" s="69">
        <f>('C'!W55/2)/(D!AA$94)</f>
        <v>-0.181138089281316</v>
      </c>
      <c r="AB149" s="69">
        <f>('C'!X55/2)/(D!AB$94)</f>
        <v>-0.18387290273745188</v>
      </c>
      <c r="AC149" s="69">
        <f>('C'!Y55/2)/(D!AC$94)</f>
        <v>-0.17758476901539866</v>
      </c>
    </row>
    <row r="150" spans="6:29" ht="15.75" thickBot="1" x14ac:dyDescent="0.3">
      <c r="F150" s="222" t="s">
        <v>26</v>
      </c>
      <c r="G150" s="223"/>
      <c r="H150" s="70">
        <f>('C'!D56/2)/(D!H$94)</f>
        <v>-8.2015329502718962E-2</v>
      </c>
      <c r="I150" s="70">
        <f>('C'!E56/2)/(D!I$94)</f>
        <v>-1.3436311565554917E-2</v>
      </c>
      <c r="J150" s="70">
        <f>('C'!F56/2)/(D!J$94)</f>
        <v>-1.204033302623147E-2</v>
      </c>
      <c r="K150" s="70">
        <f>('C'!G56/2)/(D!K$94)</f>
        <v>-1.2337752514541549E-2</v>
      </c>
      <c r="L150" s="70">
        <f>('C'!H56/2)/(D!L$94)</f>
        <v>-1.8705323738774662E-2</v>
      </c>
      <c r="M150" s="70">
        <f>('C'!I56/2)/(D!M$94)</f>
        <v>-4.131871478922319E-3</v>
      </c>
      <c r="N150" s="70">
        <f>('C'!J56/2)/(D!N$94)</f>
        <v>-3.5402321362878839E-2</v>
      </c>
      <c r="O150" s="70">
        <f>('C'!K56/2)/(D!O$94)</f>
        <v>-5.1906810306758836E-3</v>
      </c>
      <c r="P150" s="70">
        <f>('C'!L56/2)/(D!P$94)</f>
        <v>-4.0638141192923319E-2</v>
      </c>
      <c r="Q150" s="70">
        <f>('C'!M56/2)/(D!Q$94)</f>
        <v>-4.4646769847657614E-2</v>
      </c>
      <c r="R150" s="70">
        <f>('C'!N56/2)/(D!R$94)</f>
        <v>-4.5494520907761134E-2</v>
      </c>
      <c r="S150" s="70">
        <f>('C'!O56/2)/(D!S$94)</f>
        <v>-4.044930555693152E-2</v>
      </c>
      <c r="T150" s="70">
        <f>('C'!P56/2)/(D!T$94)</f>
        <v>-2.7842889303269745E-2</v>
      </c>
      <c r="U150" s="70">
        <f>('C'!Q56/2)/(D!U$94)</f>
        <v>-2.6895321061894614E-2</v>
      </c>
      <c r="V150" s="70">
        <f>('C'!R56/2)/(D!V$94)</f>
        <v>-2.4201867118765989E-2</v>
      </c>
      <c r="W150" s="70">
        <f>('C'!S56/2)/(D!W$94)</f>
        <v>-1.168626999796522E-2</v>
      </c>
      <c r="X150" s="70">
        <f>('C'!T56/2)/(D!X$94)</f>
        <v>-1.8514704466721328E-2</v>
      </c>
      <c r="Y150" s="70">
        <f>('C'!U56/2)/(D!Y$94)</f>
        <v>-2.5338802121207094E-2</v>
      </c>
      <c r="Z150" s="70">
        <f>('C'!V56/2)/(D!Z$94)</f>
        <v>-1.713897063797138E-2</v>
      </c>
      <c r="AA150" s="70">
        <f>('C'!W56/2)/(D!AA$94)</f>
        <v>-1.7547093229016663E-2</v>
      </c>
      <c r="AB150" s="70">
        <f>('C'!X56/2)/(D!AB$94)</f>
        <v>-2.7708312698726402E-2</v>
      </c>
      <c r="AC150" s="70">
        <f>('C'!Y56/2)/(D!AC$94)</f>
        <v>-2.4140515359695764E-2</v>
      </c>
    </row>
    <row r="151" spans="6:29" x14ac:dyDescent="0.25">
      <c r="F151" s="1" t="s">
        <v>57</v>
      </c>
    </row>
  </sheetData>
  <mergeCells count="84">
    <mergeCell ref="F149:G149"/>
    <mergeCell ref="F150:G150"/>
    <mergeCell ref="F144:G144"/>
    <mergeCell ref="F145:G145"/>
    <mergeCell ref="F146:G146"/>
    <mergeCell ref="F147:G147"/>
    <mergeCell ref="F148:G148"/>
    <mergeCell ref="F136:G136"/>
    <mergeCell ref="F140:G140"/>
    <mergeCell ref="F141:G141"/>
    <mergeCell ref="F142:G142"/>
    <mergeCell ref="F143:G143"/>
    <mergeCell ref="F131:G131"/>
    <mergeCell ref="F132:G132"/>
    <mergeCell ref="F133:G133"/>
    <mergeCell ref="F134:G134"/>
    <mergeCell ref="F135:G135"/>
    <mergeCell ref="F126:G126"/>
    <mergeCell ref="F127:G127"/>
    <mergeCell ref="F128:G128"/>
    <mergeCell ref="F129:G129"/>
    <mergeCell ref="F130:G130"/>
    <mergeCell ref="F118:G118"/>
    <mergeCell ref="F119:G119"/>
    <mergeCell ref="F120:G120"/>
    <mergeCell ref="F121:G121"/>
    <mergeCell ref="F122:G122"/>
    <mergeCell ref="F113:G113"/>
    <mergeCell ref="F114:G114"/>
    <mergeCell ref="F115:G115"/>
    <mergeCell ref="F116:G116"/>
    <mergeCell ref="F117:G117"/>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76:G76"/>
    <mergeCell ref="F86:G86"/>
    <mergeCell ref="F87:G87"/>
    <mergeCell ref="F88:G88"/>
    <mergeCell ref="F89:G89"/>
    <mergeCell ref="F80:G80"/>
    <mergeCell ref="F81:G81"/>
    <mergeCell ref="F82:G82"/>
    <mergeCell ref="F83:G83"/>
    <mergeCell ref="F84:G84"/>
    <mergeCell ref="F71:G71"/>
    <mergeCell ref="F72:G72"/>
    <mergeCell ref="F73:G73"/>
    <mergeCell ref="F74:G74"/>
    <mergeCell ref="F75:G75"/>
    <mergeCell ref="F56:G56"/>
    <mergeCell ref="F67:G67"/>
    <mergeCell ref="F68:G68"/>
    <mergeCell ref="F69:G69"/>
    <mergeCell ref="F70:G70"/>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113"/>
  <sheetViews>
    <sheetView showGridLines="0" workbookViewId="0">
      <selection activeCell="D70" sqref="D70"/>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s>
  <sheetData>
    <row r="7" spans="2:11" ht="15" customHeight="1" x14ac:dyDescent="0.25">
      <c r="B7" s="208" t="s">
        <v>10</v>
      </c>
      <c r="C7" s="208"/>
      <c r="D7" s="208"/>
      <c r="E7" s="87"/>
      <c r="J7" s="194" t="s">
        <v>46</v>
      </c>
      <c r="K7" s="194"/>
    </row>
    <row r="8" spans="2:11" x14ac:dyDescent="0.25">
      <c r="B8" s="208"/>
      <c r="C8" s="208"/>
      <c r="D8" s="208"/>
      <c r="E8" s="87"/>
      <c r="J8" s="194"/>
      <c r="K8" s="194"/>
    </row>
    <row r="9" spans="2:11" x14ac:dyDescent="0.25">
      <c r="B9" s="208"/>
      <c r="C9" s="208"/>
      <c r="D9" s="208"/>
      <c r="E9" s="87"/>
      <c r="J9" s="194"/>
      <c r="K9" s="194"/>
    </row>
    <row r="10" spans="2:11" x14ac:dyDescent="0.25">
      <c r="B10" s="208"/>
      <c r="C10" s="208"/>
      <c r="D10" s="208"/>
      <c r="E10" s="87"/>
      <c r="J10" s="194"/>
      <c r="K10" s="194"/>
    </row>
    <row r="11" spans="2:11" x14ac:dyDescent="0.25">
      <c r="B11" s="208"/>
      <c r="C11" s="208"/>
      <c r="D11" s="208"/>
      <c r="E11" s="87"/>
      <c r="J11" s="194"/>
      <c r="K11" s="194"/>
    </row>
    <row r="12" spans="2:11" x14ac:dyDescent="0.25">
      <c r="B12" s="208"/>
      <c r="C12" s="208"/>
      <c r="D12" s="208"/>
      <c r="E12" s="87"/>
      <c r="J12" s="194"/>
      <c r="K12" s="194"/>
    </row>
    <row r="13" spans="2:11" x14ac:dyDescent="0.25">
      <c r="B13" s="208"/>
      <c r="C13" s="208"/>
      <c r="D13" s="208"/>
      <c r="E13" s="87"/>
      <c r="J13" s="194"/>
      <c r="K13" s="194"/>
    </row>
    <row r="14" spans="2:11" x14ac:dyDescent="0.25">
      <c r="B14" s="208"/>
      <c r="C14" s="208"/>
      <c r="D14" s="208"/>
      <c r="E14" s="87"/>
      <c r="J14" s="194"/>
      <c r="K14" s="194"/>
    </row>
    <row r="15" spans="2:11" x14ac:dyDescent="0.25">
      <c r="B15" s="208"/>
      <c r="C15" s="208"/>
      <c r="D15" s="208"/>
      <c r="E15" s="87"/>
      <c r="J15" s="194"/>
      <c r="K15" s="194"/>
    </row>
    <row r="16" spans="2:11" x14ac:dyDescent="0.25">
      <c r="B16" s="208"/>
      <c r="C16" s="208"/>
      <c r="D16" s="208"/>
      <c r="E16" s="87"/>
      <c r="J16" s="194"/>
      <c r="K16" s="194"/>
    </row>
    <row r="17" spans="2:12" x14ac:dyDescent="0.25">
      <c r="B17" s="195" t="s">
        <v>3</v>
      </c>
      <c r="C17" s="195"/>
      <c r="D17" s="195"/>
      <c r="G17" s="88" t="s">
        <v>3</v>
      </c>
      <c r="H17" s="88"/>
      <c r="I17" s="88"/>
      <c r="J17" s="88" t="s">
        <v>3</v>
      </c>
      <c r="K17" s="88"/>
      <c r="L17" s="88"/>
    </row>
    <row r="44" spans="4:27" ht="15.75" thickBot="1" x14ac:dyDescent="0.3"/>
    <row r="45" spans="4:27" ht="15.75" thickBot="1" x14ac:dyDescent="0.3">
      <c r="D45" s="8" t="s">
        <v>15</v>
      </c>
      <c r="E45" s="9"/>
      <c r="F45" s="18">
        <v>1995</v>
      </c>
      <c r="G45" s="10">
        <v>1996</v>
      </c>
      <c r="H45" s="18">
        <v>1997</v>
      </c>
      <c r="I45" s="10">
        <v>1998</v>
      </c>
      <c r="J45" s="18">
        <v>1999</v>
      </c>
      <c r="K45" s="10">
        <v>2000</v>
      </c>
      <c r="L45" s="18">
        <v>2001</v>
      </c>
      <c r="M45" s="10">
        <v>2002</v>
      </c>
      <c r="N45" s="18">
        <v>2003</v>
      </c>
      <c r="O45" s="10">
        <v>2004</v>
      </c>
      <c r="P45" s="18">
        <v>2005</v>
      </c>
      <c r="Q45" s="10">
        <v>2006</v>
      </c>
      <c r="R45" s="18">
        <v>2007</v>
      </c>
      <c r="S45" s="10">
        <v>2008</v>
      </c>
      <c r="T45" s="18">
        <v>2009</v>
      </c>
      <c r="U45" s="10">
        <v>2010</v>
      </c>
      <c r="V45" s="18">
        <v>2011</v>
      </c>
      <c r="W45" s="10">
        <v>2012</v>
      </c>
      <c r="X45" s="18">
        <v>2013</v>
      </c>
      <c r="Y45" s="10">
        <v>2014</v>
      </c>
      <c r="Z45" s="18">
        <v>2015</v>
      </c>
      <c r="AA45" s="11">
        <v>2016</v>
      </c>
    </row>
    <row r="46" spans="4:27" ht="15.75" thickBot="1" x14ac:dyDescent="0.3">
      <c r="D46" s="197" t="s">
        <v>27</v>
      </c>
      <c r="E46" s="198"/>
      <c r="F46" s="71">
        <f>+A!D46/E!E60</f>
        <v>2.0389466446014958E-5</v>
      </c>
      <c r="G46" s="71">
        <f>+A!E46/E!F60</f>
        <v>2.2240338875630225E-5</v>
      </c>
      <c r="H46" s="71">
        <f>+A!F46/E!G60</f>
        <v>2.3610594435397172E-5</v>
      </c>
      <c r="I46" s="71">
        <f>+A!G46/E!H60</f>
        <v>1.8274665246525176E-5</v>
      </c>
      <c r="J46" s="71">
        <f>+A!H46/E!I60</f>
        <v>2.9527071452344818E-5</v>
      </c>
      <c r="K46" s="71">
        <f>+A!I46/E!J60</f>
        <v>4.4458591844353142E-5</v>
      </c>
      <c r="L46" s="71">
        <f>+A!J46/E!K60</f>
        <v>2.7164011390240896E-5</v>
      </c>
      <c r="M46" s="71">
        <f>+A!K46/E!L60</f>
        <v>1.6752039564760215E-5</v>
      </c>
      <c r="N46" s="71">
        <f>+A!L46/E!M60</f>
        <v>1.2384660000728207E-5</v>
      </c>
      <c r="O46" s="71">
        <f>+A!M46/E!N60</f>
        <v>1.5379353287048114E-5</v>
      </c>
      <c r="P46" s="71">
        <f>+A!N46/E!O60</f>
        <v>1.351420015603539E-5</v>
      </c>
      <c r="Q46" s="71">
        <f>+A!O46/E!P60</f>
        <v>1.5738618486897928E-5</v>
      </c>
      <c r="R46" s="71">
        <f>+A!P46/E!Q60</f>
        <v>3.3656070969323826E-5</v>
      </c>
      <c r="S46" s="71">
        <f>+A!Q46/E!R60</f>
        <v>4.020537767839792E-5</v>
      </c>
      <c r="T46" s="71">
        <f>+A!R46/E!S60</f>
        <v>4.606736260695529E-5</v>
      </c>
      <c r="U46" s="71">
        <f>+A!S46/E!T60</f>
        <v>6.8216200539026139E-5</v>
      </c>
      <c r="V46" s="71">
        <f>+A!T46/E!U60</f>
        <v>7.4764540138826045E-5</v>
      </c>
      <c r="W46" s="71">
        <f>+A!U46/E!V60</f>
        <v>6.9908290877379592E-5</v>
      </c>
      <c r="X46" s="71">
        <f>+A!V46/E!W60</f>
        <v>8.3792581392675336E-5</v>
      </c>
      <c r="Y46" s="71">
        <f>+A!W46/E!X60</f>
        <v>8.5547878793233088E-5</v>
      </c>
      <c r="Z46" s="71">
        <f>+A!X46/E!Y60</f>
        <v>7.1977773751466076E-5</v>
      </c>
      <c r="AA46" s="71">
        <f>+A!Y46/E!Z60</f>
        <v>6.2442018704125078E-5</v>
      </c>
    </row>
    <row r="47" spans="4:27" x14ac:dyDescent="0.25">
      <c r="D47" s="218" t="s">
        <v>17</v>
      </c>
      <c r="E47" s="219"/>
      <c r="F47" s="72">
        <f>+A!D47/E!E61</f>
        <v>2.7892480223640157E-5</v>
      </c>
      <c r="G47" s="72">
        <f>+A!E47/E!F61</f>
        <v>1.1700759585610369E-5</v>
      </c>
      <c r="H47" s="72">
        <f>+A!F47/E!G61</f>
        <v>8.7047459781807437E-6</v>
      </c>
      <c r="I47" s="72">
        <f>+A!G47/E!H61</f>
        <v>6.561760021841568E-6</v>
      </c>
      <c r="J47" s="72">
        <f>+A!H47/E!I61</f>
        <v>2.059179285090341E-5</v>
      </c>
      <c r="K47" s="72">
        <f>+A!I47/E!J61</f>
        <v>1.2259954278669232E-5</v>
      </c>
      <c r="L47" s="72">
        <f>+A!J47/E!K61</f>
        <v>1.6774925163195476E-5</v>
      </c>
      <c r="M47" s="72">
        <f>+A!K47/E!L61</f>
        <v>6.9829065154128198E-6</v>
      </c>
      <c r="N47" s="72">
        <f>+A!L47/E!M61</f>
        <v>3.8659964357999741E-6</v>
      </c>
      <c r="O47" s="72">
        <f>+A!M47/E!N61</f>
        <v>1.6802835693225894E-6</v>
      </c>
      <c r="P47" s="72">
        <f>+A!N47/E!O61</f>
        <v>1.8893342414725915E-6</v>
      </c>
      <c r="Q47" s="72">
        <f>+A!O47/E!P61</f>
        <v>2.2392095056942601E-6</v>
      </c>
      <c r="R47" s="72">
        <f>+A!P47/E!Q61</f>
        <v>5.0353877310861633E-6</v>
      </c>
      <c r="S47" s="72">
        <f>+A!Q47/E!R61</f>
        <v>3.0899044016028287E-6</v>
      </c>
      <c r="T47" s="72">
        <f>+A!R47/E!S61</f>
        <v>4.1839413837624429E-6</v>
      </c>
      <c r="U47" s="72">
        <f>+A!S47/E!T61</f>
        <v>3.639653375900806E-6</v>
      </c>
      <c r="V47" s="72">
        <f>+A!T47/E!U61</f>
        <v>7.8786222685595814E-6</v>
      </c>
      <c r="W47" s="72">
        <f>+A!U47/E!V61</f>
        <v>7.8047752429896919E-6</v>
      </c>
      <c r="X47" s="72">
        <f>+A!V47/E!W61</f>
        <v>7.79561358539576E-6</v>
      </c>
      <c r="Y47" s="72">
        <f>+A!W47/E!X61</f>
        <v>7.9172697135185435E-6</v>
      </c>
      <c r="Z47" s="72">
        <f>+A!X47/E!Y61</f>
        <v>4.6975223783514509E-6</v>
      </c>
      <c r="AA47" s="72">
        <f>+A!Y47/E!Z61</f>
        <v>3.4097219987326624E-6</v>
      </c>
    </row>
    <row r="48" spans="4:27" x14ac:dyDescent="0.25">
      <c r="D48" s="53" t="s">
        <v>18</v>
      </c>
      <c r="E48" s="54"/>
      <c r="F48" s="73">
        <f>+A!D48/E!E62</f>
        <v>6.6120942756443503E-7</v>
      </c>
      <c r="G48" s="73">
        <f>+A!E48/E!F62</f>
        <v>2.8210656067364154E-7</v>
      </c>
      <c r="H48" s="73">
        <f>+A!F48/E!G62</f>
        <v>8.189575215268785E-7</v>
      </c>
      <c r="I48" s="73">
        <f>+A!G48/E!H62</f>
        <v>8.0241757480022903E-7</v>
      </c>
      <c r="J48" s="73">
        <f>+A!H48/E!I62</f>
        <v>9.1696412467791991E-7</v>
      </c>
      <c r="K48" s="73">
        <f>+A!I48/E!J62</f>
        <v>2.8265971419516014E-7</v>
      </c>
      <c r="L48" s="73">
        <f>+A!J48/E!K62</f>
        <v>5.9986698986928955E-7</v>
      </c>
      <c r="M48" s="73">
        <f>+A!K48/E!L62</f>
        <v>4.7569754503499424E-6</v>
      </c>
      <c r="N48" s="73">
        <f>+A!L48/E!M62</f>
        <v>0</v>
      </c>
      <c r="O48" s="73">
        <f>+A!M48/E!N62</f>
        <v>3.9160937391388678E-8</v>
      </c>
      <c r="P48" s="73">
        <f>+A!N48/E!O62</f>
        <v>0</v>
      </c>
      <c r="Q48" s="73">
        <f>+A!O48/E!P62</f>
        <v>2.6409759164731543E-9</v>
      </c>
      <c r="R48" s="73">
        <f>+A!P48/E!Q62</f>
        <v>2.3171196823820353E-5</v>
      </c>
      <c r="S48" s="73">
        <f>+A!Q48/E!R62</f>
        <v>9.2104406205659801E-10</v>
      </c>
      <c r="T48" s="73">
        <f>+A!R48/E!S62</f>
        <v>6.0591509203757477E-5</v>
      </c>
      <c r="U48" s="73">
        <f>+A!S48/E!T62</f>
        <v>3.8093447482665396E-8</v>
      </c>
      <c r="V48" s="73">
        <f>+A!T48/E!U62</f>
        <v>6.5176287025342934E-6</v>
      </c>
      <c r="W48" s="73">
        <f>+A!U48/E!V62</f>
        <v>3.2957822316891793E-7</v>
      </c>
      <c r="X48" s="73">
        <f>+A!V48/E!W62</f>
        <v>1.6518692831152804E-7</v>
      </c>
      <c r="Y48" s="73">
        <f>+A!W48/E!X62</f>
        <v>6.0111348083904351E-8</v>
      </c>
      <c r="Z48" s="73">
        <f>+A!X48/E!Y62</f>
        <v>1.0008348635380381E-5</v>
      </c>
      <c r="AA48" s="73">
        <f>+A!Y48/E!Z62</f>
        <v>1.1368714497905926E-5</v>
      </c>
    </row>
    <row r="49" spans="4:27" x14ac:dyDescent="0.25">
      <c r="D49" s="51" t="s">
        <v>19</v>
      </c>
      <c r="E49" s="52"/>
      <c r="F49" s="73">
        <f>+A!D49/E!E63</f>
        <v>3.6804385375900525E-5</v>
      </c>
      <c r="G49" s="73">
        <f>+A!E49/E!F63</f>
        <v>3.180867657912718E-5</v>
      </c>
      <c r="H49" s="73">
        <f>+A!F49/E!G63</f>
        <v>3.6997557721037625E-5</v>
      </c>
      <c r="I49" s="73">
        <f>+A!G49/E!H63</f>
        <v>1.8572123113377719E-5</v>
      </c>
      <c r="J49" s="73">
        <f>+A!H49/E!I63</f>
        <v>1.4677524741146428E-5</v>
      </c>
      <c r="K49" s="73">
        <f>+A!I49/E!J63</f>
        <v>2.0386938716955002E-5</v>
      </c>
      <c r="L49" s="73">
        <f>+A!J49/E!K63</f>
        <v>3.2587931674202696E-5</v>
      </c>
      <c r="M49" s="73">
        <f>+A!K49/E!L63</f>
        <v>3.3979510030440456E-5</v>
      </c>
      <c r="N49" s="73">
        <f>+A!L49/E!M63</f>
        <v>2.272445252931957E-5</v>
      </c>
      <c r="O49" s="73">
        <f>+A!M49/E!N63</f>
        <v>1.6136159677590973E-5</v>
      </c>
      <c r="P49" s="73">
        <f>+A!N49/E!O63</f>
        <v>3.5815652537947771E-5</v>
      </c>
      <c r="Q49" s="73">
        <f>+A!O49/E!P63</f>
        <v>6.3681991500002166E-5</v>
      </c>
      <c r="R49" s="73">
        <f>+A!P49/E!Q63</f>
        <v>8.0052892624878809E-5</v>
      </c>
      <c r="S49" s="73">
        <f>+A!Q49/E!R63</f>
        <v>6.2066230407905075E-5</v>
      </c>
      <c r="T49" s="73">
        <f>+A!R49/E!S63</f>
        <v>2.8936049714978782E-5</v>
      </c>
      <c r="U49" s="73">
        <f>+A!S49/E!T63</f>
        <v>3.5474430617511036E-5</v>
      </c>
      <c r="V49" s="73">
        <f>+A!T49/E!U63</f>
        <v>4.2717123264901593E-5</v>
      </c>
      <c r="W49" s="73">
        <f>+A!U49/E!V63</f>
        <v>8.9118392340475913E-5</v>
      </c>
      <c r="X49" s="73">
        <f>+A!V49/E!W63</f>
        <v>6.3506021224775773E-5</v>
      </c>
      <c r="Y49" s="73">
        <f>+A!W49/E!X63</f>
        <v>7.5426280282642831E-5</v>
      </c>
      <c r="Z49" s="73">
        <f>+A!X49/E!Y63</f>
        <v>6.7706763146379957E-5</v>
      </c>
      <c r="AA49" s="73">
        <f>+A!Y49/E!Z63</f>
        <v>4.6857077387307861E-5</v>
      </c>
    </row>
    <row r="50" spans="4:27" x14ac:dyDescent="0.25">
      <c r="D50" s="53" t="s">
        <v>20</v>
      </c>
      <c r="E50" s="54"/>
      <c r="F50" s="73">
        <f>+A!D50/E!E64</f>
        <v>1.9146009264113263E-5</v>
      </c>
      <c r="G50" s="73">
        <f>+A!E50/E!F64</f>
        <v>7.2545320287324106E-5</v>
      </c>
      <c r="H50" s="73">
        <f>+A!F50/E!G64</f>
        <v>1.081476758772526E-4</v>
      </c>
      <c r="I50" s="73">
        <f>+A!G50/E!H64</f>
        <v>8.6702682238785483E-5</v>
      </c>
      <c r="J50" s="73">
        <f>+A!H50/E!I64</f>
        <v>2.0639113687666942E-4</v>
      </c>
      <c r="K50" s="73">
        <f>+A!I50/E!J64</f>
        <v>2.3584980497191258E-4</v>
      </c>
      <c r="L50" s="73">
        <f>+A!J50/E!K64</f>
        <v>7.122891115359374E-5</v>
      </c>
      <c r="M50" s="73">
        <f>+A!K50/E!L64</f>
        <v>5.2952909668334559E-5</v>
      </c>
      <c r="N50" s="73">
        <f>+A!L50/E!M64</f>
        <v>1.4217325673268973E-5</v>
      </c>
      <c r="O50" s="73">
        <f>+A!M50/E!N64</f>
        <v>4.1687661069194945E-5</v>
      </c>
      <c r="P50" s="73">
        <f>+A!N50/E!O64</f>
        <v>1.609994874368333E-5</v>
      </c>
      <c r="Q50" s="73">
        <f>+A!O50/E!P64</f>
        <v>2.3582866103411641E-5</v>
      </c>
      <c r="R50" s="73">
        <f>+A!P50/E!Q64</f>
        <v>1.1623792691171305E-4</v>
      </c>
      <c r="S50" s="73">
        <f>+A!Q50/E!R64</f>
        <v>9.4669261223591814E-5</v>
      </c>
      <c r="T50" s="73">
        <f>+A!R50/E!S64</f>
        <v>1.0269032638876085E-4</v>
      </c>
      <c r="U50" s="73">
        <f>+A!S50/E!T64</f>
        <v>1.6387104783140605E-4</v>
      </c>
      <c r="V50" s="73">
        <f>+A!T50/E!U64</f>
        <v>1.5488442377115173E-4</v>
      </c>
      <c r="W50" s="73">
        <f>+A!U50/E!V64</f>
        <v>1.5160008082496304E-4</v>
      </c>
      <c r="X50" s="73">
        <f>+A!V50/E!W64</f>
        <v>1.7987733854313759E-4</v>
      </c>
      <c r="Y50" s="73">
        <f>+A!W50/E!X64</f>
        <v>2.4048429266109543E-4</v>
      </c>
      <c r="Z50" s="73">
        <f>+A!X50/E!Y64</f>
        <v>2.4379888803951924E-4</v>
      </c>
      <c r="AA50" s="73">
        <f>+A!Y50/E!Z64</f>
        <v>2.620639392828687E-4</v>
      </c>
    </row>
    <row r="51" spans="4:27" x14ac:dyDescent="0.25">
      <c r="D51" s="51" t="s">
        <v>21</v>
      </c>
      <c r="E51" s="52"/>
      <c r="F51" s="73">
        <f>+A!D51/E!E65</f>
        <v>0</v>
      </c>
      <c r="G51" s="73">
        <f>+A!E51/E!F65</f>
        <v>2.5765726079748069E-6</v>
      </c>
      <c r="H51" s="73">
        <f>+A!F51/E!G65</f>
        <v>2.1035655275018523E-5</v>
      </c>
      <c r="I51" s="73">
        <f>+A!G51/E!H65</f>
        <v>1.9149128214866072E-6</v>
      </c>
      <c r="J51" s="73">
        <f>+A!H51/E!I65</f>
        <v>1.3401950945868533E-7</v>
      </c>
      <c r="K51" s="73">
        <f>+A!I51/E!J65</f>
        <v>0</v>
      </c>
      <c r="L51" s="73">
        <f>+A!J51/E!K65</f>
        <v>5.9171581426257562E-8</v>
      </c>
      <c r="M51" s="73">
        <f>+A!K51/E!L65</f>
        <v>1.0676951457098419E-7</v>
      </c>
      <c r="N51" s="73">
        <f>+A!L51/E!M65</f>
        <v>1.8488160113300521E-4</v>
      </c>
      <c r="O51" s="73">
        <f>+A!M51/E!N65</f>
        <v>1.1671390213871717E-4</v>
      </c>
      <c r="P51" s="73">
        <f>+A!N51/E!O65</f>
        <v>5.0563505556198493E-6</v>
      </c>
      <c r="Q51" s="73">
        <f>+A!O51/E!P65</f>
        <v>8.406728181421459E-5</v>
      </c>
      <c r="R51" s="73">
        <f>+A!P51/E!Q65</f>
        <v>2.8295121620734048E-4</v>
      </c>
      <c r="S51" s="73">
        <f>+A!Q51/E!R65</f>
        <v>3.3048901943433945E-4</v>
      </c>
      <c r="T51" s="73">
        <f>+A!R51/E!S65</f>
        <v>2.1630341153461763E-4</v>
      </c>
      <c r="U51" s="73">
        <f>+A!S51/E!T65</f>
        <v>4.7854135145699752E-5</v>
      </c>
      <c r="V51" s="73">
        <f>+A!T51/E!U65</f>
        <v>4.0868670320061271E-4</v>
      </c>
      <c r="W51" s="73">
        <f>+A!U51/E!V65</f>
        <v>3.3541110126967952E-4</v>
      </c>
      <c r="X51" s="73">
        <f>+A!V51/E!W65</f>
        <v>3.9235170494685212E-4</v>
      </c>
      <c r="Y51" s="73">
        <f>+A!W51/E!X65</f>
        <v>2.4009686717767689E-4</v>
      </c>
      <c r="Z51" s="73">
        <f>+A!X51/E!Y65</f>
        <v>1.9934248493656305E-4</v>
      </c>
      <c r="AA51" s="73">
        <f>+A!Y51/E!Z65</f>
        <v>2.3782125537219779E-4</v>
      </c>
    </row>
    <row r="52" spans="4:27" x14ac:dyDescent="0.25">
      <c r="D52" s="53" t="s">
        <v>22</v>
      </c>
      <c r="E52" s="54"/>
      <c r="F52" s="73">
        <f>+A!D52/E!E66</f>
        <v>6.002281768468092E-5</v>
      </c>
      <c r="G52" s="73">
        <f>+A!E52/E!F66</f>
        <v>5.1378234080799952E-5</v>
      </c>
      <c r="H52" s="73">
        <f>+A!F52/E!G66</f>
        <v>5.4204136609730071E-5</v>
      </c>
      <c r="I52" s="73">
        <f>+A!G52/E!H66</f>
        <v>5.0960081083070135E-5</v>
      </c>
      <c r="J52" s="73">
        <f>+A!H52/E!I66</f>
        <v>6.5069215078646512E-5</v>
      </c>
      <c r="K52" s="73">
        <f>+A!I52/E!J66</f>
        <v>1.1784116532287056E-4</v>
      </c>
      <c r="L52" s="73">
        <f>+A!J52/E!K66</f>
        <v>1.1423780850706479E-4</v>
      </c>
      <c r="M52" s="73">
        <f>+A!K52/E!L66</f>
        <v>6.1243061638437298E-5</v>
      </c>
      <c r="N52" s="73">
        <f>+A!L52/E!M66</f>
        <v>5.0760361272920293E-5</v>
      </c>
      <c r="O52" s="73">
        <f>+A!M52/E!N66</f>
        <v>5.9565975834222187E-5</v>
      </c>
      <c r="P52" s="73">
        <f>+A!N52/E!O66</f>
        <v>5.624015284607193E-5</v>
      </c>
      <c r="Q52" s="73">
        <f>+A!O52/E!P66</f>
        <v>5.390002199205913E-5</v>
      </c>
      <c r="R52" s="73">
        <f>+A!P52/E!Q66</f>
        <v>5.163138181299422E-5</v>
      </c>
      <c r="S52" s="73">
        <f>+A!Q52/E!R66</f>
        <v>9.4474143750876088E-5</v>
      </c>
      <c r="T52" s="73">
        <f>+A!R52/E!S66</f>
        <v>1.4537256789378276E-4</v>
      </c>
      <c r="U52" s="73">
        <f>+A!S52/E!T66</f>
        <v>1.9561525497792924E-4</v>
      </c>
      <c r="V52" s="73">
        <f>+A!T52/E!U66</f>
        <v>2.1423257868106589E-4</v>
      </c>
      <c r="W52" s="73">
        <f>+A!U52/E!V66</f>
        <v>2.2100762080318613E-4</v>
      </c>
      <c r="X52" s="73">
        <f>+A!V52/E!W66</f>
        <v>3.2288387051506307E-4</v>
      </c>
      <c r="Y52" s="73">
        <f>+A!W52/E!X66</f>
        <v>2.6121169360136917E-4</v>
      </c>
      <c r="Z52" s="73">
        <f>+A!X52/E!Y66</f>
        <v>2.7065865042640854E-4</v>
      </c>
      <c r="AA52" s="73">
        <f>+A!Y52/E!Z66</f>
        <v>2.4320554895751066E-4</v>
      </c>
    </row>
    <row r="53" spans="4:27" x14ac:dyDescent="0.25">
      <c r="D53" s="51" t="s">
        <v>23</v>
      </c>
      <c r="E53" s="52"/>
      <c r="F53" s="73">
        <f>+A!D53/E!E67</f>
        <v>2.8911011284247626E-5</v>
      </c>
      <c r="G53" s="73">
        <f>+A!E53/E!F67</f>
        <v>3.0977967201206351E-5</v>
      </c>
      <c r="H53" s="73">
        <f>+A!F53/E!G67</f>
        <v>1.9264332558920754E-5</v>
      </c>
      <c r="I53" s="73">
        <f>+A!G53/E!H67</f>
        <v>1.7313409656178834E-5</v>
      </c>
      <c r="J53" s="73">
        <f>+A!H53/E!I67</f>
        <v>2.0436803557544701E-5</v>
      </c>
      <c r="K53" s="73">
        <f>+A!I53/E!J67</f>
        <v>3.3435291746981297E-5</v>
      </c>
      <c r="L53" s="73">
        <f>+A!J53/E!K67</f>
        <v>3.176543916166918E-5</v>
      </c>
      <c r="M53" s="73">
        <f>+A!K53/E!L67</f>
        <v>1.755831546600994E-5</v>
      </c>
      <c r="N53" s="73">
        <f>+A!L53/E!M67</f>
        <v>1.5951550050257234E-5</v>
      </c>
      <c r="O53" s="73">
        <f>+A!M53/E!N67</f>
        <v>1.3121801527446423E-5</v>
      </c>
      <c r="P53" s="73">
        <f>+A!N53/E!O67</f>
        <v>1.5120231747836823E-5</v>
      </c>
      <c r="Q53" s="73">
        <f>+A!O53/E!P67</f>
        <v>2.0766564299308559E-5</v>
      </c>
      <c r="R53" s="73">
        <f>+A!P53/E!Q67</f>
        <v>3.9469931985705784E-5</v>
      </c>
      <c r="S53" s="73">
        <f>+A!Q53/E!R67</f>
        <v>5.6298584578749958E-5</v>
      </c>
      <c r="T53" s="73">
        <f>+A!R53/E!S67</f>
        <v>6.6227905422808507E-5</v>
      </c>
      <c r="U53" s="73">
        <f>+A!S53/E!T67</f>
        <v>9.1377265537312261E-5</v>
      </c>
      <c r="V53" s="73">
        <f>+A!T53/E!U67</f>
        <v>8.8422604701114812E-5</v>
      </c>
      <c r="W53" s="73">
        <f>+A!U53/E!V67</f>
        <v>7.806653634846905E-5</v>
      </c>
      <c r="X53" s="73">
        <f>+A!V53/E!W67</f>
        <v>7.6886543079569104E-5</v>
      </c>
      <c r="Y53" s="73">
        <f>+A!W53/E!X67</f>
        <v>7.3421734427109081E-5</v>
      </c>
      <c r="Z53" s="73">
        <f>+A!X53/E!Y67</f>
        <v>4.6302357688209988E-5</v>
      </c>
      <c r="AA53" s="73">
        <f>+A!Y53/E!Z67</f>
        <v>2.9291738783335409E-5</v>
      </c>
    </row>
    <row r="54" spans="4:27" x14ac:dyDescent="0.25">
      <c r="D54" s="53" t="s">
        <v>24</v>
      </c>
      <c r="E54" s="54"/>
      <c r="F54" s="73">
        <f>+A!D54/E!E68</f>
        <v>2.4083445972104561E-6</v>
      </c>
      <c r="G54" s="73">
        <f>+A!E54/E!F68</f>
        <v>2.9108287260599453E-6</v>
      </c>
      <c r="H54" s="73">
        <f>+A!F54/E!G68</f>
        <v>3.3875164241933146E-6</v>
      </c>
      <c r="I54" s="73">
        <f>+A!G54/E!H68</f>
        <v>2.8884385249545127E-6</v>
      </c>
      <c r="J54" s="73">
        <f>+A!H54/E!I68</f>
        <v>1.2875517151209868E-6</v>
      </c>
      <c r="K54" s="73">
        <f>+A!I54/E!J68</f>
        <v>2.4491210990397097E-6</v>
      </c>
      <c r="L54" s="73">
        <f>+A!J54/E!K68</f>
        <v>3.374135538604419E-6</v>
      </c>
      <c r="M54" s="73">
        <f>+A!K54/E!L68</f>
        <v>6.8762617166600502E-7</v>
      </c>
      <c r="N54" s="73">
        <f>+A!L54/E!M68</f>
        <v>1.2096187120385677E-6</v>
      </c>
      <c r="O54" s="73">
        <f>+A!M54/E!N68</f>
        <v>7.8188601148656172E-7</v>
      </c>
      <c r="P54" s="73">
        <f>+A!N54/E!O68</f>
        <v>2.7682603217762254E-6</v>
      </c>
      <c r="Q54" s="73">
        <f>+A!O54/E!P68</f>
        <v>6.6458012729440152E-7</v>
      </c>
      <c r="R54" s="73">
        <f>+A!P54/E!Q68</f>
        <v>7.029980258429113E-7</v>
      </c>
      <c r="S54" s="73">
        <f>+A!Q54/E!R68</f>
        <v>1.8658226314483267E-6</v>
      </c>
      <c r="T54" s="73">
        <f>+A!R54/E!S68</f>
        <v>5.3069005869413901E-6</v>
      </c>
      <c r="U54" s="73">
        <f>+A!S54/E!T68</f>
        <v>1.6358099660784103E-5</v>
      </c>
      <c r="V54" s="73">
        <f>+A!T54/E!U68</f>
        <v>1.6353933269953791E-5</v>
      </c>
      <c r="W54" s="73">
        <f>+A!U54/E!V68</f>
        <v>2.973916105360802E-6</v>
      </c>
      <c r="X54" s="73">
        <f>+A!V54/E!W68</f>
        <v>4.7684961752576009E-6</v>
      </c>
      <c r="Y54" s="73">
        <f>+A!W54/E!X68</f>
        <v>4.5295051164599668E-6</v>
      </c>
      <c r="Z54" s="73">
        <f>+A!X54/E!Y68</f>
        <v>3.8689804188295778E-6</v>
      </c>
      <c r="AA54" s="73">
        <f>+A!Y54/E!Z68</f>
        <v>3.4874557343872374E-6</v>
      </c>
    </row>
    <row r="55" spans="4:27" x14ac:dyDescent="0.25">
      <c r="D55" s="51" t="s">
        <v>25</v>
      </c>
      <c r="E55" s="52"/>
      <c r="F55" s="73">
        <f>+A!D55/E!E69</f>
        <v>3.512628891666984E-5</v>
      </c>
      <c r="G55" s="73">
        <f>+A!E55/E!F69</f>
        <v>2.7122644462633801E-5</v>
      </c>
      <c r="H55" s="73">
        <f>+A!F55/E!G69</f>
        <v>2.6716933572879131E-5</v>
      </c>
      <c r="I55" s="73">
        <f>+A!G55/E!H69</f>
        <v>2.464587666087219E-5</v>
      </c>
      <c r="J55" s="73">
        <f>+A!H55/E!I69</f>
        <v>2.1099459593367062E-5</v>
      </c>
      <c r="K55" s="73">
        <f>+A!I55/E!J69</f>
        <v>1.9956542806684536E-5</v>
      </c>
      <c r="L55" s="73">
        <f>+A!J55/E!K69</f>
        <v>1.1528505671837615E-5</v>
      </c>
      <c r="M55" s="73">
        <f>+A!K55/E!L69</f>
        <v>9.8129789433289099E-6</v>
      </c>
      <c r="N55" s="73">
        <f>+A!L55/E!M69</f>
        <v>9.9685856289008675E-6</v>
      </c>
      <c r="O55" s="73">
        <f>+A!M55/E!N69</f>
        <v>9.6921294593481095E-6</v>
      </c>
      <c r="P55" s="73">
        <f>+A!N55/E!O69</f>
        <v>8.0526217227892844E-6</v>
      </c>
      <c r="Q55" s="73">
        <f>+A!O55/E!P69</f>
        <v>8.5450350816448648E-6</v>
      </c>
      <c r="R55" s="73">
        <f>+A!P55/E!Q69</f>
        <v>8.2419178829207842E-6</v>
      </c>
      <c r="S55" s="73">
        <f>+A!Q55/E!R69</f>
        <v>8.9853720050672125E-6</v>
      </c>
      <c r="T55" s="73">
        <f>+A!R55/E!S69</f>
        <v>1.2286933336108955E-5</v>
      </c>
      <c r="U55" s="73">
        <f>+A!S55/E!T69</f>
        <v>1.6899156737496387E-5</v>
      </c>
      <c r="V55" s="73">
        <f>+A!T55/E!U69</f>
        <v>2.1694921324397046E-5</v>
      </c>
      <c r="W55" s="73">
        <f>+A!U55/E!V69</f>
        <v>1.8798280378648306E-5</v>
      </c>
      <c r="X55" s="73">
        <f>+A!V55/E!W69</f>
        <v>1.6547825917153224E-5</v>
      </c>
      <c r="Y55" s="73">
        <f>+A!W55/E!X69</f>
        <v>2.1781624664669062E-5</v>
      </c>
      <c r="Z55" s="73">
        <f>+A!X55/E!Y69</f>
        <v>1.5240240376307714E-5</v>
      </c>
      <c r="AA55" s="73">
        <f>+A!Y55/E!Z69</f>
        <v>1.2201747639761367E-5</v>
      </c>
    </row>
    <row r="56" spans="4:27" ht="15.75" thickBot="1" x14ac:dyDescent="0.3">
      <c r="D56" s="55" t="s">
        <v>26</v>
      </c>
      <c r="E56" s="56"/>
      <c r="F56" s="74">
        <f>+A!D56/E!E70</f>
        <v>0</v>
      </c>
      <c r="G56" s="74">
        <f>+A!E56/E!F70</f>
        <v>0</v>
      </c>
      <c r="H56" s="74">
        <f>+A!F56/E!G70</f>
        <v>0</v>
      </c>
      <c r="I56" s="74">
        <f>+A!G56/E!H70</f>
        <v>0</v>
      </c>
      <c r="J56" s="74">
        <f>+A!H56/E!I70</f>
        <v>0</v>
      </c>
      <c r="K56" s="74">
        <f>+A!I56/E!J70</f>
        <v>0</v>
      </c>
      <c r="L56" s="74">
        <f>+A!J56/E!K70</f>
        <v>0</v>
      </c>
      <c r="M56" s="74">
        <f>+A!K56/E!L70</f>
        <v>0</v>
      </c>
      <c r="N56" s="74">
        <f>+A!L56/E!M70</f>
        <v>0</v>
      </c>
      <c r="O56" s="74">
        <f>+A!M56/E!N70</f>
        <v>6.5563976526883315E-8</v>
      </c>
      <c r="P56" s="74">
        <f>+A!N56/E!O70</f>
        <v>3.2950210408458253E-7</v>
      </c>
      <c r="Q56" s="74">
        <f>+A!O56/E!P70</f>
        <v>1.9419049358905475E-7</v>
      </c>
      <c r="R56" s="74">
        <f>+A!P56/E!Q70</f>
        <v>3.5770348854110506E-7</v>
      </c>
      <c r="S56" s="74">
        <f>+A!Q56/E!R70</f>
        <v>7.0440094406114161E-7</v>
      </c>
      <c r="T56" s="74">
        <f>+A!R56/E!S70</f>
        <v>6.0906467514568119E-7</v>
      </c>
      <c r="U56" s="74">
        <f>+A!S56/E!T70</f>
        <v>5.4071237386672885E-7</v>
      </c>
      <c r="V56" s="74">
        <f>+A!T56/E!U70</f>
        <v>7.755378487489568E-7</v>
      </c>
      <c r="W56" s="74">
        <f>+A!U56/E!V70</f>
        <v>6.0021124147965072E-7</v>
      </c>
      <c r="X56" s="74">
        <f>+A!V56/E!W70</f>
        <v>7.6459422320848918E-7</v>
      </c>
      <c r="Y56" s="74">
        <f>+A!W56/E!X70</f>
        <v>7.0438539257603411E-7</v>
      </c>
      <c r="Z56" s="74">
        <f>+A!X56/E!Y70</f>
        <v>5.3638368407125756E-7</v>
      </c>
      <c r="AA56" s="74">
        <f>+A!Y56/E!Z70</f>
        <v>8.9390012629033331E-7</v>
      </c>
    </row>
    <row r="57" spans="4:27" x14ac:dyDescent="0.25">
      <c r="D57" s="1" t="s">
        <v>57</v>
      </c>
    </row>
    <row r="58" spans="4:27" ht="16.5" thickBot="1" x14ac:dyDescent="0.3">
      <c r="E58" s="228" t="s">
        <v>14</v>
      </c>
      <c r="F58" s="228"/>
      <c r="G58" s="228"/>
      <c r="H58" s="228"/>
      <c r="I58" s="228"/>
      <c r="J58" s="228"/>
      <c r="K58" s="228"/>
      <c r="L58" s="228"/>
      <c r="M58" s="228"/>
      <c r="N58" s="228"/>
      <c r="O58" s="228"/>
      <c r="P58" s="228"/>
      <c r="Q58" s="228"/>
      <c r="R58" s="228"/>
      <c r="S58" s="228"/>
      <c r="T58" s="228"/>
      <c r="U58" s="228"/>
      <c r="V58" s="228"/>
      <c r="W58" s="228"/>
      <c r="X58" s="228"/>
      <c r="Y58" s="228"/>
      <c r="Z58" s="228"/>
    </row>
    <row r="59" spans="4:27" ht="15.75" thickBot="1" x14ac:dyDescent="0.3">
      <c r="D59" s="82" t="s">
        <v>15</v>
      </c>
      <c r="E59" s="18">
        <v>1995</v>
      </c>
      <c r="F59" s="10">
        <v>1996</v>
      </c>
      <c r="G59" s="18">
        <v>1997</v>
      </c>
      <c r="H59" s="10">
        <v>1998</v>
      </c>
      <c r="I59" s="18">
        <v>1999</v>
      </c>
      <c r="J59" s="10">
        <v>2000</v>
      </c>
      <c r="K59" s="18">
        <v>2001</v>
      </c>
      <c r="L59" s="10">
        <v>2002</v>
      </c>
      <c r="M59" s="18">
        <v>2003</v>
      </c>
      <c r="N59" s="10">
        <v>2004</v>
      </c>
      <c r="O59" s="18">
        <v>2005</v>
      </c>
      <c r="P59" s="10">
        <v>2006</v>
      </c>
      <c r="Q59" s="18">
        <v>2007</v>
      </c>
      <c r="R59" s="10">
        <v>2008</v>
      </c>
      <c r="S59" s="18">
        <v>2009</v>
      </c>
      <c r="T59" s="10">
        <v>2010</v>
      </c>
      <c r="U59" s="18">
        <v>2011</v>
      </c>
      <c r="V59" s="10">
        <v>2012</v>
      </c>
      <c r="W59" s="18">
        <v>2013</v>
      </c>
      <c r="X59" s="10">
        <v>2014</v>
      </c>
      <c r="Y59" s="18">
        <v>2015</v>
      </c>
      <c r="Z59" s="11">
        <v>2016</v>
      </c>
    </row>
    <row r="60" spans="4:27" ht="15.75" thickBot="1" x14ac:dyDescent="0.3">
      <c r="D60" s="83" t="s">
        <v>16</v>
      </c>
      <c r="E60" s="78">
        <v>5120808054.3179998</v>
      </c>
      <c r="F60" s="78">
        <v>5354916247.724</v>
      </c>
      <c r="G60" s="78">
        <v>5569478411.8970003</v>
      </c>
      <c r="H60" s="78">
        <v>5463081848.7349997</v>
      </c>
      <c r="I60" s="78">
        <v>5652105128.9949999</v>
      </c>
      <c r="J60" s="78">
        <v>6379790592.401</v>
      </c>
      <c r="K60" s="78">
        <v>6136948612.085</v>
      </c>
      <c r="L60" s="78">
        <v>6436388332.4879999</v>
      </c>
      <c r="M60" s="78">
        <v>7496996364.4169998</v>
      </c>
      <c r="N60" s="78">
        <v>9180372696.0939999</v>
      </c>
      <c r="O60" s="78">
        <v>10459251555.252001</v>
      </c>
      <c r="P60" s="78">
        <v>12116770233.598</v>
      </c>
      <c r="Q60" s="78">
        <v>14005385965.273001</v>
      </c>
      <c r="R60" s="78">
        <v>16140650342.620001</v>
      </c>
      <c r="S60" s="78">
        <v>12517228084.443001</v>
      </c>
      <c r="T60" s="78">
        <v>15249499001.412001</v>
      </c>
      <c r="U60" s="78">
        <v>18328320049.257999</v>
      </c>
      <c r="V60" s="78">
        <v>18461022259.344002</v>
      </c>
      <c r="W60" s="78">
        <v>18982928817.360001</v>
      </c>
      <c r="X60" s="78">
        <v>18964968598.710999</v>
      </c>
      <c r="Y60" s="78">
        <v>16531306276.693001</v>
      </c>
      <c r="Z60" s="78">
        <v>15932387047.158001</v>
      </c>
    </row>
    <row r="61" spans="4:27" x14ac:dyDescent="0.25">
      <c r="D61" s="84" t="s">
        <v>17</v>
      </c>
      <c r="E61" s="79">
        <v>361246433.41900003</v>
      </c>
      <c r="F61" s="79">
        <v>383786280.46700001</v>
      </c>
      <c r="G61" s="79">
        <v>373672363.11699998</v>
      </c>
      <c r="H61" s="79">
        <v>359548199.28600001</v>
      </c>
      <c r="I61" s="79">
        <v>349623515.16100001</v>
      </c>
      <c r="J61" s="79">
        <v>335333632.292</v>
      </c>
      <c r="K61" s="79">
        <v>350966930.86400002</v>
      </c>
      <c r="L61" s="79">
        <v>369213878.82099998</v>
      </c>
      <c r="M61" s="79">
        <v>422906494.39300001</v>
      </c>
      <c r="N61" s="79">
        <v>487951566.61000001</v>
      </c>
      <c r="O61" s="79">
        <v>538579663.49399996</v>
      </c>
      <c r="P61" s="79">
        <v>594638865.46300006</v>
      </c>
      <c r="Q61" s="79">
        <v>710649545.00100005</v>
      </c>
      <c r="R61" s="79">
        <v>853460061.29900002</v>
      </c>
      <c r="S61" s="79">
        <v>776881103.69200003</v>
      </c>
      <c r="T61" s="79">
        <v>870319965.35000002</v>
      </c>
      <c r="U61" s="79">
        <v>1048891001.283</v>
      </c>
      <c r="V61" s="79">
        <v>1050673433.212</v>
      </c>
      <c r="W61" s="79">
        <v>1123967075.076</v>
      </c>
      <c r="X61" s="79">
        <v>1165964699.1989999</v>
      </c>
      <c r="Y61" s="79">
        <v>1037112462.189</v>
      </c>
      <c r="Z61" s="79">
        <v>1054746105.793</v>
      </c>
    </row>
    <row r="62" spans="4:27" x14ac:dyDescent="0.25">
      <c r="D62" s="85" t="s">
        <v>18</v>
      </c>
      <c r="E62" s="80">
        <v>57807705.707999997</v>
      </c>
      <c r="F62" s="80">
        <v>62253071.881999999</v>
      </c>
      <c r="G62" s="80">
        <v>62408609.306999996</v>
      </c>
      <c r="H62" s="80">
        <v>60753903.616999999</v>
      </c>
      <c r="I62" s="80">
        <v>59832220.829000004</v>
      </c>
      <c r="J62" s="80">
        <v>56605165.846000001</v>
      </c>
      <c r="K62" s="80">
        <v>57546090.354999997</v>
      </c>
      <c r="L62" s="80">
        <v>61647364.604000002</v>
      </c>
      <c r="M62" s="80">
        <v>70150358.210999995</v>
      </c>
      <c r="N62" s="80">
        <v>78777480.966999993</v>
      </c>
      <c r="O62" s="80">
        <v>84068633.372999996</v>
      </c>
      <c r="P62" s="80">
        <v>93147384.822999999</v>
      </c>
      <c r="Q62" s="80">
        <v>109478980.274</v>
      </c>
      <c r="R62" s="80">
        <v>120515406.99600001</v>
      </c>
      <c r="S62" s="80">
        <v>112564104.932</v>
      </c>
      <c r="T62" s="80">
        <v>119705626.59299999</v>
      </c>
      <c r="U62" s="80">
        <v>139488001.15700001</v>
      </c>
      <c r="V62" s="80">
        <v>143908173.13100001</v>
      </c>
      <c r="W62" s="80">
        <v>151089437.00999999</v>
      </c>
      <c r="X62" s="80">
        <v>152134335.55399999</v>
      </c>
      <c r="Y62" s="80">
        <v>139608645.83199999</v>
      </c>
      <c r="Z62" s="80">
        <v>144415096.38600001</v>
      </c>
    </row>
    <row r="63" spans="4:27" x14ac:dyDescent="0.25">
      <c r="D63" s="85" t="s">
        <v>19</v>
      </c>
      <c r="E63" s="80">
        <v>213909209.99200001</v>
      </c>
      <c r="F63" s="80">
        <v>204629230.13499999</v>
      </c>
      <c r="G63" s="80">
        <v>207289385.36500001</v>
      </c>
      <c r="H63" s="80">
        <v>185810420.21599999</v>
      </c>
      <c r="I63" s="80">
        <v>178792136.023</v>
      </c>
      <c r="J63" s="80">
        <v>197197237.69299999</v>
      </c>
      <c r="K63" s="80">
        <v>186641578.26300001</v>
      </c>
      <c r="L63" s="80">
        <v>194525612.46700001</v>
      </c>
      <c r="M63" s="80">
        <v>230766747.54800001</v>
      </c>
      <c r="N63" s="80">
        <v>293827657.55500001</v>
      </c>
      <c r="O63" s="80">
        <v>339611626.14899999</v>
      </c>
      <c r="P63" s="80">
        <v>415034774.78399998</v>
      </c>
      <c r="Q63" s="80">
        <v>504340701.20599997</v>
      </c>
      <c r="R63" s="80">
        <v>582283824.27100003</v>
      </c>
      <c r="S63" s="80">
        <v>438039508.67000002</v>
      </c>
      <c r="T63" s="80">
        <v>631278856.63499999</v>
      </c>
      <c r="U63" s="80">
        <v>801290147.46000004</v>
      </c>
      <c r="V63" s="80">
        <v>746697962.70299995</v>
      </c>
      <c r="W63" s="80">
        <v>752388577.94099998</v>
      </c>
      <c r="X63" s="80">
        <v>723474878.98800004</v>
      </c>
      <c r="Y63" s="80">
        <v>583952461.50699997</v>
      </c>
      <c r="Z63" s="80">
        <v>572157622.602</v>
      </c>
    </row>
    <row r="64" spans="4:27" x14ac:dyDescent="0.25">
      <c r="D64" s="85" t="s">
        <v>20</v>
      </c>
      <c r="E64" s="80">
        <v>372289279.801</v>
      </c>
      <c r="F64" s="80">
        <v>455180070.46100003</v>
      </c>
      <c r="G64" s="80">
        <v>457996767.829</v>
      </c>
      <c r="H64" s="80">
        <v>335679695.81199998</v>
      </c>
      <c r="I64" s="80">
        <v>420213965.15600002</v>
      </c>
      <c r="J64" s="80">
        <v>665261321.79200006</v>
      </c>
      <c r="K64" s="80">
        <v>603578832.01800001</v>
      </c>
      <c r="L64" s="80">
        <v>610541766.30700004</v>
      </c>
      <c r="M64" s="80">
        <v>760329210.17799997</v>
      </c>
      <c r="N64" s="80">
        <v>1027141266.7869999</v>
      </c>
      <c r="O64" s="80">
        <v>1451704249.007</v>
      </c>
      <c r="P64" s="80">
        <v>1783347826.154</v>
      </c>
      <c r="Q64" s="80">
        <v>2031880155.428</v>
      </c>
      <c r="R64" s="80">
        <v>2873879446.0159998</v>
      </c>
      <c r="S64" s="80">
        <v>1810572850.8069999</v>
      </c>
      <c r="T64" s="80">
        <v>2360219051.006</v>
      </c>
      <c r="U64" s="80">
        <v>3280361521.3800001</v>
      </c>
      <c r="V64" s="80">
        <v>3411333187.8569999</v>
      </c>
      <c r="W64" s="80">
        <v>3366532860.1399999</v>
      </c>
      <c r="X64" s="80">
        <v>3128543796.664</v>
      </c>
      <c r="Y64" s="80">
        <v>1943865465.552</v>
      </c>
      <c r="Z64" s="80">
        <v>1511559022.901</v>
      </c>
    </row>
    <row r="65" spans="4:26" x14ac:dyDescent="0.25">
      <c r="D65" s="85" t="s">
        <v>21</v>
      </c>
      <c r="E65" s="80">
        <v>27122197.111000001</v>
      </c>
      <c r="F65" s="80">
        <v>25252927.008000001</v>
      </c>
      <c r="G65" s="80">
        <v>27447112.649999999</v>
      </c>
      <c r="H65" s="80">
        <v>28583024.452</v>
      </c>
      <c r="I65" s="80">
        <v>24944129.504000001</v>
      </c>
      <c r="J65" s="80">
        <v>19515635.140999999</v>
      </c>
      <c r="K65" s="80">
        <v>19215305.263</v>
      </c>
      <c r="L65" s="80">
        <v>24791720.844999999</v>
      </c>
      <c r="M65" s="80">
        <v>31081919.265000001</v>
      </c>
      <c r="N65" s="80">
        <v>37686872.938000001</v>
      </c>
      <c r="O65" s="80">
        <v>38942711.316</v>
      </c>
      <c r="P65" s="80">
        <v>45350056.737000003</v>
      </c>
      <c r="Q65" s="80">
        <v>61870297.766000003</v>
      </c>
      <c r="R65" s="80">
        <v>90336980.185000002</v>
      </c>
      <c r="S65" s="80">
        <v>65707063.513999999</v>
      </c>
      <c r="T65" s="80">
        <v>81656015.474999994</v>
      </c>
      <c r="U65" s="80">
        <v>112246830.251</v>
      </c>
      <c r="V65" s="80">
        <v>108476230.698</v>
      </c>
      <c r="W65" s="80">
        <v>100408657.598</v>
      </c>
      <c r="X65" s="80">
        <v>98484121.338</v>
      </c>
      <c r="Y65" s="80">
        <v>87544188.112000003</v>
      </c>
      <c r="Z65" s="80">
        <v>88686135.169</v>
      </c>
    </row>
    <row r="66" spans="4:26" x14ac:dyDescent="0.25">
      <c r="D66" s="85" t="s">
        <v>22</v>
      </c>
      <c r="E66" s="80">
        <v>474801268.90600002</v>
      </c>
      <c r="F66" s="80">
        <v>491511365.69400001</v>
      </c>
      <c r="G66" s="80">
        <v>511386099.54400003</v>
      </c>
      <c r="H66" s="80">
        <v>517868642.26099998</v>
      </c>
      <c r="I66" s="80">
        <v>538331835.68700004</v>
      </c>
      <c r="J66" s="80">
        <v>572194748.88300002</v>
      </c>
      <c r="K66" s="80">
        <v>593373287.58200002</v>
      </c>
      <c r="L66" s="80">
        <v>664499241.40400004</v>
      </c>
      <c r="M66" s="80">
        <v>793223373.32299995</v>
      </c>
      <c r="N66" s="80">
        <v>977008269.98899996</v>
      </c>
      <c r="O66" s="80">
        <v>1106518347.671</v>
      </c>
      <c r="P66" s="80">
        <v>1247921735.7260001</v>
      </c>
      <c r="Q66" s="80">
        <v>1470067260.158</v>
      </c>
      <c r="R66" s="80">
        <v>1683595137.0929999</v>
      </c>
      <c r="S66" s="80">
        <v>1436783906.5250001</v>
      </c>
      <c r="T66" s="80">
        <v>1696064752.401</v>
      </c>
      <c r="U66" s="80">
        <v>1987520267.092</v>
      </c>
      <c r="V66" s="80">
        <v>1951601349.4579999</v>
      </c>
      <c r="W66" s="80">
        <v>2007850144.2820001</v>
      </c>
      <c r="X66" s="80">
        <v>2043109321.187</v>
      </c>
      <c r="Y66" s="80">
        <v>1852356239.8989999</v>
      </c>
      <c r="Z66" s="80">
        <v>1812170120.6619999</v>
      </c>
    </row>
    <row r="67" spans="4:26" x14ac:dyDescent="0.25">
      <c r="D67" s="85" t="s">
        <v>23</v>
      </c>
      <c r="E67" s="80">
        <v>822271271.18700004</v>
      </c>
      <c r="F67" s="80">
        <v>822795757.85099995</v>
      </c>
      <c r="G67" s="80">
        <v>846039640.88300002</v>
      </c>
      <c r="H67" s="80">
        <v>827221690.26300001</v>
      </c>
      <c r="I67" s="80">
        <v>813710517.55599999</v>
      </c>
      <c r="J67" s="80">
        <v>869564298.10800004</v>
      </c>
      <c r="K67" s="80">
        <v>838251436.23800004</v>
      </c>
      <c r="L67" s="80">
        <v>887732597.70700002</v>
      </c>
      <c r="M67" s="80">
        <v>1024637853.281</v>
      </c>
      <c r="N67" s="80">
        <v>1289231205.381</v>
      </c>
      <c r="O67" s="80">
        <v>1442473195.1029999</v>
      </c>
      <c r="P67" s="80">
        <v>1704082942.655</v>
      </c>
      <c r="Q67" s="80">
        <v>2003584982.8329999</v>
      </c>
      <c r="R67" s="80">
        <v>2199390036.6500001</v>
      </c>
      <c r="S67" s="80">
        <v>1577957347.931</v>
      </c>
      <c r="T67" s="80">
        <v>1968568231.302</v>
      </c>
      <c r="U67" s="80">
        <v>2372282683.9250002</v>
      </c>
      <c r="V67" s="80">
        <v>2248935846.421</v>
      </c>
      <c r="W67" s="80">
        <v>2296530328.0349998</v>
      </c>
      <c r="X67" s="80">
        <v>2344716375.1069999</v>
      </c>
      <c r="Y67" s="80">
        <v>2084878823.0190001</v>
      </c>
      <c r="Z67" s="80">
        <v>1989907749.4560001</v>
      </c>
    </row>
    <row r="68" spans="4:26" x14ac:dyDescent="0.25">
      <c r="D68" s="85" t="s">
        <v>24</v>
      </c>
      <c r="E68" s="80">
        <v>1938110520.1500001</v>
      </c>
      <c r="F68" s="80">
        <v>2053266805.598</v>
      </c>
      <c r="G68" s="80">
        <v>2179471942.1199999</v>
      </c>
      <c r="H68" s="80">
        <v>2244395005.8109999</v>
      </c>
      <c r="I68" s="80">
        <v>2354761338.4330001</v>
      </c>
      <c r="J68" s="80">
        <v>2613892388.7880001</v>
      </c>
      <c r="K68" s="80">
        <v>2475522664.823</v>
      </c>
      <c r="L68" s="80">
        <v>2584616573.994</v>
      </c>
      <c r="M68" s="80">
        <v>2945774535.8410001</v>
      </c>
      <c r="N68" s="80">
        <v>3553255793.2810001</v>
      </c>
      <c r="O68" s="80">
        <v>3920758071.277</v>
      </c>
      <c r="P68" s="80">
        <v>4494076601.6569996</v>
      </c>
      <c r="Q68" s="80">
        <v>5061308665.46</v>
      </c>
      <c r="R68" s="80">
        <v>5433938804.8529997</v>
      </c>
      <c r="S68" s="80">
        <v>4214289797.52</v>
      </c>
      <c r="T68" s="80">
        <v>5144439619.8260002</v>
      </c>
      <c r="U68" s="80">
        <v>5829646386.974</v>
      </c>
      <c r="V68" s="80">
        <v>5875539652.4139996</v>
      </c>
      <c r="W68" s="80">
        <v>6080388855.1789999</v>
      </c>
      <c r="X68" s="80">
        <v>6275071397.2510004</v>
      </c>
      <c r="Y68" s="80">
        <v>5927281225.9250002</v>
      </c>
      <c r="Z68" s="80">
        <v>5893599679.9429998</v>
      </c>
    </row>
    <row r="69" spans="4:26" x14ac:dyDescent="0.25">
      <c r="D69" s="85" t="s">
        <v>25</v>
      </c>
      <c r="E69" s="80">
        <v>636456986.76100004</v>
      </c>
      <c r="F69" s="80">
        <v>673737143.33700001</v>
      </c>
      <c r="G69" s="80">
        <v>711772552.34500003</v>
      </c>
      <c r="H69" s="80">
        <v>715031006.70700002</v>
      </c>
      <c r="I69" s="80">
        <v>738858449.47899997</v>
      </c>
      <c r="J69" s="80">
        <v>785875547.27900004</v>
      </c>
      <c r="K69" s="80">
        <v>775527831.14300001</v>
      </c>
      <c r="L69" s="80">
        <v>809987369.37100005</v>
      </c>
      <c r="M69" s="80">
        <v>926941227.57099998</v>
      </c>
      <c r="N69" s="80">
        <v>1082465008.7479999</v>
      </c>
      <c r="O69" s="80">
        <v>1190854895.4760001</v>
      </c>
      <c r="P69" s="80">
        <v>1328626961.9170001</v>
      </c>
      <c r="Q69" s="80">
        <v>1511215129.4070001</v>
      </c>
      <c r="R69" s="80">
        <v>1642349364.2420001</v>
      </c>
      <c r="S69" s="80">
        <v>1433534269.1440001</v>
      </c>
      <c r="T69" s="80">
        <v>1645639805.109</v>
      </c>
      <c r="U69" s="80">
        <v>1908553683.181</v>
      </c>
      <c r="V69" s="80">
        <v>1985391017.063</v>
      </c>
      <c r="W69" s="80">
        <v>2081964070.234</v>
      </c>
      <c r="X69" s="80">
        <v>2191725582.2259998</v>
      </c>
      <c r="Y69" s="80">
        <v>2064162586.891</v>
      </c>
      <c r="Z69" s="80">
        <v>2074276796.016</v>
      </c>
    </row>
    <row r="70" spans="4:26" ht="15.75" thickBot="1" x14ac:dyDescent="0.3">
      <c r="D70" s="86" t="s">
        <v>26</v>
      </c>
      <c r="E70" s="81">
        <v>147476506.93900001</v>
      </c>
      <c r="F70" s="81">
        <v>148712965.722</v>
      </c>
      <c r="G70" s="81">
        <v>159094029.78799999</v>
      </c>
      <c r="H70" s="81">
        <v>158660700.789</v>
      </c>
      <c r="I70" s="81">
        <v>153885707.44600001</v>
      </c>
      <c r="J70" s="81">
        <v>264317795.78799999</v>
      </c>
      <c r="K70" s="81">
        <v>236277282.15700001</v>
      </c>
      <c r="L70" s="81">
        <v>228780472.752</v>
      </c>
      <c r="M70" s="81">
        <v>291179770.88599998</v>
      </c>
      <c r="N70" s="81">
        <v>353013975.449</v>
      </c>
      <c r="O70" s="81">
        <v>345063046.91399997</v>
      </c>
      <c r="P70" s="81">
        <v>409448467.48400003</v>
      </c>
      <c r="Q70" s="81">
        <v>539533457.68900001</v>
      </c>
      <c r="R70" s="81">
        <v>660836706.60099995</v>
      </c>
      <c r="S70" s="81">
        <v>650812657.79400003</v>
      </c>
      <c r="T70" s="81">
        <v>731538649.96899998</v>
      </c>
      <c r="U70" s="81">
        <v>847660757.06099999</v>
      </c>
      <c r="V70" s="81">
        <v>938123049.16499996</v>
      </c>
      <c r="W70" s="81">
        <v>1021405833.702</v>
      </c>
      <c r="X70" s="81">
        <v>841219886.50699997</v>
      </c>
      <c r="Y70" s="81">
        <v>810162599.84200001</v>
      </c>
      <c r="Z70" s="81">
        <v>788523213.35399997</v>
      </c>
    </row>
    <row r="71" spans="4:26" x14ac:dyDescent="0.25">
      <c r="D71" s="1" t="s">
        <v>56</v>
      </c>
    </row>
    <row r="72" spans="4:26" ht="15.75" thickBot="1" x14ac:dyDescent="0.3"/>
    <row r="73" spans="4:26" ht="15.75" thickBot="1" x14ac:dyDescent="0.3">
      <c r="D73" s="82" t="s">
        <v>15</v>
      </c>
      <c r="E73" s="18">
        <v>1995</v>
      </c>
      <c r="F73" s="10">
        <v>1996</v>
      </c>
      <c r="G73" s="18">
        <v>1997</v>
      </c>
      <c r="H73" s="10">
        <v>1998</v>
      </c>
      <c r="I73" s="18">
        <v>1999</v>
      </c>
      <c r="J73" s="10">
        <v>2000</v>
      </c>
      <c r="K73" s="18">
        <v>2001</v>
      </c>
      <c r="L73" s="10">
        <v>2002</v>
      </c>
      <c r="M73" s="18">
        <v>2003</v>
      </c>
      <c r="N73" s="10">
        <v>2004</v>
      </c>
      <c r="O73" s="18">
        <v>2005</v>
      </c>
      <c r="P73" s="10">
        <v>2006</v>
      </c>
      <c r="Q73" s="18">
        <v>2007</v>
      </c>
      <c r="R73" s="10">
        <v>2008</v>
      </c>
      <c r="S73" s="18">
        <v>2009</v>
      </c>
      <c r="T73" s="10">
        <v>2010</v>
      </c>
      <c r="U73" s="18">
        <v>2011</v>
      </c>
      <c r="V73" s="10">
        <v>2012</v>
      </c>
      <c r="W73" s="18">
        <v>2013</v>
      </c>
      <c r="X73" s="10">
        <v>2014</v>
      </c>
      <c r="Y73" s="18">
        <v>2015</v>
      </c>
      <c r="Z73" s="11">
        <v>2016</v>
      </c>
    </row>
    <row r="74" spans="4:26" ht="15.75" thickBot="1" x14ac:dyDescent="0.3">
      <c r="D74" s="83" t="s">
        <v>16</v>
      </c>
      <c r="E74" s="71">
        <f>+B!E46/E!E88</f>
        <v>8.7405263422571226E-5</v>
      </c>
      <c r="F74" s="71">
        <f>+B!F46/E!F88</f>
        <v>7.9199510060936533E-5</v>
      </c>
      <c r="G74" s="71">
        <f>+B!G46/E!G88</f>
        <v>9.1097588207596344E-5</v>
      </c>
      <c r="H74" s="71">
        <f>+B!H46/E!H88</f>
        <v>8.4331370963464322E-5</v>
      </c>
      <c r="I74" s="71">
        <f>+B!I46/E!I88</f>
        <v>7.2784009881509497E-5</v>
      </c>
      <c r="J74" s="71">
        <f>+B!J46/E!J88</f>
        <v>7.72890657831659E-5</v>
      </c>
      <c r="K74" s="71">
        <f>+B!K46/E!K88</f>
        <v>9.1691860342267141E-5</v>
      </c>
      <c r="L74" s="71">
        <f>+B!L46/E!L88</f>
        <v>9.7044684063392697E-5</v>
      </c>
      <c r="M74" s="71">
        <f>+B!M46/E!M88</f>
        <v>9.9436812222021521E-5</v>
      </c>
      <c r="N74" s="71">
        <f>+B!N46/E!N88</f>
        <v>1.4311128006516932E-4</v>
      </c>
      <c r="O74" s="71">
        <f>+B!O46/E!O88</f>
        <v>1.2910173780881752E-4</v>
      </c>
      <c r="P74" s="71">
        <f>+B!P46/E!P88</f>
        <v>1.5284200281534679E-4</v>
      </c>
      <c r="Q74" s="71">
        <f>+B!Q46/E!Q88</f>
        <v>1.6889646359830526E-4</v>
      </c>
      <c r="R74" s="71">
        <f>+B!R46/E!R88</f>
        <v>1.4161531233693956E-4</v>
      </c>
      <c r="S74" s="71">
        <f>+B!S46/E!S88</f>
        <v>1.6954618225376462E-4</v>
      </c>
      <c r="T74" s="71">
        <f>+B!T46/E!T88</f>
        <v>1.5407929122330892E-4</v>
      </c>
      <c r="U74" s="71">
        <f>+B!U46/E!U88</f>
        <v>1.4940548964343178E-4</v>
      </c>
      <c r="V74" s="71">
        <f>+B!V46/E!V88</f>
        <v>1.5131424181853158E-4</v>
      </c>
      <c r="W74" s="71">
        <f>+B!W46/E!W88</f>
        <v>1.3769504116156452E-4</v>
      </c>
      <c r="X74" s="71">
        <f>+B!X46/E!X88</f>
        <v>1.3078039782039001E-4</v>
      </c>
      <c r="Y74" s="71">
        <f>+B!Y46/E!Y88</f>
        <v>1.2604170320273483E-4</v>
      </c>
      <c r="Z74" s="71">
        <f>+B!Z46/E!Z88</f>
        <v>1.3200670153957618E-4</v>
      </c>
    </row>
    <row r="75" spans="4:26" x14ac:dyDescent="0.25">
      <c r="D75" s="84" t="s">
        <v>17</v>
      </c>
      <c r="E75" s="72">
        <f>+B!E47/E!E89</f>
        <v>1.1291022863431381E-5</v>
      </c>
      <c r="F75" s="72">
        <f>+B!F47/E!F89</f>
        <v>1.387021279089125E-5</v>
      </c>
      <c r="G75" s="72">
        <f>+B!G47/E!G89</f>
        <v>1.7247783908981137E-5</v>
      </c>
      <c r="H75" s="72">
        <f>+B!H47/E!H89</f>
        <v>5.1109270079936729E-5</v>
      </c>
      <c r="I75" s="72">
        <f>+B!I47/E!I89</f>
        <v>7.9953324723067254E-5</v>
      </c>
      <c r="J75" s="72">
        <f>+B!J47/E!J89</f>
        <v>1.0151211292521497E-4</v>
      </c>
      <c r="K75" s="72">
        <f>+B!K47/E!K89</f>
        <v>1.1420017612733229E-4</v>
      </c>
      <c r="L75" s="72">
        <f>+B!L47/E!L89</f>
        <v>1.2875494790915096E-4</v>
      </c>
      <c r="M75" s="72">
        <f>+B!M47/E!M89</f>
        <v>1.1471887744548905E-4</v>
      </c>
      <c r="N75" s="72">
        <f>+B!N47/E!N89</f>
        <v>1.1041581989799884E-4</v>
      </c>
      <c r="O75" s="72">
        <f>+B!O47/E!O89</f>
        <v>1.4133915237801275E-4</v>
      </c>
      <c r="P75" s="72">
        <f>+B!P47/E!P89</f>
        <v>1.9828341192256881E-4</v>
      </c>
      <c r="Q75" s="72">
        <f>+B!Q47/E!Q89</f>
        <v>1.8938784874371906E-4</v>
      </c>
      <c r="R75" s="72">
        <f>+B!R47/E!R89</f>
        <v>2.0465284312303947E-4</v>
      </c>
      <c r="S75" s="72">
        <f>+B!S47/E!S89</f>
        <v>3.8792219015062275E-4</v>
      </c>
      <c r="T75" s="72">
        <f>+B!T47/E!T89</f>
        <v>3.3456993237941554E-4</v>
      </c>
      <c r="U75" s="72">
        <f>+B!U47/E!U89</f>
        <v>3.7727453211202602E-4</v>
      </c>
      <c r="V75" s="72">
        <f>+B!V47/E!V89</f>
        <v>4.6370908113386956E-4</v>
      </c>
      <c r="W75" s="72">
        <f>+B!W47/E!W89</f>
        <v>3.9439461303208495E-4</v>
      </c>
      <c r="X75" s="72">
        <f>+B!X47/E!X89</f>
        <v>1.0744685779045797E-4</v>
      </c>
      <c r="Y75" s="72">
        <f>+B!Y47/E!Y89</f>
        <v>1.3998889224759735E-4</v>
      </c>
      <c r="Z75" s="72">
        <f>+B!Z47/E!Z89</f>
        <v>2.115217397167299E-4</v>
      </c>
    </row>
    <row r="76" spans="4:26" x14ac:dyDescent="0.25">
      <c r="D76" s="85" t="s">
        <v>18</v>
      </c>
      <c r="E76" s="73">
        <f>+B!E48/E!E90</f>
        <v>1.9710044264291379E-5</v>
      </c>
      <c r="F76" s="73">
        <f>+B!F48/E!F90</f>
        <v>2.3132352415551482E-5</v>
      </c>
      <c r="G76" s="73">
        <f>+B!G48/E!G90</f>
        <v>8.3232323548555032E-5</v>
      </c>
      <c r="H76" s="73">
        <f>+B!H48/E!H90</f>
        <v>9.1828234589449851E-5</v>
      </c>
      <c r="I76" s="73">
        <f>+B!I48/E!I90</f>
        <v>1.3764446706335251E-4</v>
      </c>
      <c r="J76" s="73">
        <f>+B!J48/E!J90</f>
        <v>3.7964997686919256E-5</v>
      </c>
      <c r="K76" s="73">
        <f>+B!K48/E!K90</f>
        <v>4.0727352608849283E-5</v>
      </c>
      <c r="L76" s="73">
        <f>+B!L48/E!L90</f>
        <v>5.9213143165325708E-5</v>
      </c>
      <c r="M76" s="73">
        <f>+B!M48/E!M90</f>
        <v>7.4883257026807371E-5</v>
      </c>
      <c r="N76" s="73">
        <f>+B!N48/E!N90</f>
        <v>2.3754512572600464E-4</v>
      </c>
      <c r="O76" s="73">
        <f>+B!O48/E!O90</f>
        <v>1.2125571407058988E-5</v>
      </c>
      <c r="P76" s="73">
        <f>+B!P48/E!P90</f>
        <v>7.2460688857230176E-6</v>
      </c>
      <c r="Q76" s="73">
        <f>+B!Q48/E!Q90</f>
        <v>5.6039215634268176E-5</v>
      </c>
      <c r="R76" s="73">
        <f>+B!R48/E!R90</f>
        <v>2.0879625309192217E-5</v>
      </c>
      <c r="S76" s="73">
        <f>+B!S48/E!S90</f>
        <v>2.0640928654435149E-5</v>
      </c>
      <c r="T76" s="73">
        <f>+B!T48/E!T90</f>
        <v>1.5352704250011939E-5</v>
      </c>
      <c r="U76" s="73">
        <f>+B!U48/E!U90</f>
        <v>1.7043963470171398E-5</v>
      </c>
      <c r="V76" s="73">
        <f>+B!V48/E!V90</f>
        <v>4.0402821716537408E-5</v>
      </c>
      <c r="W76" s="73">
        <f>+B!W48/E!W90</f>
        <v>3.3877615651347015E-5</v>
      </c>
      <c r="X76" s="73">
        <f>+B!X48/E!X90</f>
        <v>3.8906702042644203E-5</v>
      </c>
      <c r="Y76" s="73">
        <f>+B!Y48/E!Y90</f>
        <v>4.277268501945839E-5</v>
      </c>
      <c r="Z76" s="73">
        <f>+B!Z48/E!Z90</f>
        <v>3.5175122113871174E-5</v>
      </c>
    </row>
    <row r="77" spans="4:26" x14ac:dyDescent="0.25">
      <c r="D77" s="85" t="s">
        <v>19</v>
      </c>
      <c r="E77" s="73">
        <f>+B!E49/E!E91</f>
        <v>7.9390827203346508E-5</v>
      </c>
      <c r="F77" s="73">
        <f>+B!F49/E!F91</f>
        <v>9.1130432691459095E-5</v>
      </c>
      <c r="G77" s="73">
        <f>+B!G49/E!G91</f>
        <v>1.7607982928050225E-4</v>
      </c>
      <c r="H77" s="73">
        <f>+B!H49/E!H91</f>
        <v>1.1240397655332039E-4</v>
      </c>
      <c r="I77" s="73">
        <f>+B!I49/E!I91</f>
        <v>7.8009712561113377E-5</v>
      </c>
      <c r="J77" s="73">
        <f>+B!J49/E!J91</f>
        <v>1.3856590118387018E-4</v>
      </c>
      <c r="K77" s="73">
        <f>+B!K49/E!K91</f>
        <v>1.6288726743374842E-4</v>
      </c>
      <c r="L77" s="73">
        <f>+B!L49/E!L91</f>
        <v>1.4058700142301344E-4</v>
      </c>
      <c r="M77" s="73">
        <f>+B!M49/E!M91</f>
        <v>1.6411157358449928E-4</v>
      </c>
      <c r="N77" s="73">
        <f>+B!N49/E!N91</f>
        <v>1.2893572991957931E-4</v>
      </c>
      <c r="O77" s="73">
        <f>+B!O49/E!O91</f>
        <v>1.4387369564532317E-4</v>
      </c>
      <c r="P77" s="73">
        <f>+B!P49/E!P91</f>
        <v>1.2301946267632023E-4</v>
      </c>
      <c r="Q77" s="73">
        <f>+B!Q49/E!Q91</f>
        <v>1.2144829607360271E-4</v>
      </c>
      <c r="R77" s="73">
        <f>+B!R49/E!R91</f>
        <v>1.1670589641973242E-4</v>
      </c>
      <c r="S77" s="73">
        <f>+B!S49/E!S91</f>
        <v>1.0426988823441553E-4</v>
      </c>
      <c r="T77" s="73">
        <f>+B!T49/E!T91</f>
        <v>1.0290277443952061E-4</v>
      </c>
      <c r="U77" s="73">
        <f>+B!U49/E!U91</f>
        <v>6.8801910263219205E-5</v>
      </c>
      <c r="V77" s="73">
        <f>+B!V49/E!V91</f>
        <v>7.6050876581901933E-5</v>
      </c>
      <c r="W77" s="73">
        <f>+B!W49/E!W91</f>
        <v>7.563071189031889E-5</v>
      </c>
      <c r="X77" s="73">
        <f>+B!X49/E!X91</f>
        <v>7.4064626495269211E-5</v>
      </c>
      <c r="Y77" s="73">
        <f>+B!Y49/E!Y91</f>
        <v>7.8723776860808984E-5</v>
      </c>
      <c r="Z77" s="73">
        <f>+B!Z49/E!Z91</f>
        <v>5.5423770244889864E-5</v>
      </c>
    </row>
    <row r="78" spans="4:26" x14ac:dyDescent="0.25">
      <c r="D78" s="85" t="s">
        <v>20</v>
      </c>
      <c r="E78" s="73">
        <f>+B!E50/E!E92</f>
        <v>3.0893783161965851E-5</v>
      </c>
      <c r="F78" s="73">
        <f>+B!F50/E!F92</f>
        <v>3.3435861969865013E-5</v>
      </c>
      <c r="G78" s="73">
        <f>+B!G50/E!G92</f>
        <v>4.7969710482136618E-5</v>
      </c>
      <c r="H78" s="73">
        <f>+B!H50/E!H92</f>
        <v>1.3800672661275322E-5</v>
      </c>
      <c r="I78" s="73">
        <f>+B!I50/E!I92</f>
        <v>5.4533981203720631E-5</v>
      </c>
      <c r="J78" s="73">
        <f>+B!J50/E!J92</f>
        <v>1.3761117502771994E-5</v>
      </c>
      <c r="K78" s="73">
        <f>+B!K50/E!K92</f>
        <v>8.9698896252064429E-7</v>
      </c>
      <c r="L78" s="73">
        <f>+B!L50/E!L92</f>
        <v>6.3264022875319956E-6</v>
      </c>
      <c r="M78" s="73">
        <f>+B!M50/E!M92</f>
        <v>1.5769744855602345E-5</v>
      </c>
      <c r="N78" s="73">
        <f>+B!N50/E!N92</f>
        <v>3.1192865472728527E-5</v>
      </c>
      <c r="O78" s="73">
        <f>+B!O50/E!O92</f>
        <v>1.3381199068331763E-6</v>
      </c>
      <c r="P78" s="73">
        <f>+B!P50/E!P92</f>
        <v>1.9548828009654588E-5</v>
      </c>
      <c r="Q78" s="73">
        <f>+B!Q50/E!Q92</f>
        <v>4.2410150822920332E-6</v>
      </c>
      <c r="R78" s="73">
        <f>+B!R50/E!R92</f>
        <v>1.1898859941222633E-6</v>
      </c>
      <c r="S78" s="73">
        <f>+B!S50/E!S92</f>
        <v>2.1453171387272792E-6</v>
      </c>
      <c r="T78" s="73">
        <f>+B!T50/E!T92</f>
        <v>1.202534421813234E-6</v>
      </c>
      <c r="U78" s="73">
        <f>+B!U50/E!U92</f>
        <v>1.8542997089296747E-6</v>
      </c>
      <c r="V78" s="73">
        <f>+B!V50/E!V92</f>
        <v>1.3203465335344327E-6</v>
      </c>
      <c r="W78" s="73">
        <f>+B!W50/E!W92</f>
        <v>1.0310167771112232E-6</v>
      </c>
      <c r="X78" s="73">
        <f>+B!X50/E!X92</f>
        <v>8.7406343242341455E-7</v>
      </c>
      <c r="Y78" s="73">
        <f>+B!Y50/E!Y92</f>
        <v>1.5553200283777184E-6</v>
      </c>
      <c r="Z78" s="73">
        <f>+B!Z50/E!Z92</f>
        <v>2.8416235697008476E-6</v>
      </c>
    </row>
    <row r="79" spans="4:26" x14ac:dyDescent="0.25">
      <c r="D79" s="85" t="s">
        <v>21</v>
      </c>
      <c r="E79" s="73">
        <f>+B!E51/E!E93</f>
        <v>9.9390458653647148E-5</v>
      </c>
      <c r="F79" s="73">
        <f>+B!F51/E!F93</f>
        <v>1.4706855959492317E-4</v>
      </c>
      <c r="G79" s="73">
        <f>+B!G51/E!G93</f>
        <v>1.0011875311873608E-4</v>
      </c>
      <c r="H79" s="73">
        <f>+B!H51/E!H93</f>
        <v>1.1370794390063289E-4</v>
      </c>
      <c r="I79" s="73">
        <f>+B!I51/E!I93</f>
        <v>2.5764731226534614E-5</v>
      </c>
      <c r="J79" s="73">
        <f>+B!J51/E!J93</f>
        <v>3.332591666869166E-5</v>
      </c>
      <c r="K79" s="73">
        <f>+B!K51/E!K93</f>
        <v>4.9321287588566877E-5</v>
      </c>
      <c r="L79" s="73">
        <f>+B!L51/E!L93</f>
        <v>3.2848440135726233E-5</v>
      </c>
      <c r="M79" s="73">
        <f>+B!M51/E!M93</f>
        <v>2.4742471230583673E-5</v>
      </c>
      <c r="N79" s="73">
        <f>+B!N51/E!N93</f>
        <v>4.0607856322207275E-5</v>
      </c>
      <c r="O79" s="73">
        <f>+B!O51/E!O93</f>
        <v>3.8351353062298038E-5</v>
      </c>
      <c r="P79" s="73">
        <f>+B!P51/E!P93</f>
        <v>3.9978630472166766E-5</v>
      </c>
      <c r="Q79" s="73">
        <f>+B!Q51/E!Q93</f>
        <v>6.8605148700116495E-5</v>
      </c>
      <c r="R79" s="73">
        <f>+B!R51/E!R93</f>
        <v>3.1553232661580107E-4</v>
      </c>
      <c r="S79" s="73">
        <f>+B!S51/E!S93</f>
        <v>2.3298730989653696E-4</v>
      </c>
      <c r="T79" s="73">
        <f>+B!T51/E!T93</f>
        <v>2.5965007293590021E-4</v>
      </c>
      <c r="U79" s="73">
        <f>+B!U51/E!U93</f>
        <v>1.5163842614056297E-4</v>
      </c>
      <c r="V79" s="73">
        <f>+B!V51/E!V93</f>
        <v>2.6229710305820719E-4</v>
      </c>
      <c r="W79" s="73">
        <f>+B!W51/E!W93</f>
        <v>6.3810450426259334E-5</v>
      </c>
      <c r="X79" s="73">
        <f>+B!X51/E!X93</f>
        <v>2.8324609455620891E-4</v>
      </c>
      <c r="Y79" s="73">
        <f>+B!Y51/E!Y93</f>
        <v>1.8105274349114375E-4</v>
      </c>
      <c r="Z79" s="73">
        <f>+B!Z51/E!Z93</f>
        <v>9.2361249903186122E-5</v>
      </c>
    </row>
    <row r="80" spans="4:26" x14ac:dyDescent="0.25">
      <c r="D80" s="85" t="s">
        <v>22</v>
      </c>
      <c r="E80" s="73">
        <f>+B!E52/E!E94</f>
        <v>1.3495124429785461E-4</v>
      </c>
      <c r="F80" s="73">
        <f>+B!F52/E!F94</f>
        <v>1.06326308064991E-4</v>
      </c>
      <c r="G80" s="73">
        <f>+B!G52/E!G94</f>
        <v>1.3066212601202159E-4</v>
      </c>
      <c r="H80" s="73">
        <f>+B!H52/E!H94</f>
        <v>1.2826955922377417E-4</v>
      </c>
      <c r="I80" s="73">
        <f>+B!I52/E!I94</f>
        <v>1.2260626695952297E-4</v>
      </c>
      <c r="J80" s="73">
        <f>+B!J52/E!J94</f>
        <v>1.3600007905503045E-4</v>
      </c>
      <c r="K80" s="73">
        <f>+B!K52/E!K94</f>
        <v>1.3544762926248757E-4</v>
      </c>
      <c r="L80" s="73">
        <f>+B!L52/E!L94</f>
        <v>1.4199625856022919E-4</v>
      </c>
      <c r="M80" s="73">
        <f>+B!M52/E!M94</f>
        <v>1.2975596206297289E-4</v>
      </c>
      <c r="N80" s="73">
        <f>+B!N52/E!N94</f>
        <v>1.1995662887600582E-4</v>
      </c>
      <c r="O80" s="73">
        <f>+B!O52/E!O94</f>
        <v>1.4175252436923755E-4</v>
      </c>
      <c r="P80" s="73">
        <f>+B!P52/E!P94</f>
        <v>1.7912438687421622E-4</v>
      </c>
      <c r="Q80" s="73">
        <f>+B!Q52/E!Q94</f>
        <v>1.8942046396457936E-4</v>
      </c>
      <c r="R80" s="73">
        <f>+B!R52/E!R94</f>
        <v>1.755900437858179E-4</v>
      </c>
      <c r="S80" s="73">
        <f>+B!S52/E!S94</f>
        <v>2.4271702877724826E-4</v>
      </c>
      <c r="T80" s="73">
        <f>+B!T52/E!T94</f>
        <v>2.8161505170999477E-4</v>
      </c>
      <c r="U80" s="73">
        <f>+B!U52/E!U94</f>
        <v>2.7133293644916723E-4</v>
      </c>
      <c r="V80" s="73">
        <f>+B!V52/E!V94</f>
        <v>2.5375252432853913E-4</v>
      </c>
      <c r="W80" s="73">
        <f>+B!W52/E!W94</f>
        <v>2.5204822955732898E-4</v>
      </c>
      <c r="X80" s="73">
        <f>+B!X52/E!X94</f>
        <v>2.8987946638867431E-4</v>
      </c>
      <c r="Y80" s="73">
        <f>+B!Y52/E!Y94</f>
        <v>2.7096463978312579E-4</v>
      </c>
      <c r="Z80" s="73">
        <f>+B!Z52/E!Z94</f>
        <v>2.5313256845628783E-4</v>
      </c>
    </row>
    <row r="81" spans="4:26" x14ac:dyDescent="0.25">
      <c r="D81" s="85" t="s">
        <v>23</v>
      </c>
      <c r="E81" s="73">
        <f>+B!E53/E!E95</f>
        <v>1.7656052597275112E-4</v>
      </c>
      <c r="F81" s="73">
        <f>+B!F53/E!F95</f>
        <v>1.8030159553859203E-4</v>
      </c>
      <c r="G81" s="73">
        <f>+B!G53/E!G95</f>
        <v>1.7714239294171181E-4</v>
      </c>
      <c r="H81" s="73">
        <f>+B!H53/E!H95</f>
        <v>1.6880158811536172E-4</v>
      </c>
      <c r="I81" s="73">
        <f>+B!I53/E!I95</f>
        <v>1.416062152854077E-4</v>
      </c>
      <c r="J81" s="73">
        <f>+B!J53/E!J95</f>
        <v>1.9891691548666628E-4</v>
      </c>
      <c r="K81" s="73">
        <f>+B!K53/E!K95</f>
        <v>2.0383737063822983E-4</v>
      </c>
      <c r="L81" s="73">
        <f>+B!L53/E!L95</f>
        <v>2.1393951428662963E-4</v>
      </c>
      <c r="M81" s="73">
        <f>+B!M53/E!M95</f>
        <v>1.9098413144648927E-4</v>
      </c>
      <c r="N81" s="73">
        <f>+B!N53/E!N95</f>
        <v>2.5524692692452069E-4</v>
      </c>
      <c r="O81" s="73">
        <f>+B!O53/E!O95</f>
        <v>3.3567176601453333E-4</v>
      </c>
      <c r="P81" s="73">
        <f>+B!P53/E!P95</f>
        <v>3.9404769598987919E-4</v>
      </c>
      <c r="Q81" s="73">
        <f>+B!Q53/E!Q95</f>
        <v>3.7919254418469642E-4</v>
      </c>
      <c r="R81" s="73">
        <f>+B!R53/E!R95</f>
        <v>3.3335878628948878E-4</v>
      </c>
      <c r="S81" s="73">
        <f>+B!S53/E!S95</f>
        <v>3.3901653574201779E-4</v>
      </c>
      <c r="T81" s="73">
        <f>+B!T53/E!T95</f>
        <v>3.0421924256635778E-4</v>
      </c>
      <c r="U81" s="73">
        <f>+B!U53/E!U95</f>
        <v>3.217776672000588E-4</v>
      </c>
      <c r="V81" s="73">
        <f>+B!V53/E!V95</f>
        <v>3.653331770201194E-4</v>
      </c>
      <c r="W81" s="73">
        <f>+B!W53/E!W95</f>
        <v>2.9075837080081286E-4</v>
      </c>
      <c r="X81" s="73">
        <f>+B!X53/E!X95</f>
        <v>3.0591344902054486E-4</v>
      </c>
      <c r="Y81" s="73">
        <f>+B!Y53/E!Y95</f>
        <v>2.8076822428286293E-4</v>
      </c>
      <c r="Z81" s="73">
        <f>+B!Z53/E!Z95</f>
        <v>2.9128242331796664E-4</v>
      </c>
    </row>
    <row r="82" spans="4:26" x14ac:dyDescent="0.25">
      <c r="D82" s="85" t="s">
        <v>24</v>
      </c>
      <c r="E82" s="73">
        <f>+B!E54/E!E96</f>
        <v>8.2418278901581256E-5</v>
      </c>
      <c r="F82" s="73">
        <f>+B!F54/E!F96</f>
        <v>7.3267912728489903E-5</v>
      </c>
      <c r="G82" s="73">
        <f>+B!G54/E!G96</f>
        <v>8.153660554434603E-5</v>
      </c>
      <c r="H82" s="73">
        <f>+B!H54/E!H96</f>
        <v>7.4587900674134066E-5</v>
      </c>
      <c r="I82" s="73">
        <f>+B!I54/E!I96</f>
        <v>5.0429205711810746E-5</v>
      </c>
      <c r="J82" s="73">
        <f>+B!J54/E!J96</f>
        <v>5.0287980447124511E-5</v>
      </c>
      <c r="K82" s="73">
        <f>+B!K54/E!K96</f>
        <v>7.649618011788581E-5</v>
      </c>
      <c r="L82" s="73">
        <f>+B!L54/E!L96</f>
        <v>8.2404505731750876E-5</v>
      </c>
      <c r="M82" s="73">
        <f>+B!M54/E!M96</f>
        <v>9.5411974880645311E-5</v>
      </c>
      <c r="N82" s="73">
        <f>+B!N54/E!N96</f>
        <v>1.8482302948541181E-4</v>
      </c>
      <c r="O82" s="73">
        <f>+B!O54/E!O96</f>
        <v>1.2373989963839749E-4</v>
      </c>
      <c r="P82" s="73">
        <f>+B!P54/E!P96</f>
        <v>1.4016403800323551E-4</v>
      </c>
      <c r="Q82" s="73">
        <f>+B!Q54/E!Q96</f>
        <v>1.9637653979817161E-4</v>
      </c>
      <c r="R82" s="73">
        <f>+B!R54/E!R96</f>
        <v>1.5631270477798898E-4</v>
      </c>
      <c r="S82" s="73">
        <f>+B!S54/E!S96</f>
        <v>1.7451060249551657E-4</v>
      </c>
      <c r="T82" s="73">
        <f>+B!T54/E!T96</f>
        <v>1.4590959566148374E-4</v>
      </c>
      <c r="U82" s="73">
        <f>+B!U54/E!U96</f>
        <v>1.334103516576522E-4</v>
      </c>
      <c r="V82" s="73">
        <f>+B!V54/E!V96</f>
        <v>1.1975374615261054E-4</v>
      </c>
      <c r="W82" s="73">
        <f>+B!W54/E!W96</f>
        <v>1.1805504021720289E-4</v>
      </c>
      <c r="X82" s="73">
        <f>+B!X54/E!X96</f>
        <v>1.1296333057479078E-4</v>
      </c>
      <c r="Y82" s="73">
        <f>+B!Y54/E!Y96</f>
        <v>9.8727465939764749E-5</v>
      </c>
      <c r="Z82" s="73">
        <f>+B!Z54/E!Z96</f>
        <v>1.0560684451063814E-4</v>
      </c>
    </row>
    <row r="83" spans="4:26" x14ac:dyDescent="0.25">
      <c r="D83" s="85" t="s">
        <v>25</v>
      </c>
      <c r="E83" s="73">
        <f>+B!E55/E!E97</f>
        <v>4.1478492243050423E-5</v>
      </c>
      <c r="F83" s="73">
        <f>+B!F55/E!F97</f>
        <v>3.7789835803900306E-5</v>
      </c>
      <c r="G83" s="73">
        <f>+B!G55/E!G97</f>
        <v>4.9493848660515047E-5</v>
      </c>
      <c r="H83" s="73">
        <f>+B!H55/E!H97</f>
        <v>4.288950588399032E-5</v>
      </c>
      <c r="I83" s="73">
        <f>+B!I55/E!I97</f>
        <v>4.3634108491880596E-5</v>
      </c>
      <c r="J83" s="73">
        <f>+B!J55/E!J97</f>
        <v>3.7362406981137226E-5</v>
      </c>
      <c r="K83" s="73">
        <f>+B!K55/E!K97</f>
        <v>4.5830439718666237E-5</v>
      </c>
      <c r="L83" s="73">
        <f>+B!L55/E!L97</f>
        <v>4.753994907785381E-5</v>
      </c>
      <c r="M83" s="73">
        <f>+B!M55/E!M97</f>
        <v>5.3211587751275102E-5</v>
      </c>
      <c r="N83" s="73">
        <f>+B!N55/E!N97</f>
        <v>5.1496794846862885E-5</v>
      </c>
      <c r="O83" s="73">
        <f>+B!O55/E!O97</f>
        <v>5.8833261997799091E-5</v>
      </c>
      <c r="P83" s="73">
        <f>+B!P55/E!P97</f>
        <v>7.8847469230806892E-5</v>
      </c>
      <c r="Q83" s="73">
        <f>+B!Q55/E!Q97</f>
        <v>6.3246510216626337E-5</v>
      </c>
      <c r="R83" s="73">
        <f>+B!R55/E!R97</f>
        <v>6.2808973741120043E-5</v>
      </c>
      <c r="S83" s="73">
        <f>+B!S55/E!S97</f>
        <v>6.9135141452246991E-5</v>
      </c>
      <c r="T83" s="73">
        <f>+B!T55/E!T97</f>
        <v>6.265113056829189E-5</v>
      </c>
      <c r="U83" s="73">
        <f>+B!U55/E!U97</f>
        <v>6.7920214379581809E-5</v>
      </c>
      <c r="V83" s="73">
        <f>+B!V55/E!V97</f>
        <v>7.3734743993384027E-5</v>
      </c>
      <c r="W83" s="73">
        <f>+B!W55/E!W97</f>
        <v>7.7088448074963232E-5</v>
      </c>
      <c r="X83" s="73">
        <f>+B!X55/E!X97</f>
        <v>9.0229688089500071E-5</v>
      </c>
      <c r="Y83" s="73">
        <f>+B!Y55/E!Y97</f>
        <v>7.0689930013330548E-5</v>
      </c>
      <c r="Z83" s="73">
        <f>+B!Z55/E!Z97</f>
        <v>6.4209508412509759E-5</v>
      </c>
    </row>
    <row r="84" spans="4:26" ht="15.75" thickBot="1" x14ac:dyDescent="0.3">
      <c r="D84" s="86" t="s">
        <v>26</v>
      </c>
      <c r="E84" s="74">
        <f>+B!E56/E!E98</f>
        <v>9.1917995695007111E-5</v>
      </c>
      <c r="F84" s="74">
        <f>+B!F56/E!F98</f>
        <v>1.750021598116158E-5</v>
      </c>
      <c r="G84" s="74">
        <f>+B!G56/E!G98</f>
        <v>1.5339639795363356E-5</v>
      </c>
      <c r="H84" s="74">
        <f>+B!H56/E!H98</f>
        <v>1.4791194161176425E-5</v>
      </c>
      <c r="I84" s="74">
        <f>+B!I56/E!I98</f>
        <v>1.9866180693845394E-5</v>
      </c>
      <c r="J84" s="74">
        <f>+B!J56/E!J98</f>
        <v>3.1977322937635977E-6</v>
      </c>
      <c r="K84" s="74">
        <f>+B!K56/E!K98</f>
        <v>3.239375288890347E-5</v>
      </c>
      <c r="L84" s="74">
        <f>+B!L56/E!L98</f>
        <v>4.8259245304629269E-6</v>
      </c>
      <c r="M84" s="74">
        <f>+B!M56/E!M98</f>
        <v>2.9193888578229395E-5</v>
      </c>
      <c r="N84" s="74">
        <f>+B!N56/E!N98</f>
        <v>3.2423071498533695E-5</v>
      </c>
      <c r="O84" s="74">
        <f>+B!O56/E!O98</f>
        <v>4.5078486265890033E-5</v>
      </c>
      <c r="P84" s="74">
        <f>+B!P56/E!P98</f>
        <v>3.5514157735916958E-5</v>
      </c>
      <c r="Q84" s="74">
        <f>+B!Q56/E!Q98</f>
        <v>2.4232342709104016E-5</v>
      </c>
      <c r="R84" s="74">
        <f>+B!R56/E!R98</f>
        <v>2.2258319474103489E-5</v>
      </c>
      <c r="S84" s="74">
        <f>+B!S56/E!S98</f>
        <v>2.1922126381499156E-5</v>
      </c>
      <c r="T84" s="74">
        <f>+B!T56/E!T98</f>
        <v>1.2858028394628289E-5</v>
      </c>
      <c r="U84" s="74">
        <f>+B!U56/E!U98</f>
        <v>2.0515323895559908E-5</v>
      </c>
      <c r="V84" s="74">
        <f>+B!V56/E!V98</f>
        <v>2.3795861674318427E-5</v>
      </c>
      <c r="W84" s="74">
        <f>+B!W56/E!W98</f>
        <v>1.5921596042773909E-5</v>
      </c>
      <c r="X84" s="74">
        <f>+B!X56/E!X98</f>
        <v>1.9428135289044484E-5</v>
      </c>
      <c r="Y84" s="74">
        <f>+B!Y56/E!Y98</f>
        <v>2.4905387308815922E-5</v>
      </c>
      <c r="Z84" s="74">
        <f>+B!Z56/E!Z98</f>
        <v>2.3586230585310317E-5</v>
      </c>
    </row>
    <row r="85" spans="4:26" s="1" customFormat="1" x14ac:dyDescent="0.25">
      <c r="D85" s="1" t="s">
        <v>57</v>
      </c>
      <c r="E85" s="173"/>
      <c r="F85" s="173"/>
      <c r="G85" s="173"/>
      <c r="H85" s="173"/>
      <c r="I85" s="173"/>
      <c r="J85" s="173"/>
      <c r="K85" s="173"/>
      <c r="L85" s="173"/>
      <c r="M85" s="173"/>
      <c r="N85" s="173"/>
      <c r="O85" s="173"/>
      <c r="P85" s="173"/>
      <c r="Q85" s="173"/>
      <c r="R85" s="173"/>
      <c r="S85" s="173"/>
      <c r="T85" s="173"/>
      <c r="U85" s="173"/>
      <c r="V85" s="173"/>
      <c r="W85" s="173"/>
      <c r="X85" s="173"/>
      <c r="Y85" s="173"/>
      <c r="Z85" s="173"/>
    </row>
    <row r="86" spans="4:26" ht="15.75" thickBot="1" x14ac:dyDescent="0.3"/>
    <row r="87" spans="4:26" ht="15.75" thickBot="1" x14ac:dyDescent="0.3">
      <c r="D87" s="82" t="s">
        <v>15</v>
      </c>
      <c r="E87" s="18">
        <v>1995</v>
      </c>
      <c r="F87" s="10">
        <v>1996</v>
      </c>
      <c r="G87" s="18">
        <v>1997</v>
      </c>
      <c r="H87" s="10">
        <v>1998</v>
      </c>
      <c r="I87" s="18">
        <v>1999</v>
      </c>
      <c r="J87" s="10">
        <v>2000</v>
      </c>
      <c r="K87" s="18">
        <v>2001</v>
      </c>
      <c r="L87" s="10">
        <v>2002</v>
      </c>
      <c r="M87" s="18">
        <v>2003</v>
      </c>
      <c r="N87" s="10">
        <v>2004</v>
      </c>
      <c r="O87" s="18">
        <v>2005</v>
      </c>
      <c r="P87" s="10">
        <v>2006</v>
      </c>
      <c r="Q87" s="18">
        <v>2007</v>
      </c>
      <c r="R87" s="10">
        <v>2008</v>
      </c>
      <c r="S87" s="18">
        <v>2009</v>
      </c>
      <c r="T87" s="10">
        <v>2010</v>
      </c>
      <c r="U87" s="18">
        <v>2011</v>
      </c>
      <c r="V87" s="10">
        <v>2012</v>
      </c>
      <c r="W87" s="18">
        <v>2013</v>
      </c>
      <c r="X87" s="10">
        <v>2014</v>
      </c>
      <c r="Y87" s="18">
        <v>2015</v>
      </c>
      <c r="Z87" s="11">
        <v>2016</v>
      </c>
    </row>
    <row r="88" spans="4:26" ht="15.75" thickBot="1" x14ac:dyDescent="0.3">
      <c r="D88" s="83" t="s">
        <v>16</v>
      </c>
      <c r="E88" s="78">
        <v>5185837994.7740002</v>
      </c>
      <c r="F88" s="78">
        <v>5435982314.3950014</v>
      </c>
      <c r="G88" s="78">
        <v>5645888745.4619999</v>
      </c>
      <c r="H88" s="78">
        <v>5577884607.1859999</v>
      </c>
      <c r="I88" s="78">
        <v>5801694969.6429996</v>
      </c>
      <c r="J88" s="78">
        <v>6594265435.0340004</v>
      </c>
      <c r="K88" s="78">
        <v>6348004815.5559998</v>
      </c>
      <c r="L88" s="78">
        <v>6624165560.4759998</v>
      </c>
      <c r="M88" s="78">
        <v>7733583557.3950014</v>
      </c>
      <c r="N88" s="78">
        <v>9448396991.3780003</v>
      </c>
      <c r="O88" s="78">
        <v>10715481437.195</v>
      </c>
      <c r="P88" s="78">
        <v>12332244613.917999</v>
      </c>
      <c r="Q88" s="78">
        <v>14174008288.851</v>
      </c>
      <c r="R88" s="78">
        <v>16441834704.004999</v>
      </c>
      <c r="S88" s="78">
        <v>12660728890.888</v>
      </c>
      <c r="T88" s="78">
        <v>15379331772.533001</v>
      </c>
      <c r="U88" s="78">
        <v>18341013262.229</v>
      </c>
      <c r="V88" s="78">
        <v>18477492226.759998</v>
      </c>
      <c r="W88" s="78">
        <v>18813165108.542</v>
      </c>
      <c r="X88" s="78">
        <v>18852665293.051998</v>
      </c>
      <c r="Y88" s="78">
        <v>16536669673.905001</v>
      </c>
      <c r="Z88" s="78">
        <v>16039724349.639999</v>
      </c>
    </row>
    <row r="89" spans="4:26" x14ac:dyDescent="0.25">
      <c r="D89" s="84" t="s">
        <v>17</v>
      </c>
      <c r="E89" s="79">
        <v>374937067.36799997</v>
      </c>
      <c r="F89" s="79">
        <v>400969190.87300003</v>
      </c>
      <c r="G89" s="79">
        <v>388654799.676</v>
      </c>
      <c r="H89" s="79">
        <v>380069642.34899998</v>
      </c>
      <c r="I89" s="79">
        <v>373207094.30599999</v>
      </c>
      <c r="J89" s="79">
        <v>361796271.81099999</v>
      </c>
      <c r="K89" s="79">
        <v>372238129.93599999</v>
      </c>
      <c r="L89" s="79">
        <v>391665732.61000001</v>
      </c>
      <c r="M89" s="79">
        <v>451090188.05199999</v>
      </c>
      <c r="N89" s="79">
        <v>515885142.66000003</v>
      </c>
      <c r="O89" s="79">
        <v>565193555.04799998</v>
      </c>
      <c r="P89" s="79">
        <v>617932729.78299999</v>
      </c>
      <c r="Q89" s="79">
        <v>733500701.98000002</v>
      </c>
      <c r="R89" s="79">
        <v>886562635.68700004</v>
      </c>
      <c r="S89" s="79">
        <v>794492106.472</v>
      </c>
      <c r="T89" s="79">
        <v>884483144.96000004</v>
      </c>
      <c r="U89" s="79">
        <v>1061877481.518</v>
      </c>
      <c r="V89" s="79">
        <v>1057534613.73</v>
      </c>
      <c r="W89" s="79">
        <v>1114251466.625</v>
      </c>
      <c r="X89" s="79">
        <v>1149338664.1500001</v>
      </c>
      <c r="Y89" s="79">
        <v>1055417245.096</v>
      </c>
      <c r="Z89" s="79">
        <v>1054601344.045</v>
      </c>
    </row>
    <row r="90" spans="4:26" x14ac:dyDescent="0.25">
      <c r="D90" s="85" t="s">
        <v>18</v>
      </c>
      <c r="E90" s="80">
        <v>51895723.129000001</v>
      </c>
      <c r="F90" s="80">
        <v>56473331.226000004</v>
      </c>
      <c r="G90" s="80">
        <v>57937298.809</v>
      </c>
      <c r="H90" s="80">
        <v>57410915.32</v>
      </c>
      <c r="I90" s="80">
        <v>58468416.288000003</v>
      </c>
      <c r="J90" s="80">
        <v>57791047.903999999</v>
      </c>
      <c r="K90" s="80">
        <v>60493693.848999999</v>
      </c>
      <c r="L90" s="80">
        <v>64736252.715000004</v>
      </c>
      <c r="M90" s="80">
        <v>73188136.008000001</v>
      </c>
      <c r="N90" s="80">
        <v>82773274.930000007</v>
      </c>
      <c r="O90" s="80">
        <v>89185570.204999998</v>
      </c>
      <c r="P90" s="80">
        <v>96194641.672999993</v>
      </c>
      <c r="Q90" s="80">
        <v>111762395.83499999</v>
      </c>
      <c r="R90" s="80">
        <v>122893249.376</v>
      </c>
      <c r="S90" s="80">
        <v>114892262.829</v>
      </c>
      <c r="T90" s="80">
        <v>120341860.94599999</v>
      </c>
      <c r="U90" s="80">
        <v>141425790.088</v>
      </c>
      <c r="V90" s="80">
        <v>143253336.13100001</v>
      </c>
      <c r="W90" s="80">
        <v>147983141.77700001</v>
      </c>
      <c r="X90" s="80">
        <v>147605006.29699999</v>
      </c>
      <c r="Y90" s="80">
        <v>140133919.516</v>
      </c>
      <c r="Z90" s="80">
        <v>143776217.28299999</v>
      </c>
    </row>
    <row r="91" spans="4:26" x14ac:dyDescent="0.25">
      <c r="D91" s="85" t="s">
        <v>19</v>
      </c>
      <c r="E91" s="80">
        <v>238987848.70199999</v>
      </c>
      <c r="F91" s="80">
        <v>228744409.352</v>
      </c>
      <c r="G91" s="80">
        <v>231655125.78400001</v>
      </c>
      <c r="H91" s="80">
        <v>209081428.61700001</v>
      </c>
      <c r="I91" s="80">
        <v>204143503.125</v>
      </c>
      <c r="J91" s="80">
        <v>227731792.09599999</v>
      </c>
      <c r="K91" s="80">
        <v>215516403.17300001</v>
      </c>
      <c r="L91" s="80">
        <v>217733749.84999999</v>
      </c>
      <c r="M91" s="80">
        <v>258672146.472</v>
      </c>
      <c r="N91" s="80">
        <v>339048827.09600002</v>
      </c>
      <c r="O91" s="80">
        <v>384051085.58700001</v>
      </c>
      <c r="P91" s="80">
        <v>455430960.11900002</v>
      </c>
      <c r="Q91" s="80">
        <v>561887290.36300004</v>
      </c>
      <c r="R91" s="80">
        <v>677806721.22599995</v>
      </c>
      <c r="S91" s="80">
        <v>477621016.41500002</v>
      </c>
      <c r="T91" s="80">
        <v>686193490.745</v>
      </c>
      <c r="U91" s="80">
        <v>882036483.69400001</v>
      </c>
      <c r="V91" s="80">
        <v>817715610.852</v>
      </c>
      <c r="W91" s="80">
        <v>817894390.43900001</v>
      </c>
      <c r="X91" s="80">
        <v>796726599.35399997</v>
      </c>
      <c r="Y91" s="80">
        <v>643431857.81799996</v>
      </c>
      <c r="Z91" s="80">
        <v>660130082.06299996</v>
      </c>
    </row>
    <row r="92" spans="4:26" x14ac:dyDescent="0.25">
      <c r="D92" s="85" t="s">
        <v>20</v>
      </c>
      <c r="E92" s="80">
        <v>378515312.89300001</v>
      </c>
      <c r="F92" s="80">
        <v>457188123.75099999</v>
      </c>
      <c r="G92" s="80">
        <v>469922827.83099997</v>
      </c>
      <c r="H92" s="80">
        <v>354526777.06999999</v>
      </c>
      <c r="I92" s="80">
        <v>416343360.57700002</v>
      </c>
      <c r="J92" s="80">
        <v>659798595.43900001</v>
      </c>
      <c r="K92" s="80">
        <v>613683136.58299994</v>
      </c>
      <c r="L92" s="80">
        <v>610201948.04999995</v>
      </c>
      <c r="M92" s="80">
        <v>769603573.87699997</v>
      </c>
      <c r="N92" s="80">
        <v>1031654114.244</v>
      </c>
      <c r="O92" s="80">
        <v>1423233441.3940001</v>
      </c>
      <c r="P92" s="80">
        <v>1783365682.2179999</v>
      </c>
      <c r="Q92" s="80">
        <v>1991157502.6600001</v>
      </c>
      <c r="R92" s="80">
        <v>2856793858.2280002</v>
      </c>
      <c r="S92" s="80">
        <v>1805801077.177</v>
      </c>
      <c r="T92" s="80">
        <v>2358161187.3730001</v>
      </c>
      <c r="U92" s="80">
        <v>3227264164.0300002</v>
      </c>
      <c r="V92" s="80">
        <v>3364087296.1659999</v>
      </c>
      <c r="W92" s="80">
        <v>3256896565.164</v>
      </c>
      <c r="X92" s="80">
        <v>3047831428.6799998</v>
      </c>
      <c r="Y92" s="80">
        <v>1859134420.7249999</v>
      </c>
      <c r="Z92" s="80">
        <v>1549018683.1689999</v>
      </c>
    </row>
    <row r="93" spans="4:26" x14ac:dyDescent="0.25">
      <c r="D93" s="85" t="s">
        <v>21</v>
      </c>
      <c r="E93" s="80">
        <v>27374036.068</v>
      </c>
      <c r="F93" s="80">
        <v>25922719.379999999</v>
      </c>
      <c r="G93" s="80">
        <v>27266380.322999999</v>
      </c>
      <c r="H93" s="80">
        <v>29130436.153999999</v>
      </c>
      <c r="I93" s="80">
        <v>26761622.077</v>
      </c>
      <c r="J93" s="80">
        <v>21682464.346999999</v>
      </c>
      <c r="K93" s="80">
        <v>20977696.458999999</v>
      </c>
      <c r="L93" s="80">
        <v>26059776.247000001</v>
      </c>
      <c r="M93" s="80">
        <v>33489985.388999999</v>
      </c>
      <c r="N93" s="80">
        <v>40193650.880000003</v>
      </c>
      <c r="O93" s="80">
        <v>41773206.733999997</v>
      </c>
      <c r="P93" s="80">
        <v>47236085.321000002</v>
      </c>
      <c r="Q93" s="80">
        <v>61557639.332000002</v>
      </c>
      <c r="R93" s="80">
        <v>91757064.356999993</v>
      </c>
      <c r="S93" s="80">
        <v>68519993.672999993</v>
      </c>
      <c r="T93" s="80">
        <v>82034839.270999998</v>
      </c>
      <c r="U93" s="80">
        <v>114271754.469</v>
      </c>
      <c r="V93" s="80">
        <v>110108166.134</v>
      </c>
      <c r="W93" s="80">
        <v>102267229.84100001</v>
      </c>
      <c r="X93" s="80">
        <v>100664816.031</v>
      </c>
      <c r="Y93" s="80">
        <v>89717778.846000001</v>
      </c>
      <c r="Z93" s="80">
        <v>94544303.040000007</v>
      </c>
    </row>
    <row r="94" spans="4:26" x14ac:dyDescent="0.25">
      <c r="D94" s="85" t="s">
        <v>22</v>
      </c>
      <c r="E94" s="80">
        <v>506638314.86500001</v>
      </c>
      <c r="F94" s="80">
        <v>520514282.93900001</v>
      </c>
      <c r="G94" s="80">
        <v>541016705.89300001</v>
      </c>
      <c r="H94" s="80">
        <v>549147104.16299999</v>
      </c>
      <c r="I94" s="80">
        <v>573244922.49000001</v>
      </c>
      <c r="J94" s="80">
        <v>614865363.17499995</v>
      </c>
      <c r="K94" s="80">
        <v>637599457.96200001</v>
      </c>
      <c r="L94" s="80">
        <v>707485190.23399997</v>
      </c>
      <c r="M94" s="80">
        <v>841936010.20799994</v>
      </c>
      <c r="N94" s="80">
        <v>1023037252.296</v>
      </c>
      <c r="O94" s="80">
        <v>1161973324.517</v>
      </c>
      <c r="P94" s="80">
        <v>1303085280.9779999</v>
      </c>
      <c r="Q94" s="80">
        <v>1522774070.7780001</v>
      </c>
      <c r="R94" s="80">
        <v>1749457602.3610001</v>
      </c>
      <c r="S94" s="80">
        <v>1490181936.645</v>
      </c>
      <c r="T94" s="80">
        <v>1755270327.3440001</v>
      </c>
      <c r="U94" s="80">
        <v>2061417059.4979999</v>
      </c>
      <c r="V94" s="80">
        <v>2018671362.405</v>
      </c>
      <c r="W94" s="80">
        <v>2072849699.9070001</v>
      </c>
      <c r="X94" s="80">
        <v>2117347132.7460001</v>
      </c>
      <c r="Y94" s="80">
        <v>1935317993.5940001</v>
      </c>
      <c r="Z94" s="80">
        <v>1905827136.1210001</v>
      </c>
    </row>
    <row r="95" spans="4:26" x14ac:dyDescent="0.25">
      <c r="D95" s="85" t="s">
        <v>23</v>
      </c>
      <c r="E95" s="80">
        <v>826618907.00600004</v>
      </c>
      <c r="F95" s="80">
        <v>825978858.11899996</v>
      </c>
      <c r="G95" s="80">
        <v>849385274.19299996</v>
      </c>
      <c r="H95" s="80">
        <v>844210505.30999994</v>
      </c>
      <c r="I95" s="80">
        <v>833351465.27400005</v>
      </c>
      <c r="J95" s="80">
        <v>906673741.44000006</v>
      </c>
      <c r="K95" s="80">
        <v>864727289.44700003</v>
      </c>
      <c r="L95" s="80">
        <v>910515687.80799997</v>
      </c>
      <c r="M95" s="80">
        <v>1048615005.253</v>
      </c>
      <c r="N95" s="80">
        <v>1311498524.325</v>
      </c>
      <c r="O95" s="80">
        <v>1474091219.75</v>
      </c>
      <c r="P95" s="80">
        <v>1712051949.207</v>
      </c>
      <c r="Q95" s="80">
        <v>2014017864.3069999</v>
      </c>
      <c r="R95" s="80">
        <v>2233113931.947</v>
      </c>
      <c r="S95" s="80">
        <v>1585453918.4159999</v>
      </c>
      <c r="T95" s="80">
        <v>1963422063.513</v>
      </c>
      <c r="U95" s="80">
        <v>2346959609.0100002</v>
      </c>
      <c r="V95" s="80">
        <v>2214985612.8600001</v>
      </c>
      <c r="W95" s="80">
        <v>2238873832.6160002</v>
      </c>
      <c r="X95" s="80">
        <v>2318635572.4829998</v>
      </c>
      <c r="Y95" s="80">
        <v>2048797977.2969999</v>
      </c>
      <c r="Z95" s="80">
        <v>1969333131.9679999</v>
      </c>
    </row>
    <row r="96" spans="4:26" x14ac:dyDescent="0.25">
      <c r="D96" s="85" t="s">
        <v>24</v>
      </c>
      <c r="E96" s="80">
        <v>1918237981.9990001</v>
      </c>
      <c r="F96" s="80">
        <v>2054015494.582</v>
      </c>
      <c r="G96" s="80">
        <v>2169854347.2449999</v>
      </c>
      <c r="H96" s="80">
        <v>2238108681.0489998</v>
      </c>
      <c r="I96" s="80">
        <v>2377370123.2800002</v>
      </c>
      <c r="J96" s="80">
        <v>2657948396.6459999</v>
      </c>
      <c r="K96" s="80">
        <v>2523542884.1350002</v>
      </c>
      <c r="L96" s="80">
        <v>2619127304.7930002</v>
      </c>
      <c r="M96" s="80">
        <v>3001245968.9489999</v>
      </c>
      <c r="N96" s="80">
        <v>3629109364.0630002</v>
      </c>
      <c r="O96" s="80">
        <v>4010502606.2750001</v>
      </c>
      <c r="P96" s="80">
        <v>4549070040.243</v>
      </c>
      <c r="Q96" s="80">
        <v>5112907779.2690001</v>
      </c>
      <c r="R96" s="80">
        <v>5504864030.2279997</v>
      </c>
      <c r="S96" s="80">
        <v>4319963132.4370003</v>
      </c>
      <c r="T96" s="80">
        <v>5300195511.4329996</v>
      </c>
      <c r="U96" s="80">
        <v>5973432519.2770004</v>
      </c>
      <c r="V96" s="80">
        <v>6041381328.2969999</v>
      </c>
      <c r="W96" s="80">
        <v>6232733533.835</v>
      </c>
      <c r="X96" s="80">
        <v>6413092755.9750004</v>
      </c>
      <c r="Y96" s="80">
        <v>6136971978.6960001</v>
      </c>
      <c r="Z96" s="80">
        <v>6093055956.5690002</v>
      </c>
    </row>
    <row r="97" spans="4:26" x14ac:dyDescent="0.25">
      <c r="D97" s="85" t="s">
        <v>25</v>
      </c>
      <c r="E97" s="80">
        <v>651751487.04999995</v>
      </c>
      <c r="F97" s="80">
        <v>697032216.19400001</v>
      </c>
      <c r="G97" s="80">
        <v>729300730.83599997</v>
      </c>
      <c r="H97" s="80">
        <v>738620516.76900005</v>
      </c>
      <c r="I97" s="80">
        <v>771408954.21899998</v>
      </c>
      <c r="J97" s="80">
        <v>827652298.08700001</v>
      </c>
      <c r="K97" s="80">
        <v>824282752.50899994</v>
      </c>
      <c r="L97" s="80">
        <v>865606059.70799994</v>
      </c>
      <c r="M97" s="80">
        <v>992117379.52199996</v>
      </c>
      <c r="N97" s="80">
        <v>1151989287.4189999</v>
      </c>
      <c r="O97" s="80">
        <v>1265070650.0480001</v>
      </c>
      <c r="P97" s="80">
        <v>1394981704.207</v>
      </c>
      <c r="Q97" s="80">
        <v>1579680960.385</v>
      </c>
      <c r="R97" s="80">
        <v>1707897130.148</v>
      </c>
      <c r="S97" s="80">
        <v>1469363103.425</v>
      </c>
      <c r="T97" s="80">
        <v>1676674643.3329999</v>
      </c>
      <c r="U97" s="80">
        <v>1894801057.0280001</v>
      </c>
      <c r="V97" s="80">
        <v>1898635574.1949999</v>
      </c>
      <c r="W97" s="80">
        <v>1961665097.382</v>
      </c>
      <c r="X97" s="80">
        <v>2047559366.677</v>
      </c>
      <c r="Y97" s="80">
        <v>1961572758.296</v>
      </c>
      <c r="Z97" s="80">
        <v>1956593316.256</v>
      </c>
    </row>
    <row r="98" spans="4:26" ht="15.75" thickBot="1" x14ac:dyDescent="0.3">
      <c r="D98" s="86" t="s">
        <v>26</v>
      </c>
      <c r="E98" s="81">
        <v>165082254.95199999</v>
      </c>
      <c r="F98" s="81">
        <v>149195130.095</v>
      </c>
      <c r="G98" s="81">
        <v>167437569.21700001</v>
      </c>
      <c r="H98" s="81">
        <v>164229403.896</v>
      </c>
      <c r="I98" s="81">
        <v>162299943.28999999</v>
      </c>
      <c r="J98" s="81">
        <v>258131989.85100001</v>
      </c>
      <c r="K98" s="81">
        <v>214648392.97400001</v>
      </c>
      <c r="L98" s="81">
        <v>210670928.14700001</v>
      </c>
      <c r="M98" s="81">
        <v>263603492.88100001</v>
      </c>
      <c r="N98" s="81">
        <v>323139465.68800002</v>
      </c>
      <c r="O98" s="81">
        <v>298360129.50099999</v>
      </c>
      <c r="P98" s="81">
        <v>372607119.065</v>
      </c>
      <c r="Q98" s="81">
        <v>484606137.38300002</v>
      </c>
      <c r="R98" s="81">
        <v>610534232.64100003</v>
      </c>
      <c r="S98" s="81">
        <v>534356421.27700001</v>
      </c>
      <c r="T98" s="81">
        <v>552487191.81299996</v>
      </c>
      <c r="U98" s="81">
        <v>637456082.41799998</v>
      </c>
      <c r="V98" s="81">
        <v>810919993.74100006</v>
      </c>
      <c r="W98" s="81">
        <v>867573575.09200001</v>
      </c>
      <c r="X98" s="81">
        <v>713656446.88600004</v>
      </c>
      <c r="Y98" s="81">
        <v>666104477.48899996</v>
      </c>
      <c r="Z98" s="81">
        <v>608085465.29400003</v>
      </c>
    </row>
    <row r="99" spans="4:26" x14ac:dyDescent="0.25">
      <c r="D99" s="1" t="s">
        <v>56</v>
      </c>
    </row>
    <row r="100" spans="4:26" ht="15.75" thickBot="1" x14ac:dyDescent="0.3"/>
    <row r="101" spans="4:26" ht="15.75" thickBot="1" x14ac:dyDescent="0.3">
      <c r="D101" s="82" t="s">
        <v>15</v>
      </c>
      <c r="E101" s="18">
        <v>1995</v>
      </c>
      <c r="F101" s="10">
        <v>1996</v>
      </c>
      <c r="G101" s="18">
        <v>1997</v>
      </c>
      <c r="H101" s="10">
        <v>1998</v>
      </c>
      <c r="I101" s="18">
        <v>1999</v>
      </c>
      <c r="J101" s="10">
        <v>2000</v>
      </c>
      <c r="K101" s="18">
        <v>2001</v>
      </c>
      <c r="L101" s="10">
        <v>2002</v>
      </c>
      <c r="M101" s="18">
        <v>2003</v>
      </c>
      <c r="N101" s="10">
        <v>2004</v>
      </c>
      <c r="O101" s="18">
        <v>2005</v>
      </c>
      <c r="P101" s="10">
        <v>2006</v>
      </c>
      <c r="Q101" s="18">
        <v>2007</v>
      </c>
      <c r="R101" s="10">
        <v>2008</v>
      </c>
      <c r="S101" s="18">
        <v>2009</v>
      </c>
      <c r="T101" s="10">
        <v>2010</v>
      </c>
      <c r="U101" s="18">
        <v>2011</v>
      </c>
      <c r="V101" s="10">
        <v>2012</v>
      </c>
      <c r="W101" s="18">
        <v>2013</v>
      </c>
      <c r="X101" s="10">
        <v>2014</v>
      </c>
      <c r="Y101" s="18">
        <v>2015</v>
      </c>
      <c r="Z101" s="11">
        <v>2016</v>
      </c>
    </row>
    <row r="102" spans="4:26" ht="15.75" thickBot="1" x14ac:dyDescent="0.3">
      <c r="D102" s="83" t="s">
        <v>16</v>
      </c>
      <c r="E102" s="71">
        <f>+(A!D46+B!E46)/(E!E60+E!E88)</f>
        <v>5.4108783530907315E-5</v>
      </c>
      <c r="F102" s="71">
        <f>+(A!E46+B!F46)/(E!F60+E!F88)</f>
        <v>5.0933875880311397E-5</v>
      </c>
      <c r="G102" s="71">
        <f>+(A!F46+B!G46)/(E!G60+E!G88)</f>
        <v>5.7583985877469858E-5</v>
      </c>
      <c r="H102" s="71">
        <f>+(A!G46+B!H46)/(E!H60+E!H88)</f>
        <v>5.1646443296112132E-5</v>
      </c>
      <c r="I102" s="71">
        <f>+(A!H46+B!I46)/(E!I60+E!I88)</f>
        <v>5.1438014538952762E-5</v>
      </c>
      <c r="J102" s="71">
        <f>+(A!I46+B!J46)/(E!J60+E!J88)</f>
        <v>6.1145190010161954E-5</v>
      </c>
      <c r="K102" s="71">
        <f>+(A!J46+B!K46)/(E!K60+E!K88)</f>
        <v>5.9973352511053561E-5</v>
      </c>
      <c r="L102" s="71">
        <f>+(A!K46+B!L46)/(E!L60+E!L88)</f>
        <v>5.7475562839980163E-5</v>
      </c>
      <c r="M102" s="71">
        <f>+(A!L46+B!M46)/(E!M60+E!M88)</f>
        <v>5.6586856930229389E-5</v>
      </c>
      <c r="N102" s="71">
        <f>+(A!M46+B!N46)/(E!N60+E!N88)</f>
        <v>8.0164198068555074E-5</v>
      </c>
      <c r="O102" s="71">
        <f>+(A!N46+B!O46)/(E!O60+E!O88)</f>
        <v>7.2007316198219413E-5</v>
      </c>
      <c r="P102" s="71">
        <f>+(A!O46+B!P46)/(E!P60+E!P88)</f>
        <v>8.4894471329215041E-5</v>
      </c>
      <c r="Q102" s="71">
        <f>+(A!P46+B!Q46)/(E!Q60+E!Q88)</f>
        <v>1.0168089892779253E-4</v>
      </c>
      <c r="R102" s="71">
        <f>+(A!Q46+B!R46)/(E!R60+E!R88)</f>
        <v>9.1379049073127838E-5</v>
      </c>
      <c r="S102" s="71">
        <f>+(A!R46+B!S46)/(E!S60+E!S88)</f>
        <v>1.0815865384424026E-4</v>
      </c>
      <c r="T102" s="71">
        <f>+(A!S46+B!T46)/(E!T60+E!T88)</f>
        <v>1.1132972871758122E-4</v>
      </c>
      <c r="U102" s="71">
        <f>+(A!T46+B!U46)/(E!U60+E!U88)</f>
        <v>1.1209793349889813E-4</v>
      </c>
      <c r="V102" s="71">
        <f>+(A!U46+B!V46)/(E!V60+E!V88)</f>
        <v>1.1062941479515387E-4</v>
      </c>
      <c r="W102" s="71">
        <f>+(A!V46+B!W46)/(E!W60+E!W88)</f>
        <v>1.1062275800766411E-4</v>
      </c>
      <c r="X102" s="71">
        <f>+(A!W46+B!X46)/(E!X60+E!X88)</f>
        <v>1.0809697702664561E-4</v>
      </c>
      <c r="Y102" s="71">
        <f>+(A!X46+B!Y46)/(E!Y60+E!Y88)</f>
        <v>9.9014122874998314E-5</v>
      </c>
      <c r="Z102" s="71">
        <f>+(A!Y46+B!Z46)/(E!Z60+E!Z88)</f>
        <v>9.7341131975152773E-5</v>
      </c>
    </row>
    <row r="103" spans="4:26" x14ac:dyDescent="0.25">
      <c r="D103" s="84" t="s">
        <v>17</v>
      </c>
      <c r="E103" s="72">
        <f>+(A!D47+B!E47)/(E!E61+E!E89)</f>
        <v>1.9437384816017719E-5</v>
      </c>
      <c r="F103" s="72">
        <f>+(A!E47+B!F47)/(E!F61+E!F89)</f>
        <v>1.2809237230083433E-5</v>
      </c>
      <c r="G103" s="72">
        <f>+(A!F47+B!G47)/(E!G61+E!G89)</f>
        <v>1.3060215463821095E-5</v>
      </c>
      <c r="H103" s="72">
        <f>+(A!G47+B!H47)/(E!H61+E!H89)</f>
        <v>2.9453522851535719E-5</v>
      </c>
      <c r="I103" s="72">
        <f>+(A!H47+B!I47)/(E!I61+E!I89)</f>
        <v>5.124094430272042E-5</v>
      </c>
      <c r="J103" s="72">
        <f>+(A!I47+B!J47)/(E!J61+E!J89)</f>
        <v>5.8580013222279247E-5</v>
      </c>
      <c r="K103" s="72">
        <f>+(A!J47+B!K47)/(E!K61+E!K89)</f>
        <v>6.6920306042194682E-5</v>
      </c>
      <c r="L103" s="72">
        <f>+(A!K47+B!L47)/(E!L61+E!L89)</f>
        <v>6.966553736445719E-5</v>
      </c>
      <c r="M103" s="72">
        <f>+(A!L47+B!M47)/(E!M61+E!M89)</f>
        <v>6.1079768461660478E-5</v>
      </c>
      <c r="N103" s="72">
        <f>+(A!M47+B!N47)/(E!N61+E!N89)</f>
        <v>5.7560933433107343E-5</v>
      </c>
      <c r="O103" s="72">
        <f>+(A!N47+B!O47)/(E!O61+E!O89)</f>
        <v>7.3295432105939987E-5</v>
      </c>
      <c r="P103" s="72">
        <f>+(A!O47+B!P47)/(E!P61+E!P89)</f>
        <v>1.0214434470145449E-4</v>
      </c>
      <c r="Q103" s="72">
        <f>+(A!P47+B!Q47)/(E!Q61+E!Q89)</f>
        <v>9.8670146196966129E-5</v>
      </c>
      <c r="R103" s="72">
        <f>+(A!Q47+B!R47)/(E!R61+E!R89)</f>
        <v>1.0578866259552075E-4</v>
      </c>
      <c r="S103" s="72">
        <f>+(A!R47+B!S47)/(E!S61+E!S89)</f>
        <v>1.9820341914031654E-4</v>
      </c>
      <c r="T103" s="72">
        <f>+(A!S47+B!T47)/(E!T61+E!T89)</f>
        <v>1.70440277454924E-4</v>
      </c>
      <c r="U103" s="72">
        <f>+(A!T47+B!U47)/(E!U61+E!U89)</f>
        <v>1.9371292935803648E-4</v>
      </c>
      <c r="V103" s="72">
        <f>+(A!U47+B!V47)/(E!V61+E!V89)</f>
        <v>2.3649880035474361E-4</v>
      </c>
      <c r="W103" s="72">
        <f>+(A!V47+B!W47)/(E!W61+E!W89)</f>
        <v>2.0025604320986654E-4</v>
      </c>
      <c r="X103" s="72">
        <f>+(A!W47+B!X47)/(E!X61+E!X89)</f>
        <v>5.7324706170693571E-5</v>
      </c>
      <c r="Y103" s="72">
        <f>+(A!X47+B!Y47)/(E!Y61+E!Y89)</f>
        <v>7.293495020341594E-5</v>
      </c>
      <c r="Z103" s="72">
        <f>+(A!Y47+B!Z47)/(E!Z61+E!Z89)</f>
        <v>1.0745858963036569E-4</v>
      </c>
    </row>
    <row r="104" spans="4:26" x14ac:dyDescent="0.25">
      <c r="D104" s="85" t="s">
        <v>18</v>
      </c>
      <c r="E104" s="73">
        <f>+(A!D48+B!E48)/(E!E62+E!E90)</f>
        <v>9.6723503654256148E-6</v>
      </c>
      <c r="F104" s="73">
        <f>+(A!E48+B!F48)/(E!F62+E!F90)</f>
        <v>1.1151041093999011E-5</v>
      </c>
      <c r="G104" s="73">
        <f>+(A!F48+B!G48)/(E!G62+E!G90)</f>
        <v>4.0494654752221573E-5</v>
      </c>
      <c r="H104" s="73">
        <f>+(A!G48+B!H48)/(E!H62+E!H90)</f>
        <v>4.5027725238903357E-5</v>
      </c>
      <c r="I104" s="73">
        <f>+(A!H48+B!I48)/(E!I62+E!I90)</f>
        <v>6.849259815892931E-5</v>
      </c>
      <c r="J104" s="73">
        <f>+(A!I48+B!J48)/(E!J62+E!J90)</f>
        <v>1.9319144642582192E-5</v>
      </c>
      <c r="K104" s="73">
        <f>+(A!J48+B!K48)/(E!K62+E!K90)</f>
        <v>2.1164626967484253E-5</v>
      </c>
      <c r="L104" s="73">
        <f>+(A!K48+B!L48)/(E!L62+E!L90)</f>
        <v>3.2650529297515526E-5</v>
      </c>
      <c r="M104" s="73">
        <f>+(A!L48+B!M48)/(E!M62+E!M90)</f>
        <v>3.8235130275796724E-5</v>
      </c>
      <c r="N104" s="73">
        <f>+(A!M48+B!N48)/(E!N62+E!N90)</f>
        <v>1.2172937780952336E-4</v>
      </c>
      <c r="O104" s="73">
        <f>+(A!N48+B!O48)/(E!O62+E!O90)</f>
        <v>6.2418456676183093E-6</v>
      </c>
      <c r="P104" s="73">
        <f>+(A!O48+B!P48)/(E!P62+E!P90)</f>
        <v>3.6826425326905993E-6</v>
      </c>
      <c r="Q104" s="73">
        <f>+(A!P48+B!Q48)/(E!Q62+E!Q90)</f>
        <v>3.9774820400974832E-5</v>
      </c>
      <c r="R104" s="73">
        <f>+(A!Q48+B!R48)/(E!R62+E!R90)</f>
        <v>1.0542254487770892E-5</v>
      </c>
      <c r="S104" s="73">
        <f>+(A!R48+B!S48)/(E!S62+E!S90)</f>
        <v>4.0411759365024294E-5</v>
      </c>
      <c r="T104" s="73">
        <f>+(A!S48+B!T48)/(E!T62+E!T90)</f>
        <v>7.7156941694675656E-6</v>
      </c>
      <c r="U104" s="73">
        <f>+(A!T48+B!U48)/(E!U62+E!U90)</f>
        <v>1.1817102269303717E-5</v>
      </c>
      <c r="V104" s="73">
        <f>+(A!U48+B!V48)/(E!V62+E!V90)</f>
        <v>2.0320508883647168E-5</v>
      </c>
      <c r="W104" s="73">
        <f>+(A!V48+B!W48)/(E!W62+E!W90)</f>
        <v>1.6846325465325481E-5</v>
      </c>
      <c r="X104" s="73">
        <f>+(A!W48+B!X48)/(E!X62+E!X90)</f>
        <v>1.9189903348954761E-5</v>
      </c>
      <c r="Y104" s="73">
        <f>+(A!X48+B!Y48)/(E!Y62+E!Y90)</f>
        <v>2.6421277687238611E-5</v>
      </c>
      <c r="Z104" s="73">
        <f>+(A!Y48+B!Z48)/(E!Z62+E!Z90)</f>
        <v>2.324553059810217E-5</v>
      </c>
    </row>
    <row r="105" spans="4:26" x14ac:dyDescent="0.25">
      <c r="D105" s="85" t="s">
        <v>19</v>
      </c>
      <c r="E105" s="73">
        <f>+(A!D49+B!E49)/(E!E63+E!E91)</f>
        <v>5.9276693201354316E-5</v>
      </c>
      <c r="F105" s="73">
        <f>+(A!E49+B!F49)/(E!F63+E!F91)</f>
        <v>6.3120041247503153E-5</v>
      </c>
      <c r="G105" s="73">
        <f>+(A!F49+B!G49)/(E!G63+E!G91)</f>
        <v>1.1039891095380517E-4</v>
      </c>
      <c r="H105" s="73">
        <f>+(A!G49+B!H49)/(E!H63+E!H91)</f>
        <v>6.8252809166993511E-5</v>
      </c>
      <c r="I105" s="73">
        <f>+(A!H49+B!I49)/(E!I63+E!I91)</f>
        <v>4.8439999059034769E-5</v>
      </c>
      <c r="J105" s="73">
        <f>+(A!I49+B!J49)/(E!J63+E!J91)</f>
        <v>8.3722472474204572E-5</v>
      </c>
      <c r="K105" s="73">
        <f>+(A!J49+B!K49)/(E!K63+E!K91)</f>
        <v>1.0241532656627027E-4</v>
      </c>
      <c r="L105" s="73">
        <f>+(A!K49+B!L49)/(E!L63+E!L91)</f>
        <v>9.0283989648681339E-5</v>
      </c>
      <c r="M105" s="73">
        <f>+(A!L49+B!M49)/(E!M63+E!M91)</f>
        <v>9.7448612243004605E-5</v>
      </c>
      <c r="N105" s="73">
        <f>+(A!M49+B!N49)/(E!N63+E!N91)</f>
        <v>7.6565900574930503E-5</v>
      </c>
      <c r="O105" s="73">
        <f>+(A!N49+B!O49)/(E!O63+E!O91)</f>
        <v>9.3162546455198461E-5</v>
      </c>
      <c r="P105" s="73">
        <f>+(A!O49+B!P49)/(E!P63+E!P91)</f>
        <v>9.4727580528127959E-5</v>
      </c>
      <c r="Q105" s="73">
        <f>+(A!P49+B!Q49)/(E!Q63+E!Q91)</f>
        <v>1.018676932690255E-4</v>
      </c>
      <c r="R105" s="73">
        <f>+(A!Q49+B!R49)/(E!R63+E!R91)</f>
        <v>9.1457080931073748E-5</v>
      </c>
      <c r="S105" s="73">
        <f>+(A!R49+B!S49)/(E!S63+E!S91)</f>
        <v>6.8231207186965221E-5</v>
      </c>
      <c r="T105" s="73">
        <f>+(A!S49+B!T49)/(E!T63+E!T91)</f>
        <v>7.0593870288781341E-5</v>
      </c>
      <c r="U105" s="73">
        <f>+(A!T49+B!U49)/(E!U63+E!U91)</f>
        <v>5.6385138358401392E-5</v>
      </c>
      <c r="V105" s="73">
        <f>+(A!U49+B!V49)/(E!V63+E!V91)</f>
        <v>8.2288029953272564E-5</v>
      </c>
      <c r="W105" s="73">
        <f>+(A!V49+B!W49)/(E!W63+E!W91)</f>
        <v>6.9821262923784003E-5</v>
      </c>
      <c r="X105" s="73">
        <f>+(A!W49+B!X49)/(E!X63+E!X91)</f>
        <v>7.4712647381367872E-5</v>
      </c>
      <c r="Y105" s="73">
        <f>+(A!X49+B!Y49)/(E!Y63+E!Y91)</f>
        <v>7.3482213826554755E-5</v>
      </c>
      <c r="Z105" s="73">
        <f>+(A!Y49+B!Z49)/(E!Z63+E!Z91)</f>
        <v>5.144620997191113E-5</v>
      </c>
    </row>
    <row r="106" spans="4:26" x14ac:dyDescent="0.25">
      <c r="D106" s="85" t="s">
        <v>20</v>
      </c>
      <c r="E106" s="73">
        <f>+(A!D50+B!E50)/(E!E64+E!E92)</f>
        <v>2.5068605311090569E-5</v>
      </c>
      <c r="F106" s="73">
        <f>+(A!E50+B!F50)/(E!F64+E!F92)</f>
        <v>5.2947552650849115E-5</v>
      </c>
      <c r="G106" s="73">
        <f>+(A!F50+B!G50)/(E!G64+E!G92)</f>
        <v>7.7671975392152906E-5</v>
      </c>
      <c r="H106" s="73">
        <f>+(A!G50+B!H50)/(E!H64+E!H92)</f>
        <v>4.925633029496704E-5</v>
      </c>
      <c r="I106" s="73">
        <f>+(A!H50+B!I50)/(E!I64+E!I92)</f>
        <v>1.3081386730325197E-4</v>
      </c>
      <c r="J106" s="73">
        <f>+(A!I50+B!J50)/(E!J64+E!J92)</f>
        <v>1.2526325552647758E-4</v>
      </c>
      <c r="K106" s="73">
        <f>+(A!J50+B!K50)/(E!K64+E!K92)</f>
        <v>3.5771042818370221E-5</v>
      </c>
      <c r="L106" s="73">
        <f>+(A!K50+B!L50)/(E!L64+E!L92)</f>
        <v>2.9646145685101868E-5</v>
      </c>
      <c r="M106" s="73">
        <f>+(A!L50+B!M50)/(E!M64+E!M92)</f>
        <v>1.4998240601905488E-5</v>
      </c>
      <c r="N106" s="73">
        <f>+(A!M50+B!N50)/(E!N64+E!N92)</f>
        <v>3.6428761056595115E-5</v>
      </c>
      <c r="O106" s="73">
        <f>+(A!N50+B!O50)/(E!O64+E!O92)</f>
        <v>8.7921282900828212E-6</v>
      </c>
      <c r="P106" s="73">
        <f>+(A!O50+B!P50)/(E!P64+E!P92)</f>
        <v>2.1565836958715869E-5</v>
      </c>
      <c r="Q106" s="73">
        <f>+(A!P50+B!Q50)/(E!Q64+E!Q92)</f>
        <v>6.0806307768011712E-5</v>
      </c>
      <c r="R106" s="73">
        <f>+(A!Q50+B!R50)/(E!R64+E!R92)</f>
        <v>4.8068924605420366E-5</v>
      </c>
      <c r="S106" s="73">
        <f>+(A!R50+B!S50)/(E!S64+E!S92)</f>
        <v>5.2484155891978811E-5</v>
      </c>
      <c r="T106" s="73">
        <f>+(A!S50+B!T50)/(E!T64+E!T92)</f>
        <v>8.2572264064468379E-5</v>
      </c>
      <c r="U106" s="73">
        <f>+(A!T50+B!U50)/(E!U64+E!U92)</f>
        <v>7.8993667406611538E-5</v>
      </c>
      <c r="V106" s="73">
        <f>+(A!U50+B!V50)/(E!V64+E!V92)</f>
        <v>7.698417378374909E-5</v>
      </c>
      <c r="W106" s="73">
        <f>+(A!V50+B!W50)/(E!W64+E!W92)</f>
        <v>9.1934381254776031E-5</v>
      </c>
      <c r="X106" s="73">
        <f>+(A!W50+B!X50)/(E!X64+E!X92)</f>
        <v>1.2224478151875041E-4</v>
      </c>
      <c r="Y106" s="73">
        <f>+(A!X50+B!Y50)/(E!Y64+E!Y92)</f>
        <v>1.2537570398582729E-4</v>
      </c>
      <c r="Z106" s="73">
        <f>+(A!Y50+B!Z50)/(E!Z64+E!Z92)</f>
        <v>1.3086641754125075E-4</v>
      </c>
    </row>
    <row r="107" spans="4:26" x14ac:dyDescent="0.25">
      <c r="D107" s="85" t="s">
        <v>21</v>
      </c>
      <c r="E107" s="73">
        <f>+(A!D51+B!E51)/(E!E65+E!E93)</f>
        <v>4.9924881799874972E-5</v>
      </c>
      <c r="F107" s="73">
        <f>+(A!E51+B!F51)/(E!F65+E!F93)</f>
        <v>7.5768129445829879E-5</v>
      </c>
      <c r="G107" s="73">
        <f>+(A!F51+B!G51)/(E!G65+E!G93)</f>
        <v>6.0446588588889003E-5</v>
      </c>
      <c r="H107" s="73">
        <f>+(A!G51+B!H51)/(E!H65+E!H93)</f>
        <v>5.8341606353959484E-5</v>
      </c>
      <c r="I107" s="73">
        <f>+(A!H51+B!I51)/(E!I65+E!I93)</f>
        <v>1.3399843901594054E-5</v>
      </c>
      <c r="J107" s="73">
        <f>+(A!I51+B!J51)/(E!J65+E!J93)</f>
        <v>1.7539352760931901E-5</v>
      </c>
      <c r="K107" s="73">
        <f>+(A!J51+B!K51)/(E!K65+E!K93)</f>
        <v>2.5770257398641967E-5</v>
      </c>
      <c r="L107" s="73">
        <f>+(A!K51+B!L51)/(E!L65+E!L93)</f>
        <v>1.6885835208479768E-5</v>
      </c>
      <c r="M107" s="73">
        <f>+(A!L51+B!M51)/(E!M65+E!M93)</f>
        <v>1.0182601915232024E-4</v>
      </c>
      <c r="N107" s="73">
        <f>+(A!M51+B!N51)/(E!N65+E!N93)</f>
        <v>7.7436048248639942E-5</v>
      </c>
      <c r="O107" s="73">
        <f>+(A!N51+B!O51)/(E!O65+E!O93)</f>
        <v>2.2287635988797378E-5</v>
      </c>
      <c r="P107" s="73">
        <f>+(A!O51+B!P51)/(E!P65+E!P93)</f>
        <v>6.1573901593488088E-5</v>
      </c>
      <c r="Q107" s="73">
        <f>+(A!P51+B!Q51)/(E!Q65+E!Q93)</f>
        <v>1.7604966518031597E-4</v>
      </c>
      <c r="R107" s="73">
        <f>+(A!Q51+B!R51)/(E!R65+E!R93)</f>
        <v>3.2295235216457614E-4</v>
      </c>
      <c r="S107" s="73">
        <f>+(A!R51+B!S51)/(E!S65+E!S93)</f>
        <v>2.2482017882548549E-4</v>
      </c>
      <c r="T107" s="73">
        <f>+(A!S51+B!T51)/(E!T65+E!T93)</f>
        <v>1.5399717986148514E-4</v>
      </c>
      <c r="U107" s="73">
        <f>+(A!T51+B!U51)/(E!U65+E!U93)</f>
        <v>2.7901364507518808E-4</v>
      </c>
      <c r="V107" s="73">
        <f>+(A!U51+B!V51)/(E!V65+E!V93)</f>
        <v>2.9858117022946347E-4</v>
      </c>
      <c r="W107" s="73">
        <f>+(A!V51+B!W51)/(E!W65+E!W93)</f>
        <v>2.2657468818939331E-4</v>
      </c>
      <c r="X107" s="73">
        <f>+(A!W51+B!X51)/(E!X65+E!X93)</f>
        <v>2.6190772438497147E-4</v>
      </c>
      <c r="Y107" s="73">
        <f>+(A!X51+B!Y51)/(E!Y65+E!Y93)</f>
        <v>1.9008547957714803E-4</v>
      </c>
      <c r="Z107" s="73">
        <f>+(A!Y51+B!Z51)/(E!Z65+E!Z93)</f>
        <v>1.6276595903777689E-4</v>
      </c>
    </row>
    <row r="108" spans="4:26" x14ac:dyDescent="0.25">
      <c r="D108" s="85" t="s">
        <v>22</v>
      </c>
      <c r="E108" s="73">
        <f>+(A!D52+B!E52)/(E!E66+E!E94)</f>
        <v>9.870233746614691E-5</v>
      </c>
      <c r="F108" s="73">
        <f>+(A!E52+B!F52)/(E!F66+E!F94)</f>
        <v>7.9639629794825233E-5</v>
      </c>
      <c r="G108" s="73">
        <f>+(A!F52+B!G52)/(E!G66+E!G94)</f>
        <v>9.3509476116548695E-5</v>
      </c>
      <c r="H108" s="73">
        <f>+(A!G52+B!H52)/(E!H66+E!H94)</f>
        <v>9.0747943809184307E-5</v>
      </c>
      <c r="I108" s="73">
        <f>+(A!H52+B!I52)/(E!I66+E!I94)</f>
        <v>9.4741320583846517E-5</v>
      </c>
      <c r="J108" s="73">
        <f>+(A!I52+B!J52)/(E!J66+E!J94)</f>
        <v>1.2724699656374241E-4</v>
      </c>
      <c r="K108" s="73">
        <f>+(A!J52+B!K52)/(E!K66+E!K94)</f>
        <v>1.2522373022310764E-4</v>
      </c>
      <c r="L108" s="73">
        <f>+(A!K52+B!L52)/(E!L66+E!L94)</f>
        <v>1.0288470826995817E-4</v>
      </c>
      <c r="M108" s="73">
        <f>+(A!L52+B!M52)/(E!M66+E!M94)</f>
        <v>9.1434831066524916E-5</v>
      </c>
      <c r="N108" s="73">
        <f>+(A!M52+B!N52)/(E!N66+E!N94)</f>
        <v>9.0456216613163661E-5</v>
      </c>
      <c r="O108" s="73">
        <f>+(A!N52+B!O52)/(E!O66+E!O94)</f>
        <v>1.0004154557072239E-4</v>
      </c>
      <c r="P108" s="73">
        <f>+(A!O52+B!P52)/(E!P66+E!P94)</f>
        <v>1.1786614424467042E-4</v>
      </c>
      <c r="Q108" s="73">
        <f>+(A!P52+B!Q52)/(E!Q66+E!Q94)</f>
        <v>1.2173922193397807E-4</v>
      </c>
      <c r="R108" s="73">
        <f>+(A!Q52+B!R52)/(E!R66+E!R94)</f>
        <v>1.3581019034218284E-4</v>
      </c>
      <c r="S108" s="73">
        <f>+(A!R52+B!S52)/(E!S66+E!S94)</f>
        <v>1.9493274898693837E-4</v>
      </c>
      <c r="T108" s="73">
        <f>+(A!S52+B!T52)/(E!T66+E!T94)</f>
        <v>2.3935279070644018E-4</v>
      </c>
      <c r="U108" s="73">
        <f>+(A!T52+B!U52)/(E!U66+E!U94)</f>
        <v>2.4330382432213786E-4</v>
      </c>
      <c r="V108" s="73">
        <f>+(A!U52+B!V52)/(E!V66+E!V94)</f>
        <v>2.3765665320185165E-4</v>
      </c>
      <c r="W108" s="73">
        <f>+(A!V52+B!W52)/(E!W66+E!W94)</f>
        <v>2.8690189617038041E-4</v>
      </c>
      <c r="X108" s="73">
        <f>+(A!W52+B!X52)/(E!X66+E!X94)</f>
        <v>2.7580134913208218E-4</v>
      </c>
      <c r="Y108" s="73">
        <f>+(A!X52+B!Y52)/(E!Y66+E!Y94)</f>
        <v>2.7081499616033323E-4</v>
      </c>
      <c r="Z108" s="73">
        <f>+(A!Y52+B!Z52)/(E!Z66+E!Z94)</f>
        <v>2.4829409040467179E-4</v>
      </c>
    </row>
    <row r="109" spans="4:26" x14ac:dyDescent="0.25">
      <c r="D109" s="85" t="s">
        <v>23</v>
      </c>
      <c r="E109" s="73">
        <f>+(A!D53+B!E53)/(E!E67+E!E95)</f>
        <v>1.0293042268345321E-4</v>
      </c>
      <c r="F109" s="73">
        <f>+(A!E53+B!F53)/(E!F67+E!F95)</f>
        <v>1.0578392238128293E-4</v>
      </c>
      <c r="G109" s="73">
        <f>+(A!F53+B!G53)/(E!G67+E!G95)</f>
        <v>9.8359135528290099E-5</v>
      </c>
      <c r="H109" s="73">
        <f>+(A!G53+B!H53)/(E!H67+E!H95)</f>
        <v>9.3827378948050532E-5</v>
      </c>
      <c r="I109" s="73">
        <f>+(A!H53+B!I53)/(E!I67+E!I95)</f>
        <v>8.1743972238776689E-5</v>
      </c>
      <c r="J109" s="73">
        <f>+(A!I53+B!J53)/(E!J67+E!J95)</f>
        <v>1.1790473761799006E-4</v>
      </c>
      <c r="K109" s="73">
        <f>+(A!J53+B!K53)/(E!K67+E!K95)</f>
        <v>1.1913898802135052E-4</v>
      </c>
      <c r="L109" s="73">
        <f>+(A!K53+B!L53)/(E!L67+E!L95)</f>
        <v>1.1699295069242826E-4</v>
      </c>
      <c r="M109" s="73">
        <f>+(A!L53+B!M53)/(E!M67+E!M95)</f>
        <v>1.0447996591846865E-4</v>
      </c>
      <c r="N109" s="73">
        <f>+(A!M53+B!N53)/(E!N67+E!N95)</f>
        <v>1.3522089588284704E-4</v>
      </c>
      <c r="O109" s="73">
        <f>+(A!N53+B!O53)/(E!O67+E!O95)</f>
        <v>1.7713352373396445E-4</v>
      </c>
      <c r="P109" s="73">
        <f>+(A!O53+B!P53)/(E!P67+E!P95)</f>
        <v>2.0784251690160785E-4</v>
      </c>
      <c r="Q109" s="73">
        <f>+(A!P53+B!Q53)/(E!Q67+E!Q95)</f>
        <v>2.0977233267343705E-4</v>
      </c>
      <c r="R109" s="73">
        <f>+(A!Q53+B!R53)/(E!R67+E!R95)</f>
        <v>1.9588266635547387E-4</v>
      </c>
      <c r="S109" s="73">
        <f>+(A!R53+B!S53)/(E!S67+E!S95)</f>
        <v>2.0294544431504149E-4</v>
      </c>
      <c r="T109" s="73">
        <f>+(A!S53+B!T53)/(E!T67+E!T95)</f>
        <v>1.9765897083338731E-4</v>
      </c>
      <c r="U109" s="73">
        <f>+(A!T53+B!U53)/(E!U67+E!U95)</f>
        <v>2.0447405369387561E-4</v>
      </c>
      <c r="V109" s="73">
        <f>+(A!U53+B!V53)/(E!V67+E!V95)</f>
        <v>2.2060745736297448E-4</v>
      </c>
      <c r="W109" s="73">
        <f>+(A!V53+B!W53)/(E!W67+E!W95)</f>
        <v>1.8246303012634191E-4</v>
      </c>
      <c r="X109" s="73">
        <f>+(A!W53+B!X53)/(E!X67+E!X95)</f>
        <v>1.890174616684319E-4</v>
      </c>
      <c r="Y109" s="73">
        <f>+(A!X53+B!Y53)/(E!Y67+E!Y95)</f>
        <v>1.6251202197245954E-4</v>
      </c>
      <c r="Z109" s="73">
        <f>+(A!Y53+B!Z53)/(E!Z67+E!Z95)</f>
        <v>1.5960634978408301E-4</v>
      </c>
    </row>
    <row r="110" spans="4:26" x14ac:dyDescent="0.25">
      <c r="D110" s="85" t="s">
        <v>24</v>
      </c>
      <c r="E110" s="73">
        <f>+(A!D54+B!E54)/(E!E68+E!E96)</f>
        <v>4.2207158121029986E-5</v>
      </c>
      <c r="F110" s="73">
        <f>+(A!E54+B!F54)/(E!F68+E!F96)</f>
        <v>3.8095783188105373E-5</v>
      </c>
      <c r="G110" s="73">
        <f>+(A!F54+B!G54)/(E!G68+E!G96)</f>
        <v>4.2375656075899642E-5</v>
      </c>
      <c r="H110" s="73">
        <f>+(A!G54+B!H54)/(E!H68+E!H96)</f>
        <v>3.8687893444094407E-5</v>
      </c>
      <c r="I110" s="73">
        <f>+(A!H54+B!I54)/(E!I68+E!I96)</f>
        <v>2.5975771170884483E-5</v>
      </c>
      <c r="J110" s="73">
        <f>+(A!I54+B!J54)/(E!J68+E!J96)</f>
        <v>2.6568441973246975E-5</v>
      </c>
      <c r="K110" s="73">
        <f>+(A!J54+B!K54)/(E!K68+E!K96)</f>
        <v>4.0286357125678897E-5</v>
      </c>
      <c r="L110" s="73">
        <f>+(A!K54+B!L54)/(E!L68+E!L96)</f>
        <v>4.1817035209412354E-5</v>
      </c>
      <c r="M110" s="73">
        <f>+(A!L54+B!M54)/(E!M68+E!M96)</f>
        <v>4.8750137781850063E-5</v>
      </c>
      <c r="N110" s="73">
        <f>+(A!M54+B!N54)/(E!N68+E!N96)</f>
        <v>9.3774294852068556E-5</v>
      </c>
      <c r="O110" s="73">
        <f>+(A!N54+B!O54)/(E!O68+E!O96)</f>
        <v>6.3938494725723912E-5</v>
      </c>
      <c r="P110" s="73">
        <f>+(A!O54+B!P54)/(E!P68+E!P96)</f>
        <v>7.0838473085448815E-5</v>
      </c>
      <c r="Q110" s="73">
        <f>+(A!P54+B!Q54)/(E!Q68+E!Q96)</f>
        <v>9.903595362589505E-5</v>
      </c>
      <c r="R110" s="73">
        <f>+(A!Q54+B!R54)/(E!R68+E!R96)</f>
        <v>7.9589966573664206E-5</v>
      </c>
      <c r="S110" s="73">
        <f>+(A!R54+B!S54)/(E!S68+E!S96)</f>
        <v>9.0956313618878305E-5</v>
      </c>
      <c r="T110" s="73">
        <f>+(A!S54+B!T54)/(E!T68+E!T96)</f>
        <v>8.2099817678995965E-5</v>
      </c>
      <c r="U110" s="73">
        <f>+(A!T54+B!U54)/(E!U68+E!U96)</f>
        <v>7.5595138191226946E-5</v>
      </c>
      <c r="V110" s="73">
        <f>+(A!U54+B!V54)/(E!V68+E!V96)</f>
        <v>6.2176413622220102E-5</v>
      </c>
      <c r="W110" s="73">
        <f>+(A!V54+B!W54)/(E!W68+E!W96)</f>
        <v>6.2112589710175295E-5</v>
      </c>
      <c r="X110" s="73">
        <f>+(A!W54+B!X54)/(E!X68+E!X96)</f>
        <v>5.9336187324513874E-5</v>
      </c>
      <c r="Y110" s="73">
        <f>+(A!X54+B!Y54)/(E!Y68+E!Y96)</f>
        <v>5.2122598583983758E-5</v>
      </c>
      <c r="Z110" s="73">
        <f>+(A!Y54+B!Z54)/(E!Z68+E!Z96)</f>
        <v>5.5396776309928582E-5</v>
      </c>
    </row>
    <row r="111" spans="4:26" x14ac:dyDescent="0.25">
      <c r="D111" s="85" t="s">
        <v>25</v>
      </c>
      <c r="E111" s="73">
        <f>+(A!D55+B!E55)/(E!E69+E!E97)</f>
        <v>3.8340099451361225E-5</v>
      </c>
      <c r="F111" s="73">
        <f>+(A!E55+B!F55)/(E!F69+E!F97)</f>
        <v>3.2546880107726135E-5</v>
      </c>
      <c r="G111" s="73">
        <f>+(A!F55+B!G55)/(E!G69+E!G97)</f>
        <v>3.824391211968493E-5</v>
      </c>
      <c r="H111" s="73">
        <f>+(A!G55+B!H55)/(E!H69+E!H97)</f>
        <v>3.3915717903358955E-5</v>
      </c>
      <c r="I111" s="73">
        <f>+(A!H55+B!I55)/(E!I69+E!I97)</f>
        <v>3.2609626533294435E-5</v>
      </c>
      <c r="J111" s="73">
        <f>+(A!I55+B!J55)/(E!J69+E!J97)</f>
        <v>2.8884807370292488E-5</v>
      </c>
      <c r="K111" s="73">
        <f>+(A!J55+B!K55)/(E!K69+E!K97)</f>
        <v>2.9202155853572197E-5</v>
      </c>
      <c r="L111" s="73">
        <f>+(A!K55+B!L55)/(E!L69+E!L97)</f>
        <v>2.9302607749534866E-5</v>
      </c>
      <c r="M111" s="73">
        <f>+(A!L55+B!M55)/(E!M69+E!M97)</f>
        <v>3.2324408317037832E-5</v>
      </c>
      <c r="N111" s="73">
        <f>+(A!M55+B!N55)/(E!N69+E!N97)</f>
        <v>3.1244831062224654E-5</v>
      </c>
      <c r="O111" s="73">
        <f>+(A!N55+B!O55)/(E!O69+E!O97)</f>
        <v>3.4210213397195571E-5</v>
      </c>
      <c r="P111" s="73">
        <f>+(A!O55+B!P55)/(E!P69+E!P97)</f>
        <v>4.4552634344744548E-5</v>
      </c>
      <c r="Q111" s="73">
        <f>+(A!P55+B!Q55)/(E!Q69+E!Q97)</f>
        <v>3.635341199954785E-5</v>
      </c>
      <c r="R111" s="73">
        <f>+(A!Q55+B!R55)/(E!R69+E!R97)</f>
        <v>3.6423703809357603E-5</v>
      </c>
      <c r="S111" s="73">
        <f>+(A!R55+B!S55)/(E!S69+E!S97)</f>
        <v>4.1061860169900557E-5</v>
      </c>
      <c r="T111" s="73">
        <f>+(A!S55+B!T55)/(E!T69+E!T97)</f>
        <v>3.9988835813630645E-5</v>
      </c>
      <c r="U111" s="73">
        <f>+(A!T55+B!U55)/(E!U69+E!U97)</f>
        <v>4.4723994373097228E-5</v>
      </c>
      <c r="V111" s="73">
        <f>+(A!U55+B!V55)/(E!V69+E!V97)</f>
        <v>4.5652968854306572E-5</v>
      </c>
      <c r="W111" s="73">
        <f>+(A!V55+B!W55)/(E!W69+E!W97)</f>
        <v>4.591758771724053E-5</v>
      </c>
      <c r="X111" s="73">
        <f>+(A!W55+B!X55)/(E!X69+E!X97)</f>
        <v>5.4841792850032757E-5</v>
      </c>
      <c r="Y111" s="73">
        <f>+(A!X55+B!Y55)/(E!Y69+E!Y97)</f>
        <v>4.2258559098622923E-5</v>
      </c>
      <c r="Z111" s="73">
        <f>+(A!Y55+B!Z55)/(E!Z69+E!Z97)</f>
        <v>3.7446430372553411E-5</v>
      </c>
    </row>
    <row r="112" spans="4:26" ht="15.75" thickBot="1" x14ac:dyDescent="0.3">
      <c r="D112" s="86" t="s">
        <v>26</v>
      </c>
      <c r="E112" s="74">
        <f>+(A!D56+B!E56)/(E!E70+E!E98)</f>
        <v>4.8547767172470775E-5</v>
      </c>
      <c r="F112" s="74">
        <f>+(A!E56+B!F56)/(E!F70+E!F98)</f>
        <v>8.7642700438858202E-6</v>
      </c>
      <c r="G112" s="74">
        <f>+(A!F56+B!G56)/(E!G70+E!G98)</f>
        <v>7.8657992299258932E-6</v>
      </c>
      <c r="H112" s="74">
        <f>+(A!G56+B!H56)/(E!H70+E!H98)</f>
        <v>7.5231447627352673E-6</v>
      </c>
      <c r="I112" s="74">
        <f>+(A!H56+B!I56)/(E!I70+E!I98)</f>
        <v>1.0197426709576144E-5</v>
      </c>
      <c r="J112" s="74">
        <f>+(A!I56+B!J56)/(E!J70+E!J98)</f>
        <v>1.5799355702489593E-6</v>
      </c>
      <c r="K112" s="74">
        <f>+(A!J56+B!K56)/(E!K70+E!K98)</f>
        <v>1.5419984674813606E-5</v>
      </c>
      <c r="L112" s="74">
        <f>+(A!K56+B!L56)/(E!L70+E!L98)</f>
        <v>2.3135254499590639E-6</v>
      </c>
      <c r="M112" s="74">
        <f>+(A!L56+B!M56)/(E!M70+E!M98)</f>
        <v>1.3871382759001238E-5</v>
      </c>
      <c r="N112" s="74">
        <f>+(A!M56+B!N56)/(E!N70+E!N98)</f>
        <v>1.5529491327209647E-5</v>
      </c>
      <c r="O112" s="74">
        <f>+(A!N56+B!O56)/(E!O70+E!O98)</f>
        <v>2.107994007236666E-5</v>
      </c>
      <c r="P112" s="74">
        <f>+(A!O56+B!P56)/(E!P70+E!P98)</f>
        <v>1.702224142243361E-5</v>
      </c>
      <c r="Q112" s="74">
        <f>+(A!P56+B!Q56)/(E!Q70+E!Q98)</f>
        <v>1.1654793015947064E-5</v>
      </c>
      <c r="R112" s="74">
        <f>+(A!Q56+B!R56)/(E!R70+E!R98)</f>
        <v>1.1054964028342242E-5</v>
      </c>
      <c r="S112" s="74">
        <f>+(A!R56+B!S56)/(E!S70+E!S98)</f>
        <v>1.0218471114259038E-5</v>
      </c>
      <c r="T112" s="74">
        <f>+(A!S56+B!T56)/(E!T70+E!T98)</f>
        <v>5.840574041400986E-6</v>
      </c>
      <c r="U112" s="74">
        <f>+(A!T56+B!U56)/(E!U70+E!U98)</f>
        <v>9.248437991463646E-6</v>
      </c>
      <c r="V112" s="74">
        <f>+(A!U56+B!V56)/(E!V70+E!V98)</f>
        <v>1.1354558757458393E-5</v>
      </c>
      <c r="W112" s="74">
        <f>+(A!V56+B!W56)/(E!W70+E!W98)</f>
        <v>7.7259269910821666E-6</v>
      </c>
      <c r="X112" s="74">
        <f>+(A!W56+B!X56)/(E!X70+E!X98)</f>
        <v>9.2982037796222622E-6</v>
      </c>
      <c r="Y112" s="74">
        <f>+(A!X56+B!Y56)/(E!Y70+E!Y98)</f>
        <v>1.1531888952491317E-5</v>
      </c>
      <c r="Z112" s="74">
        <f>+(A!Y56+B!Z56)/(E!Z70+E!Z98)</f>
        <v>1.0774174061818579E-5</v>
      </c>
    </row>
    <row r="113" spans="4:4" x14ac:dyDescent="0.25">
      <c r="D113" s="1" t="s">
        <v>57</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72"/>
  <sheetViews>
    <sheetView showGridLines="0" topLeftCell="A4" workbookViewId="0">
      <selection activeCell="Z55" sqref="Z55"/>
    </sheetView>
  </sheetViews>
  <sheetFormatPr baseColWidth="10" defaultRowHeight="15" x14ac:dyDescent="0.25"/>
  <cols>
    <col min="2" max="2" width="13.42578125" customWidth="1"/>
    <col min="4" max="4" width="31.7109375" customWidth="1"/>
  </cols>
  <sheetData>
    <row r="7" spans="2:16" x14ac:dyDescent="0.25">
      <c r="B7" s="208" t="s">
        <v>54</v>
      </c>
      <c r="C7" s="194"/>
      <c r="D7" s="194"/>
      <c r="E7" s="194"/>
    </row>
    <row r="8" spans="2:16" x14ac:dyDescent="0.25">
      <c r="B8" s="194"/>
      <c r="C8" s="194"/>
      <c r="D8" s="194"/>
      <c r="E8" s="194"/>
      <c r="M8" s="194" t="s">
        <v>11</v>
      </c>
      <c r="N8" s="210"/>
      <c r="O8" s="210"/>
      <c r="P8" s="210"/>
    </row>
    <row r="9" spans="2:16" x14ac:dyDescent="0.25">
      <c r="B9" s="194"/>
      <c r="C9" s="194"/>
      <c r="D9" s="194"/>
      <c r="E9" s="194"/>
      <c r="G9" s="194" t="s">
        <v>2</v>
      </c>
      <c r="H9" s="194"/>
      <c r="I9" s="194"/>
      <c r="J9" s="194"/>
      <c r="M9" s="210"/>
      <c r="N9" s="210"/>
      <c r="O9" s="210"/>
      <c r="P9" s="210"/>
    </row>
    <row r="10" spans="2:16" x14ac:dyDescent="0.25">
      <c r="B10" s="194"/>
      <c r="C10" s="194"/>
      <c r="D10" s="194"/>
      <c r="E10" s="194"/>
      <c r="G10" s="194"/>
      <c r="H10" s="194"/>
      <c r="I10" s="194"/>
      <c r="J10" s="194"/>
      <c r="M10" s="210"/>
      <c r="N10" s="210"/>
      <c r="O10" s="210"/>
      <c r="P10" s="210"/>
    </row>
    <row r="11" spans="2:16" x14ac:dyDescent="0.25">
      <c r="B11" s="194"/>
      <c r="C11" s="194"/>
      <c r="D11" s="194"/>
      <c r="E11" s="194"/>
      <c r="G11" s="194"/>
      <c r="H11" s="194"/>
      <c r="I11" s="194"/>
      <c r="J11" s="194"/>
      <c r="M11" s="210"/>
      <c r="N11" s="210"/>
      <c r="O11" s="210"/>
      <c r="P11" s="210"/>
    </row>
    <row r="12" spans="2:16" x14ac:dyDescent="0.25">
      <c r="B12" s="194"/>
      <c r="C12" s="194"/>
      <c r="D12" s="194"/>
      <c r="E12" s="194"/>
      <c r="G12" s="194"/>
      <c r="H12" s="194"/>
      <c r="I12" s="194"/>
      <c r="J12" s="194"/>
      <c r="M12" s="210"/>
      <c r="N12" s="210"/>
      <c r="O12" s="210"/>
      <c r="P12" s="210"/>
    </row>
    <row r="13" spans="2:16" x14ac:dyDescent="0.25">
      <c r="B13" s="194"/>
      <c r="C13" s="194"/>
      <c r="D13" s="194"/>
      <c r="E13" s="194"/>
      <c r="G13" s="194"/>
      <c r="H13" s="194"/>
      <c r="I13" s="194"/>
      <c r="J13" s="194"/>
      <c r="M13" s="210"/>
      <c r="N13" s="210"/>
      <c r="O13" s="210"/>
      <c r="P13" s="210"/>
    </row>
    <row r="14" spans="2:16" x14ac:dyDescent="0.25">
      <c r="B14" s="194"/>
      <c r="C14" s="194"/>
      <c r="D14" s="194"/>
      <c r="E14" s="194"/>
      <c r="G14" s="194"/>
      <c r="H14" s="194"/>
      <c r="I14" s="194"/>
      <c r="J14" s="194"/>
      <c r="M14" s="210"/>
      <c r="N14" s="210"/>
      <c r="O14" s="210"/>
      <c r="P14" s="210"/>
    </row>
    <row r="15" spans="2:16" x14ac:dyDescent="0.25">
      <c r="B15" s="194"/>
      <c r="C15" s="194"/>
      <c r="D15" s="194"/>
      <c r="E15" s="194"/>
      <c r="G15" s="194"/>
      <c r="H15" s="194"/>
      <c r="I15" s="194"/>
      <c r="J15" s="194"/>
      <c r="M15" s="210"/>
      <c r="N15" s="210"/>
      <c r="O15" s="210"/>
      <c r="P15" s="210"/>
    </row>
    <row r="16" spans="2:16" x14ac:dyDescent="0.25">
      <c r="B16" s="194"/>
      <c r="C16" s="194"/>
      <c r="D16" s="194"/>
      <c r="E16" s="194"/>
      <c r="G16" s="194"/>
      <c r="H16" s="194"/>
      <c r="I16" s="194"/>
      <c r="J16" s="194"/>
      <c r="M16" s="210"/>
      <c r="N16" s="210"/>
      <c r="O16" s="210"/>
      <c r="P16" s="210"/>
    </row>
    <row r="17" spans="3:16" x14ac:dyDescent="0.25">
      <c r="C17" s="195" t="s">
        <v>3</v>
      </c>
      <c r="D17" s="195"/>
      <c r="E17" s="195"/>
      <c r="H17" s="195" t="s">
        <v>3</v>
      </c>
      <c r="I17" s="195"/>
      <c r="J17" s="195"/>
      <c r="N17" s="195" t="s">
        <v>3</v>
      </c>
      <c r="O17" s="195"/>
      <c r="P17" s="195"/>
    </row>
    <row r="45" spans="3:26" ht="15.75" thickBot="1" x14ac:dyDescent="0.3"/>
    <row r="46" spans="3:26" ht="15.75" thickBot="1" x14ac:dyDescent="0.3">
      <c r="C46" s="8" t="s">
        <v>15</v>
      </c>
      <c r="D46" s="9"/>
      <c r="E46" s="18">
        <v>1995</v>
      </c>
      <c r="F46" s="10">
        <v>1996</v>
      </c>
      <c r="G46" s="18">
        <v>1997</v>
      </c>
      <c r="H46" s="10">
        <v>1998</v>
      </c>
      <c r="I46" s="18">
        <v>1999</v>
      </c>
      <c r="J46" s="10">
        <v>2000</v>
      </c>
      <c r="K46" s="18">
        <v>2001</v>
      </c>
      <c r="L46" s="10">
        <v>2002</v>
      </c>
      <c r="M46" s="18">
        <v>2003</v>
      </c>
      <c r="N46" s="10">
        <v>2004</v>
      </c>
      <c r="O46" s="18">
        <v>2005</v>
      </c>
      <c r="P46" s="10">
        <v>2006</v>
      </c>
      <c r="Q46" s="18">
        <v>2007</v>
      </c>
      <c r="R46" s="10">
        <v>2008</v>
      </c>
      <c r="S46" s="18">
        <v>2009</v>
      </c>
      <c r="T46" s="10">
        <v>2010</v>
      </c>
      <c r="U46" s="18">
        <v>2011</v>
      </c>
      <c r="V46" s="10">
        <v>2012</v>
      </c>
      <c r="W46" s="18">
        <v>2013</v>
      </c>
      <c r="X46" s="10">
        <v>2014</v>
      </c>
      <c r="Y46" s="18">
        <v>2015</v>
      </c>
      <c r="Z46" s="11">
        <v>2016</v>
      </c>
    </row>
    <row r="47" spans="3:26" ht="15.75" thickBot="1" x14ac:dyDescent="0.3">
      <c r="C47" s="197" t="s">
        <v>27</v>
      </c>
      <c r="D47" s="198"/>
      <c r="E47" s="65">
        <f>+A!D46/A!D$46</f>
        <v>1</v>
      </c>
      <c r="F47" s="89">
        <f>+A!E46/A!E$46</f>
        <v>1</v>
      </c>
      <c r="G47" s="65">
        <f>+A!F46/A!F$46</f>
        <v>1</v>
      </c>
      <c r="H47" s="89">
        <f>+A!G46/A!G$46</f>
        <v>1</v>
      </c>
      <c r="I47" s="65">
        <f>+A!H46/A!H$46</f>
        <v>1</v>
      </c>
      <c r="J47" s="89">
        <f>+A!I46/A!I$46</f>
        <v>1</v>
      </c>
      <c r="K47" s="65">
        <f>+A!J46/A!J$46</f>
        <v>1</v>
      </c>
      <c r="L47" s="89">
        <f>+A!K46/A!K$46</f>
        <v>1</v>
      </c>
      <c r="M47" s="65">
        <f>+A!L46/A!L$46</f>
        <v>1</v>
      </c>
      <c r="N47" s="89">
        <f>+A!M46/A!M$46</f>
        <v>1</v>
      </c>
      <c r="O47" s="65">
        <f>+A!N46/A!N$46</f>
        <v>1</v>
      </c>
      <c r="P47" s="89">
        <f>+A!O46/A!O$46</f>
        <v>1</v>
      </c>
      <c r="Q47" s="65">
        <f>+A!P46/A!P$46</f>
        <v>1</v>
      </c>
      <c r="R47" s="89">
        <f>+A!Q46/A!Q$46</f>
        <v>1</v>
      </c>
      <c r="S47" s="65">
        <f>+A!R46/A!R$46</f>
        <v>1</v>
      </c>
      <c r="T47" s="89">
        <f>+A!S46/A!S$46</f>
        <v>1</v>
      </c>
      <c r="U47" s="65">
        <f>+A!T46/A!T$46</f>
        <v>1</v>
      </c>
      <c r="V47" s="89">
        <f>+A!U46/A!U$46</f>
        <v>1</v>
      </c>
      <c r="W47" s="65">
        <f>+A!V46/A!V$46</f>
        <v>1</v>
      </c>
      <c r="X47" s="89">
        <f>+A!W46/A!W$46</f>
        <v>1</v>
      </c>
      <c r="Y47" s="65">
        <f>+A!X46/A!X$46</f>
        <v>1</v>
      </c>
      <c r="Z47" s="90">
        <f>+A!Y46/A!Y$46</f>
        <v>1</v>
      </c>
    </row>
    <row r="48" spans="3:26" x14ac:dyDescent="0.25">
      <c r="C48" s="190" t="s">
        <v>17</v>
      </c>
      <c r="D48" s="191"/>
      <c r="E48" s="67">
        <f>+A!D47/A!D$46</f>
        <v>9.6504228538451059E-2</v>
      </c>
      <c r="F48" s="91">
        <f>+A!E47/A!E$46</f>
        <v>3.7705909305191534E-2</v>
      </c>
      <c r="G48" s="67">
        <f>+A!F47/A!F$46</f>
        <v>2.4735781410334289E-2</v>
      </c>
      <c r="H48" s="91">
        <f>+A!G47/A!G$46</f>
        <v>2.3631447464357341E-2</v>
      </c>
      <c r="I48" s="67">
        <f>+A!H47/A!H$46</f>
        <v>4.3138415534168979E-2</v>
      </c>
      <c r="J48" s="91">
        <f>+A!I47/A!I$46</f>
        <v>1.4494519968455683E-2</v>
      </c>
      <c r="K48" s="67">
        <f>+A!J47/A!J$46</f>
        <v>3.5316722964208055E-2</v>
      </c>
      <c r="L48" s="91">
        <f>+A!K47/A!K$46</f>
        <v>2.3911362134064768E-2</v>
      </c>
      <c r="M48" s="67">
        <f>+A!L47/A!L$46</f>
        <v>1.7608988719608296E-2</v>
      </c>
      <c r="N48" s="91">
        <f>+A!M47/A!M$46</f>
        <v>5.807121480659201E-3</v>
      </c>
      <c r="O48" s="67">
        <f>+A!N47/A!N$46</f>
        <v>7.1989273541149413E-3</v>
      </c>
      <c r="P48" s="91">
        <f>+A!O47/A!O$46</f>
        <v>6.9822362545507314E-3</v>
      </c>
      <c r="Q48" s="67">
        <f>+A!P47/A!P$46</f>
        <v>7.5915403228772431E-3</v>
      </c>
      <c r="R48" s="91">
        <f>+A!Q47/A!Q$46</f>
        <v>4.0637133909425718E-3</v>
      </c>
      <c r="S48" s="67">
        <f>+A!R47/A!R$46</f>
        <v>5.636877988222321E-3</v>
      </c>
      <c r="T48" s="91">
        <f>+A!S47/A!S$46</f>
        <v>3.0450601043362038E-3</v>
      </c>
      <c r="U48" s="67">
        <f>+A!T47/A!T$46</f>
        <v>6.0306248428364769E-3</v>
      </c>
      <c r="V48" s="91">
        <f>+A!U47/A!U$46</f>
        <v>6.3539489547088501E-3</v>
      </c>
      <c r="W48" s="67">
        <f>+A!V47/A!V$46</f>
        <v>5.5085222005512935E-3</v>
      </c>
      <c r="X48" s="91">
        <f>+A!W47/A!W$46</f>
        <v>5.6898323292665521E-3</v>
      </c>
      <c r="Y48" s="67">
        <f>+A!X47/A!X$46</f>
        <v>4.0943892517396599E-3</v>
      </c>
      <c r="Z48" s="92">
        <f>+A!Y47/A!Y$46</f>
        <v>3.6150068028820534E-3</v>
      </c>
    </row>
    <row r="49" spans="3:26" x14ac:dyDescent="0.25">
      <c r="C49" s="188" t="s">
        <v>18</v>
      </c>
      <c r="D49" s="189"/>
      <c r="E49" s="93">
        <f>+A!D48/A!D$46</f>
        <v>3.6608371660241517E-4</v>
      </c>
      <c r="F49" s="94">
        <f>+A!E48/A!E$46</f>
        <v>1.4746192187571164E-4</v>
      </c>
      <c r="G49" s="93">
        <f>+A!F48/A!F$46</f>
        <v>3.8867305573889491E-4</v>
      </c>
      <c r="H49" s="94">
        <f>+A!G48/A!G$46</f>
        <v>4.8830085246210611E-4</v>
      </c>
      <c r="I49" s="93">
        <f>+A!H48/A!H$46</f>
        <v>3.2874326311195718E-4</v>
      </c>
      <c r="J49" s="94">
        <f>+A!I48/A!I$46</f>
        <v>5.6410228096661158E-5</v>
      </c>
      <c r="K49" s="93">
        <f>+A!J48/A!J$46</f>
        <v>2.0707343912306633E-4</v>
      </c>
      <c r="L49" s="94">
        <f>+A!K48/A!K$46</f>
        <v>2.7197907763928447E-3</v>
      </c>
      <c r="M49" s="93">
        <f>+A!L48/A!L$46</f>
        <v>0</v>
      </c>
      <c r="N49" s="94">
        <f>+A!M48/A!M$46</f>
        <v>2.1850268714038023E-5</v>
      </c>
      <c r="O49" s="93">
        <f>+A!N48/A!N$46</f>
        <v>0</v>
      </c>
      <c r="P49" s="94">
        <f>+A!O48/A!O$46</f>
        <v>1.2899759888274236E-6</v>
      </c>
      <c r="Q49" s="93">
        <f>+A!P48/A!P$46</f>
        <v>5.3817152260179565E-3</v>
      </c>
      <c r="R49" s="94">
        <f>+A!Q48/A!Q$46</f>
        <v>1.7104792230685314E-7</v>
      </c>
      <c r="S49" s="93">
        <f>+A!R48/A!R$46</f>
        <v>1.1827968988773214E-2</v>
      </c>
      <c r="T49" s="94">
        <f>+A!S48/A!S$46</f>
        <v>4.3835073604020027E-6</v>
      </c>
      <c r="U49" s="93">
        <f>+A!T48/A!T$46</f>
        <v>6.6344991151699999E-4</v>
      </c>
      <c r="V49" s="94">
        <f>+A!U48/A!U$46</f>
        <v>3.6750185661311885E-5</v>
      </c>
      <c r="W49" s="93">
        <f>+A!V48/A!V$46</f>
        <v>1.5690652031828663E-5</v>
      </c>
      <c r="X49" s="94">
        <f>+A!W48/A!W$46</f>
        <v>5.6366664530239616E-6</v>
      </c>
      <c r="Y49" s="93">
        <f>+A!X48/A!X$46</f>
        <v>1.1742732231724568E-3</v>
      </c>
      <c r="Z49" s="95">
        <f>+A!Y48/A!Y$46</f>
        <v>1.6503124323987563E-3</v>
      </c>
    </row>
    <row r="50" spans="3:26" x14ac:dyDescent="0.25">
      <c r="C50" s="190" t="s">
        <v>19</v>
      </c>
      <c r="D50" s="191"/>
      <c r="E50" s="67">
        <f>+A!D49/A!D$46</f>
        <v>7.5402317605011232E-2</v>
      </c>
      <c r="F50" s="91">
        <f>+A!E49/A!E$46</f>
        <v>5.4653652064695295E-2</v>
      </c>
      <c r="G50" s="67">
        <f>+A!F49/A!F$46</f>
        <v>5.8321498488471707E-2</v>
      </c>
      <c r="H50" s="91">
        <f>+A!G49/A!G$46</f>
        <v>3.4565630399104964E-2</v>
      </c>
      <c r="I50" s="67">
        <f>+A!H49/A!H$46</f>
        <v>1.5724274904914678E-2</v>
      </c>
      <c r="J50" s="91">
        <f>+A!I49/A!I$46</f>
        <v>1.4173944167821613E-2</v>
      </c>
      <c r="K50" s="67">
        <f>+A!J49/A!J$46</f>
        <v>3.6485374190642489E-2</v>
      </c>
      <c r="L50" s="91">
        <f>+A!K49/A!K$46</f>
        <v>6.1303317099512096E-2</v>
      </c>
      <c r="M50" s="67">
        <f>+A!L49/A!L$46</f>
        <v>5.6480075645558715E-2</v>
      </c>
      <c r="N50" s="91">
        <f>+A!M49/A!M$46</f>
        <v>3.358106532915163E-2</v>
      </c>
      <c r="O50" s="67">
        <f>+A!N49/A!N$46</f>
        <v>8.605269224836537E-2</v>
      </c>
      <c r="P50" s="91">
        <f>+A!O49/A!O$46</f>
        <v>0.13859502548342323</v>
      </c>
      <c r="Q50" s="67">
        <f>+A!P49/A!P$46</f>
        <v>8.5652994462072918E-2</v>
      </c>
      <c r="R50" s="91">
        <f>+A!Q49/A!Q$46</f>
        <v>5.5690987584982747E-2</v>
      </c>
      <c r="S50" s="67">
        <f>+A!R49/A!R$46</f>
        <v>2.1981180370410129E-2</v>
      </c>
      <c r="T50" s="91">
        <f>+A!S49/A!S$46</f>
        <v>2.1527498853890666E-2</v>
      </c>
      <c r="U50" s="67">
        <f>+A!T49/A!T$46</f>
        <v>2.4978909492506803E-2</v>
      </c>
      <c r="V50" s="91">
        <f>+A!U49/A!U$46</f>
        <v>5.156177735653826E-2</v>
      </c>
      <c r="W50" s="67">
        <f>+A!V49/A!V$46</f>
        <v>3.0039196302446988E-2</v>
      </c>
      <c r="X50" s="91">
        <f>+A!W49/A!W$46</f>
        <v>3.3634484283403737E-2</v>
      </c>
      <c r="Y50" s="67">
        <f>+A!X49/A!X$46</f>
        <v>3.3227981755367633E-2</v>
      </c>
      <c r="Z50" s="92">
        <f>+A!Y49/A!Y$46</f>
        <v>2.6948407248482711E-2</v>
      </c>
    </row>
    <row r="51" spans="3:26" x14ac:dyDescent="0.25">
      <c r="C51" s="188" t="s">
        <v>20</v>
      </c>
      <c r="D51" s="189"/>
      <c r="E51" s="93">
        <f>+A!D50/A!D$46</f>
        <v>6.8267568838641435E-2</v>
      </c>
      <c r="F51" s="94">
        <f>+A!E50/A!E$46</f>
        <v>0.27726723922397783</v>
      </c>
      <c r="G51" s="93">
        <f>+A!F50/A!F$46</f>
        <v>0.37666750702987961</v>
      </c>
      <c r="H51" s="94">
        <f>+A!G50/A!G$46</f>
        <v>0.29152141844796814</v>
      </c>
      <c r="I51" s="93">
        <f>+A!H50/A!H$46</f>
        <v>0.51967391573204769</v>
      </c>
      <c r="J51" s="94">
        <f>+A!I50/A!I$46</f>
        <v>0.55317897971849928</v>
      </c>
      <c r="K51" s="93">
        <f>+A!J50/A!J$46</f>
        <v>0.25789558966087356</v>
      </c>
      <c r="L51" s="94">
        <f>+A!K50/A!K$46</f>
        <v>0.29984394185443369</v>
      </c>
      <c r="M51" s="93">
        <f>+A!L50/A!L$46</f>
        <v>0.11642552332796946</v>
      </c>
      <c r="N51" s="94">
        <f>+A!M50/A!M$46</f>
        <v>0.30327689223592663</v>
      </c>
      <c r="O51" s="93">
        <f>+A!N50/A!N$46</f>
        <v>0.16535285053312129</v>
      </c>
      <c r="P51" s="94">
        <f>+A!O50/A!O$46</f>
        <v>0.22053583148475231</v>
      </c>
      <c r="Q51" s="93">
        <f>+A!P50/A!P$46</f>
        <v>0.50105736247598742</v>
      </c>
      <c r="R51" s="94">
        <f>+A!Q50/A!Q$46</f>
        <v>0.41924931218278827</v>
      </c>
      <c r="S51" s="93">
        <f>+A!R50/A!R$46</f>
        <v>0.3224363698545642</v>
      </c>
      <c r="T51" s="94">
        <f>+A!S50/A!S$46</f>
        <v>0.37180175866353754</v>
      </c>
      <c r="U51" s="93">
        <f>+A!T50/A!T$46</f>
        <v>0.37077558349966205</v>
      </c>
      <c r="V51" s="94">
        <f>+A!U50/A!U$46</f>
        <v>0.400718268117704</v>
      </c>
      <c r="W51" s="93">
        <f>+A!V50/A!V$46</f>
        <v>0.38070670171172982</v>
      </c>
      <c r="X51" s="94">
        <f>+A!W50/A!W$46</f>
        <v>0.46373255053791534</v>
      </c>
      <c r="Y51" s="93">
        <f>+A!X50/A!X$46</f>
        <v>0.39828352537080336</v>
      </c>
      <c r="Z51" s="95">
        <f>+A!Y50/A!Y$46</f>
        <v>0.39817555284517597</v>
      </c>
    </row>
    <row r="52" spans="3:26" x14ac:dyDescent="0.25">
      <c r="C52" s="190" t="s">
        <v>21</v>
      </c>
      <c r="D52" s="191"/>
      <c r="E52" s="67">
        <f>+A!D51/A!D$46</f>
        <v>0</v>
      </c>
      <c r="F52" s="91">
        <f>+A!E51/A!E$46</f>
        <v>5.4633626060614118E-4</v>
      </c>
      <c r="G52" s="67">
        <f>+A!F51/A!F$46</f>
        <v>4.3906747181736315E-3</v>
      </c>
      <c r="H52" s="91">
        <f>+A!G51/A!G$46</f>
        <v>5.4823915607509562E-4</v>
      </c>
      <c r="I52" s="67">
        <f>+A!H51/A!H$46</f>
        <v>2.003114480503195E-5</v>
      </c>
      <c r="J52" s="91">
        <f>+A!I51/A!I$46</f>
        <v>0</v>
      </c>
      <c r="K52" s="67">
        <f>+A!J51/A!J$46</f>
        <v>6.8204664044880187E-6</v>
      </c>
      <c r="L52" s="91">
        <f>+A!K51/A!K$46</f>
        <v>2.4549576938541065E-5</v>
      </c>
      <c r="M52" s="67">
        <f>+A!L51/A!L$46</f>
        <v>6.1891375268745066E-2</v>
      </c>
      <c r="N52" s="91">
        <f>+A!M51/A!M$46</f>
        <v>3.1154035222279032E-2</v>
      </c>
      <c r="O52" s="67">
        <f>+A!N51/A!N$46</f>
        <v>1.3930682875200747E-3</v>
      </c>
      <c r="P52" s="91">
        <f>+A!O51/A!O$46</f>
        <v>1.9991775196996117E-2</v>
      </c>
      <c r="Q52" s="67">
        <f>+A!P51/A!P$46</f>
        <v>3.71394334661167E-2</v>
      </c>
      <c r="R52" s="91">
        <f>+A!Q51/A!Q$46</f>
        <v>4.6006312780915111E-2</v>
      </c>
      <c r="S52" s="67">
        <f>+A!R51/A!R$46</f>
        <v>2.4647558882867262E-2</v>
      </c>
      <c r="T52" s="91">
        <f>+A!S51/A!S$46</f>
        <v>3.7563370448124864E-3</v>
      </c>
      <c r="U52" s="67">
        <f>+A!T51/A!T$46</f>
        <v>3.3476979583910021E-2</v>
      </c>
      <c r="V52" s="91">
        <f>+A!U51/A!U$46</f>
        <v>2.8192110441410928E-2</v>
      </c>
      <c r="W52" s="67">
        <f>+A!V51/A!V$46</f>
        <v>2.4767257298065646E-2</v>
      </c>
      <c r="X52" s="91">
        <f>+A!W51/A!W$46</f>
        <v>1.4574421805532622E-2</v>
      </c>
      <c r="Y52" s="67">
        <f>+A!X51/A!X$46</f>
        <v>1.4666335147126033E-2</v>
      </c>
      <c r="Z52" s="92">
        <f>+A!Y51/A!Y$46</f>
        <v>2.1200622513690273E-2</v>
      </c>
    </row>
    <row r="53" spans="3:26" x14ac:dyDescent="0.25">
      <c r="C53" s="188" t="s">
        <v>22</v>
      </c>
      <c r="D53" s="189"/>
      <c r="E53" s="93">
        <f>+A!D52/A!D$46</f>
        <v>0.27295049817957084</v>
      </c>
      <c r="F53" s="94">
        <f>+A!E52/A!E$46</f>
        <v>0.21204041957979952</v>
      </c>
      <c r="G53" s="93">
        <f>+A!F52/A!F$46</f>
        <v>0.21079480514392324</v>
      </c>
      <c r="H53" s="94">
        <f>+A!G52/A!G$46</f>
        <v>0.2643398184494426</v>
      </c>
      <c r="I53" s="93">
        <f>+A!H52/A!H$46</f>
        <v>0.20989158422998724</v>
      </c>
      <c r="J53" s="94">
        <f>+A!I52/A!I$46</f>
        <v>0.23772714221772287</v>
      </c>
      <c r="K53" s="93">
        <f>+A!J52/A!J$46</f>
        <v>0.40662255410546433</v>
      </c>
      <c r="L53" s="94">
        <f>+A!K52/A!K$46</f>
        <v>0.37743437759894416</v>
      </c>
      <c r="M53" s="93">
        <f>+A!L52/A!L$46</f>
        <v>0.43365945395920252</v>
      </c>
      <c r="N53" s="94">
        <f>+A!M52/A!M$46</f>
        <v>0.41219062967693582</v>
      </c>
      <c r="O53" s="93">
        <f>+A!N52/A!N$46</f>
        <v>0.44026499511112327</v>
      </c>
      <c r="P53" s="94">
        <f>+A!O52/A!O$46</f>
        <v>0.35271409165155654</v>
      </c>
      <c r="Q53" s="93">
        <f>+A!P52/A!P$46</f>
        <v>0.16102468461765013</v>
      </c>
      <c r="R53" s="94">
        <f>+A!Q52/A!Q$46</f>
        <v>0.24510120792301435</v>
      </c>
      <c r="S53" s="93">
        <f>+A!R52/A!R$46</f>
        <v>0.36221997950057488</v>
      </c>
      <c r="T53" s="94">
        <f>+A!S52/A!S$46</f>
        <v>0.31893490072637237</v>
      </c>
      <c r="U53" s="93">
        <f>+A!T52/A!T$46</f>
        <v>0.31072683038757071</v>
      </c>
      <c r="V53" s="94">
        <f>+A!U52/A!U$46</f>
        <v>0.33420575836426797</v>
      </c>
      <c r="W53" s="93">
        <f>+A!V52/A!V$46</f>
        <v>0.40757623919209679</v>
      </c>
      <c r="X53" s="94">
        <f>+A!W52/A!W$46</f>
        <v>0.32894466469133915</v>
      </c>
      <c r="Y53" s="93">
        <f>+A!X52/A!X$46</f>
        <v>0.42134790853935</v>
      </c>
      <c r="Z53" s="95">
        <f>+A!Y52/A!Y$46</f>
        <v>0.44301115481271203</v>
      </c>
    </row>
    <row r="54" spans="3:26" x14ac:dyDescent="0.25">
      <c r="C54" s="190" t="s">
        <v>23</v>
      </c>
      <c r="D54" s="191"/>
      <c r="E54" s="67">
        <f>+A!D53/A!D$46</f>
        <v>0.2276848016422556</v>
      </c>
      <c r="F54" s="91">
        <f>+A!E53/A!E$46</f>
        <v>0.21401828346463675</v>
      </c>
      <c r="G54" s="67">
        <f>+A!F53/A!F$46</f>
        <v>0.12394335073862633</v>
      </c>
      <c r="H54" s="91">
        <f>+A!G53/A!G$46</f>
        <v>0.14345555859253645</v>
      </c>
      <c r="I54" s="67">
        <f>+A!H53/A!H$46</f>
        <v>9.964426172834015E-2</v>
      </c>
      <c r="J54" s="91">
        <f>+A!I53/A!I$46</f>
        <v>0.10250491521708421</v>
      </c>
      <c r="K54" s="67">
        <f>+A!J53/A!J$46</f>
        <v>0.15972863469703111</v>
      </c>
      <c r="L54" s="91">
        <f>+A!K53/A!K$46</f>
        <v>0.14456231229821956</v>
      </c>
      <c r="M54" s="67">
        <f>+A!L53/A!L$46</f>
        <v>0.17603616483936158</v>
      </c>
      <c r="N54" s="91">
        <f>+A!M53/A!M$46</f>
        <v>0.1198190542771653</v>
      </c>
      <c r="O54" s="67">
        <f>+A!N53/A!N$46</f>
        <v>0.15430331060158514</v>
      </c>
      <c r="P54" s="91">
        <f>+A!O53/A!O$46</f>
        <v>0.18556749273932294</v>
      </c>
      <c r="Q54" s="67">
        <f>+A!P53/A!P$46</f>
        <v>0.16777051952958599</v>
      </c>
      <c r="R54" s="91">
        <f>+A!Q53/A!Q$46</f>
        <v>0.1908071101625653</v>
      </c>
      <c r="S54" s="67">
        <f>+A!R53/A!R$46</f>
        <v>0.18123195063794914</v>
      </c>
      <c r="T54" s="91">
        <f>+A!S53/A!S$46</f>
        <v>0.17292011962799228</v>
      </c>
      <c r="U54" s="67">
        <f>+A!T53/A!T$46</f>
        <v>0.15307751958497051</v>
      </c>
      <c r="V54" s="91">
        <f>+A!U53/A!U$46</f>
        <v>0.13603715705435959</v>
      </c>
      <c r="W54" s="67">
        <f>+A!V53/A!V$46</f>
        <v>0.11100786010759338</v>
      </c>
      <c r="X54" s="91">
        <f>+A!W53/A!W$46</f>
        <v>0.10610933252386408</v>
      </c>
      <c r="Y54" s="67">
        <f>+A!X53/A!X$46</f>
        <v>8.1129414461868443E-2</v>
      </c>
      <c r="Z54" s="92">
        <f>+A!Y53/A!Y$46</f>
        <v>5.8589570265141666E-2</v>
      </c>
    </row>
    <row r="55" spans="3:26" x14ac:dyDescent="0.25">
      <c r="C55" s="188" t="s">
        <v>24</v>
      </c>
      <c r="D55" s="189"/>
      <c r="E55" s="93">
        <f>+A!D54/A!D$46</f>
        <v>4.4704661245707142E-2</v>
      </c>
      <c r="F55" s="94">
        <f>+A!E54/A!E$46</f>
        <v>5.0184309769385066E-2</v>
      </c>
      <c r="G55" s="93">
        <f>+A!F54/A!F$46</f>
        <v>5.6145020631991671E-2</v>
      </c>
      <c r="H55" s="94">
        <f>+A!G54/A!G$46</f>
        <v>6.4934467721821196E-2</v>
      </c>
      <c r="I55" s="93">
        <f>+A!H54/A!H$46</f>
        <v>1.8166906137614673E-2</v>
      </c>
      <c r="J55" s="94">
        <f>+A!I54/A!I$46</f>
        <v>2.2570222325330718E-2</v>
      </c>
      <c r="K55" s="93">
        <f>+A!J54/A!J$46</f>
        <v>5.0105227739332354E-2</v>
      </c>
      <c r="L55" s="94">
        <f>+A!K54/A!K$46</f>
        <v>1.6483088633933551E-2</v>
      </c>
      <c r="M55" s="93">
        <f>+A!L54/A!L$46</f>
        <v>3.8377493925512533E-2</v>
      </c>
      <c r="N55" s="94">
        <f>+A!M54/A!M$46</f>
        <v>1.9677572901898772E-2</v>
      </c>
      <c r="O55" s="93">
        <f>+A!N54/A!N$46</f>
        <v>7.6786702509916302E-2</v>
      </c>
      <c r="P55" s="94">
        <f>+A!O54/A!O$46</f>
        <v>1.5661535554695759E-2</v>
      </c>
      <c r="Q55" s="93">
        <f>+A!P54/A!P$46</f>
        <v>7.5484612959064038E-3</v>
      </c>
      <c r="R55" s="94">
        <f>+A!Q54/A!Q$46</f>
        <v>1.5623557288787063E-2</v>
      </c>
      <c r="S55" s="93">
        <f>+A!R54/A!R$46</f>
        <v>3.8785003394300854E-2</v>
      </c>
      <c r="T55" s="94">
        <f>+A!S54/A!S$46</f>
        <v>8.0896144096007455E-2</v>
      </c>
      <c r="U55" s="93">
        <f>+A!T54/A!T$46</f>
        <v>6.957386133553789E-2</v>
      </c>
      <c r="V55" s="94">
        <f>+A!U54/A!U$46</f>
        <v>1.353917007795467E-2</v>
      </c>
      <c r="W55" s="93">
        <f>+A!V54/A!V$46</f>
        <v>1.8228209183573291E-2</v>
      </c>
      <c r="X55" s="94">
        <f>+A!W54/A!W$46</f>
        <v>1.7518949176705694E-2</v>
      </c>
      <c r="Y55" s="93">
        <f>+A!X54/A!X$46</f>
        <v>1.9272874034150733E-2</v>
      </c>
      <c r="Z55" s="95">
        <f>+A!Y54/A!Y$46</f>
        <v>2.0660058832362545E-2</v>
      </c>
    </row>
    <row r="56" spans="3:26" x14ac:dyDescent="0.25">
      <c r="C56" s="190" t="s">
        <v>25</v>
      </c>
      <c r="D56" s="191"/>
      <c r="E56" s="67">
        <f>+A!D55/A!D$46</f>
        <v>0.2141198689664906</v>
      </c>
      <c r="F56" s="91">
        <f>+A!E55/A!E$46</f>
        <v>0.15343641359977439</v>
      </c>
      <c r="G56" s="67">
        <f>+A!F55/A!F$46</f>
        <v>0.14461268878286065</v>
      </c>
      <c r="H56" s="91">
        <f>+A!G55/A!G$46</f>
        <v>0.17651515898194309</v>
      </c>
      <c r="I56" s="67">
        <f>+A!H55/A!H$46</f>
        <v>9.3411849349109427E-2</v>
      </c>
      <c r="J56" s="91">
        <f>+A!I55/A!I$46</f>
        <v>5.5293866156988974E-2</v>
      </c>
      <c r="K56" s="67">
        <f>+A!J55/A!J$46</f>
        <v>5.3632002736920599E-2</v>
      </c>
      <c r="L56" s="91">
        <f>+A!K55/A!K$46</f>
        <v>7.3717260027560821E-2</v>
      </c>
      <c r="M56" s="67">
        <f>+A!L55/A!L$46</f>
        <v>9.9520913543721695E-2</v>
      </c>
      <c r="N56" s="91">
        <f>+A!M55/A!M$46</f>
        <v>7.4307848471325808E-2</v>
      </c>
      <c r="O56" s="67">
        <f>+A!N55/A!N$46</f>
        <v>6.7843022708304931E-2</v>
      </c>
      <c r="P56" s="91">
        <f>+A!O55/A!O$46</f>
        <v>5.9533776248861421E-2</v>
      </c>
      <c r="Q56" s="67">
        <f>+A!P55/A!P$46</f>
        <v>2.6423849034728542E-2</v>
      </c>
      <c r="R56" s="91">
        <f>+A!Q55/A!Q$46</f>
        <v>2.2740312749846024E-2</v>
      </c>
      <c r="S56" s="67">
        <f>+A!R55/A!R$46</f>
        <v>3.0545698884383125E-2</v>
      </c>
      <c r="T56" s="91">
        <f>+A!S55/A!S$46</f>
        <v>2.6733555028449048E-2</v>
      </c>
      <c r="U56" s="67">
        <f>+A!T55/A!T$46</f>
        <v>3.0216498268324149E-2</v>
      </c>
      <c r="V56" s="91">
        <f>+A!U55/A!U$46</f>
        <v>2.891876518564139E-2</v>
      </c>
      <c r="W56" s="67">
        <f>+A!V55/A!V$46</f>
        <v>2.1659348276980066E-2</v>
      </c>
      <c r="X56" s="91">
        <f>+A!W55/A!W$46</f>
        <v>2.9424905283124192E-2</v>
      </c>
      <c r="Y56" s="67">
        <f>+A!X55/A!X$46</f>
        <v>2.643809367373651E-2</v>
      </c>
      <c r="Z56" s="92">
        <f>+A!Y55/A!Y$46</f>
        <v>2.5440811749778542E-2</v>
      </c>
    </row>
    <row r="57" spans="3:26" ht="15.75" thickBot="1" x14ac:dyDescent="0.3">
      <c r="C57" s="192" t="s">
        <v>26</v>
      </c>
      <c r="D57" s="193"/>
      <c r="E57" s="96">
        <f>+A!D56/A!D$46</f>
        <v>0</v>
      </c>
      <c r="F57" s="97">
        <f>+A!E56/A!E$46</f>
        <v>0</v>
      </c>
      <c r="G57" s="96">
        <f>+A!F56/A!F$46</f>
        <v>0</v>
      </c>
      <c r="H57" s="97">
        <f>+A!G56/A!G$46</f>
        <v>0</v>
      </c>
      <c r="I57" s="96">
        <f>+A!H56/A!H$46</f>
        <v>0</v>
      </c>
      <c r="J57" s="97">
        <f>+A!I56/A!I$46</f>
        <v>0</v>
      </c>
      <c r="K57" s="96">
        <f>+A!J56/A!J$46</f>
        <v>0</v>
      </c>
      <c r="L57" s="97">
        <f>+A!K56/A!K$46</f>
        <v>0</v>
      </c>
      <c r="M57" s="96">
        <f>+A!L56/A!L$46</f>
        <v>0</v>
      </c>
      <c r="N57" s="97">
        <f>+A!M56/A!M$46</f>
        <v>1.6393013594373097E-4</v>
      </c>
      <c r="O57" s="96">
        <f>+A!N56/A!N$46</f>
        <v>8.0438819764938445E-4</v>
      </c>
      <c r="P57" s="97">
        <f>+A!O56/A!O$46</f>
        <v>4.169401660473873E-4</v>
      </c>
      <c r="Q57" s="96">
        <f>+A!P56/A!P$46</f>
        <v>4.094332045791041E-4</v>
      </c>
      <c r="R57" s="97">
        <f>+A!Q56/A!Q$46</f>
        <v>7.1731334726402073E-4</v>
      </c>
      <c r="S57" s="96">
        <f>+A!R56/A!R$46</f>
        <v>6.874132321519435E-4</v>
      </c>
      <c r="T57" s="97">
        <f>+A!S56/A!S$46</f>
        <v>3.8024234724160812E-4</v>
      </c>
      <c r="U57" s="96">
        <f>+A!T56/A!T$46</f>
        <v>4.7974090387622374E-4</v>
      </c>
      <c r="V57" s="97">
        <f>+A!U56/A!U$46</f>
        <v>4.3629426175306681E-4</v>
      </c>
      <c r="W57" s="96">
        <f>+A!V56/A!V$46</f>
        <v>4.9097633229541412E-4</v>
      </c>
      <c r="X57" s="97">
        <f>+A!W56/A!W$46</f>
        <v>3.6522331876152843E-4</v>
      </c>
      <c r="Y57" s="96">
        <f>+A!X56/A!X$46</f>
        <v>3.6520958518246999E-4</v>
      </c>
      <c r="Z57" s="98">
        <f>+A!Y56/A!Y$46</f>
        <v>7.0850953360917851E-4</v>
      </c>
    </row>
    <row r="58" spans="3:26" x14ac:dyDescent="0.25">
      <c r="C58" s="1" t="s">
        <v>57</v>
      </c>
    </row>
    <row r="59" spans="3:26" ht="15.75" thickBot="1" x14ac:dyDescent="0.3"/>
    <row r="60" spans="3:26" ht="15.75" thickBot="1" x14ac:dyDescent="0.3">
      <c r="C60" s="8" t="s">
        <v>15</v>
      </c>
      <c r="D60" s="9"/>
      <c r="E60" s="18">
        <v>1995</v>
      </c>
      <c r="F60" s="10">
        <v>1996</v>
      </c>
      <c r="G60" s="18">
        <v>1997</v>
      </c>
      <c r="H60" s="10">
        <v>1998</v>
      </c>
      <c r="I60" s="18">
        <v>1999</v>
      </c>
      <c r="J60" s="10">
        <v>2000</v>
      </c>
      <c r="K60" s="18">
        <v>2001</v>
      </c>
      <c r="L60" s="10">
        <v>2002</v>
      </c>
      <c r="M60" s="18">
        <v>2003</v>
      </c>
      <c r="N60" s="10">
        <v>2004</v>
      </c>
      <c r="O60" s="18">
        <v>2005</v>
      </c>
      <c r="P60" s="10">
        <v>2006</v>
      </c>
      <c r="Q60" s="18">
        <v>2007</v>
      </c>
      <c r="R60" s="10">
        <v>2008</v>
      </c>
      <c r="S60" s="18">
        <v>2009</v>
      </c>
      <c r="T60" s="10">
        <v>2010</v>
      </c>
      <c r="U60" s="18">
        <v>2011</v>
      </c>
      <c r="V60" s="10">
        <v>2012</v>
      </c>
      <c r="W60" s="18">
        <v>2013</v>
      </c>
      <c r="X60" s="10">
        <v>2014</v>
      </c>
      <c r="Y60" s="18">
        <v>2015</v>
      </c>
      <c r="Z60" s="11">
        <v>2016</v>
      </c>
    </row>
    <row r="61" spans="3:26" ht="15.75" thickBot="1" x14ac:dyDescent="0.3">
      <c r="C61" s="197" t="s">
        <v>27</v>
      </c>
      <c r="D61" s="198"/>
      <c r="E61" s="65">
        <f>+B!E46/B!E$46</f>
        <v>1</v>
      </c>
      <c r="F61" s="89">
        <f>+B!F46/B!F$46</f>
        <v>1</v>
      </c>
      <c r="G61" s="65">
        <f>+B!G46/B!G$46</f>
        <v>1</v>
      </c>
      <c r="H61" s="89">
        <f>+B!H46/B!H$46</f>
        <v>1</v>
      </c>
      <c r="I61" s="65">
        <f>+B!I46/B!I$46</f>
        <v>1</v>
      </c>
      <c r="J61" s="89">
        <f>+B!J46/B!J$46</f>
        <v>1</v>
      </c>
      <c r="K61" s="65">
        <f>+B!K46/B!K$46</f>
        <v>1</v>
      </c>
      <c r="L61" s="89">
        <f>+B!L46/B!L$46</f>
        <v>1</v>
      </c>
      <c r="M61" s="65">
        <f>+B!M46/B!M$46</f>
        <v>1</v>
      </c>
      <c r="N61" s="89">
        <f>+B!N46/B!N$46</f>
        <v>1</v>
      </c>
      <c r="O61" s="65">
        <f>+B!O46/B!O$46</f>
        <v>1</v>
      </c>
      <c r="P61" s="89">
        <f>+B!P46/B!P$46</f>
        <v>1</v>
      </c>
      <c r="Q61" s="65">
        <f>+B!Q46/B!Q$46</f>
        <v>1</v>
      </c>
      <c r="R61" s="89">
        <f>+B!R46/B!R$46</f>
        <v>1</v>
      </c>
      <c r="S61" s="65">
        <f>+B!S46/B!S$46</f>
        <v>1</v>
      </c>
      <c r="T61" s="89">
        <f>+B!T46/B!T$46</f>
        <v>1</v>
      </c>
      <c r="U61" s="65">
        <f>+B!U46/B!U$46</f>
        <v>1</v>
      </c>
      <c r="V61" s="89">
        <f>+B!V46/B!V$46</f>
        <v>1</v>
      </c>
      <c r="W61" s="65">
        <f>+B!W46/B!W$46</f>
        <v>1</v>
      </c>
      <c r="X61" s="89">
        <f>+B!X46/B!X$46</f>
        <v>1</v>
      </c>
      <c r="Y61" s="65">
        <f>+B!Y46/B!Y$46</f>
        <v>1</v>
      </c>
      <c r="Z61" s="90">
        <f>+B!Z46/B!Z$46</f>
        <v>1</v>
      </c>
    </row>
    <row r="62" spans="3:26" x14ac:dyDescent="0.25">
      <c r="C62" s="190" t="s">
        <v>17</v>
      </c>
      <c r="D62" s="191"/>
      <c r="E62" s="67">
        <f>+B!E47/B!E$46</f>
        <v>9.3397474654021307E-3</v>
      </c>
      <c r="F62" s="91">
        <f>+B!F47/B!F$46</f>
        <v>1.2917949961695331E-2</v>
      </c>
      <c r="G62" s="67">
        <f>+B!G47/B!G$46</f>
        <v>1.3033412558700417E-2</v>
      </c>
      <c r="H62" s="91">
        <f>+B!H47/B!H$46</f>
        <v>4.1295637471166088E-2</v>
      </c>
      <c r="I62" s="67">
        <f>+B!I47/B!I$46</f>
        <v>7.0663565742143594E-2</v>
      </c>
      <c r="J62" s="91">
        <f>+B!J47/B!J$46</f>
        <v>7.2060533376444039E-2</v>
      </c>
      <c r="K62" s="67">
        <f>+B!K47/B!K$46</f>
        <v>7.3033077182297984E-2</v>
      </c>
      <c r="L62" s="91">
        <f>+B!L47/B!L$46</f>
        <v>7.844704244269135E-2</v>
      </c>
      <c r="M62" s="67">
        <f>+B!M47/B!M$46</f>
        <v>6.7293062573850176E-2</v>
      </c>
      <c r="N62" s="91">
        <f>+B!N47/B!N$46</f>
        <v>4.2126203678432707E-2</v>
      </c>
      <c r="O62" s="67">
        <f>+B!O47/B!O$46</f>
        <v>5.7745202260878113E-2</v>
      </c>
      <c r="P62" s="91">
        <f>+B!P47/B!P$46</f>
        <v>6.5004396666188916E-2</v>
      </c>
      <c r="Q62" s="67">
        <f>+B!Q47/B!Q$46</f>
        <v>5.8028240997489544E-2</v>
      </c>
      <c r="R62" s="91">
        <f>+B!R47/B!R$46</f>
        <v>7.7923188347774813E-2</v>
      </c>
      <c r="S62" s="67">
        <f>+B!S47/B!S$46</f>
        <v>0.14357786318162671</v>
      </c>
      <c r="T62" s="91">
        <f>+B!T47/B!T$46</f>
        <v>0.12488052962117159</v>
      </c>
      <c r="U62" s="67">
        <f>+B!U47/B!U$46</f>
        <v>0.14619819819400315</v>
      </c>
      <c r="V62" s="91">
        <f>+B!V47/B!V$46</f>
        <v>0.17539506016752032</v>
      </c>
      <c r="W62" s="67">
        <f>+B!W47/B!W$46</f>
        <v>0.16964224906460021</v>
      </c>
      <c r="X62" s="91">
        <f>+B!X47/B!X$46</f>
        <v>5.0087150477502639E-2</v>
      </c>
      <c r="Y62" s="67">
        <f>+B!Y47/B!Y$46</f>
        <v>7.0885180333186054E-2</v>
      </c>
      <c r="Z62" s="92">
        <f>+B!Z47/B!Z$46</f>
        <v>0.10535385958107311</v>
      </c>
    </row>
    <row r="63" spans="3:26" x14ac:dyDescent="0.25">
      <c r="C63" s="188" t="s">
        <v>18</v>
      </c>
      <c r="D63" s="189"/>
      <c r="E63" s="93">
        <f>+B!E48/B!E$46</f>
        <v>2.2566418405846711E-3</v>
      </c>
      <c r="F63" s="94">
        <f>+B!F48/B!F$46</f>
        <v>3.0343290602708956E-3</v>
      </c>
      <c r="G63" s="93">
        <f>+B!G48/B!G$46</f>
        <v>9.3758589868518788E-3</v>
      </c>
      <c r="H63" s="94">
        <f>+B!H48/B!H$46</f>
        <v>1.1207584446575401E-2</v>
      </c>
      <c r="I63" s="93">
        <f>+B!I48/B!I$46</f>
        <v>1.9058522053383473E-2</v>
      </c>
      <c r="J63" s="94">
        <f>+B!J48/B!J$46</f>
        <v>4.3048642880573525E-3</v>
      </c>
      <c r="K63" s="93">
        <f>+B!K48/B!K$46</f>
        <v>4.2328049163821184E-3</v>
      </c>
      <c r="L63" s="94">
        <f>+B!L48/B!L$46</f>
        <v>5.9629716227981031E-3</v>
      </c>
      <c r="M63" s="93">
        <f>+B!M48/B!M$46</f>
        <v>7.1268470229532144E-3</v>
      </c>
      <c r="N63" s="94">
        <f>+B!N48/B!N$46</f>
        <v>1.4541334435433602E-2</v>
      </c>
      <c r="O63" s="93">
        <f>+B!O48/B!O$46</f>
        <v>7.8172325244209003E-4</v>
      </c>
      <c r="P63" s="94">
        <f>+B!P48/B!P$46</f>
        <v>3.698013473359095E-4</v>
      </c>
      <c r="Q63" s="93">
        <f>+B!Q48/B!Q$46</f>
        <v>2.6162215122466268E-3</v>
      </c>
      <c r="R63" s="94">
        <f>+B!R48/B!R$46</f>
        <v>1.1020219274372424E-3</v>
      </c>
      <c r="S63" s="93">
        <f>+B!S48/B!S$46</f>
        <v>1.1047736099112843E-3</v>
      </c>
      <c r="T63" s="94">
        <f>+B!T48/B!T$46</f>
        <v>7.7968623862446278E-4</v>
      </c>
      <c r="U63" s="93">
        <f>+B!U48/B!U$46</f>
        <v>8.796488277935168E-4</v>
      </c>
      <c r="V63" s="94">
        <f>+B!V48/B!V$46</f>
        <v>2.0701108781620388E-3</v>
      </c>
      <c r="W63" s="93">
        <f>+B!W48/B!W$46</f>
        <v>1.9352849211304174E-3</v>
      </c>
      <c r="X63" s="94">
        <f>+B!X48/B!X$46</f>
        <v>2.3292177733091803E-3</v>
      </c>
      <c r="Y63" s="93">
        <f>+B!Y48/B!Y$46</f>
        <v>2.8757257645777344E-3</v>
      </c>
      <c r="Z63" s="95">
        <f>+B!Z48/B!Z$46</f>
        <v>2.3885249772970457E-3</v>
      </c>
    </row>
    <row r="64" spans="3:26" x14ac:dyDescent="0.25">
      <c r="C64" s="190" t="s">
        <v>19</v>
      </c>
      <c r="D64" s="191"/>
      <c r="E64" s="67">
        <f>+B!E49/B!E$46</f>
        <v>4.1859073891080997E-2</v>
      </c>
      <c r="F64" s="91">
        <f>+B!F49/B!F$46</f>
        <v>4.8418729638449551E-2</v>
      </c>
      <c r="G64" s="67">
        <f>+B!G49/B!G$46</f>
        <v>7.9307147115913343E-2</v>
      </c>
      <c r="H64" s="91">
        <f>+B!H49/B!H$46</f>
        <v>4.9961842779462008E-2</v>
      </c>
      <c r="I64" s="67">
        <f>+B!I49/B!I$46</f>
        <v>3.7713198822942509E-2</v>
      </c>
      <c r="J64" s="91">
        <f>+B!J49/B!J$46</f>
        <v>6.1914953621019973E-2</v>
      </c>
      <c r="K64" s="67">
        <f>+B!K49/B!K$46</f>
        <v>6.0311403677403071E-2</v>
      </c>
      <c r="L64" s="91">
        <f>+B!L49/B!L$46</f>
        <v>4.7617653581990396E-2</v>
      </c>
      <c r="M64" s="67">
        <f>+B!M49/B!M$46</f>
        <v>5.5202773904768236E-2</v>
      </c>
      <c r="N64" s="91">
        <f>+B!N49/B!N$46</f>
        <v>3.2329838158156231E-2</v>
      </c>
      <c r="O64" s="67">
        <f>+B!O49/B!O$46</f>
        <v>3.9941706851394893E-2</v>
      </c>
      <c r="P64" s="91">
        <f>+B!P49/B!P$46</f>
        <v>2.9724292469103391E-2</v>
      </c>
      <c r="Q64" s="67">
        <f>+B!Q49/B!Q$46</f>
        <v>2.8505416828816556E-2</v>
      </c>
      <c r="R64" s="91">
        <f>+B!R49/B!R$46</f>
        <v>3.3973334683401621E-2</v>
      </c>
      <c r="S64" s="67">
        <f>+B!S49/B!S$46</f>
        <v>2.320040746075798E-2</v>
      </c>
      <c r="T64" s="91">
        <f>+B!T49/B!T$46</f>
        <v>2.9798331025819826E-2</v>
      </c>
      <c r="U64" s="67">
        <f>+B!U49/B!U$46</f>
        <v>2.214609535932938E-2</v>
      </c>
      <c r="V64" s="91">
        <f>+B!V49/B!V$46</f>
        <v>2.2242504071022226E-2</v>
      </c>
      <c r="W64" s="67">
        <f>+B!W49/B!W$46</f>
        <v>2.3878951348322245E-2</v>
      </c>
      <c r="X64" s="91">
        <f>+B!X49/B!X$46</f>
        <v>2.393341891086806E-2</v>
      </c>
      <c r="Y64" s="67">
        <f>+B!Y49/B!Y$46</f>
        <v>2.430223226519829E-2</v>
      </c>
      <c r="Z64" s="92">
        <f>+B!Z49/B!Z$46</f>
        <v>1.727956119965281E-2</v>
      </c>
    </row>
    <row r="65" spans="3:26" x14ac:dyDescent="0.25">
      <c r="C65" s="188" t="s">
        <v>20</v>
      </c>
      <c r="D65" s="189"/>
      <c r="E65" s="93">
        <f>+B!E50/B!E$46</f>
        <v>2.5798711519849415E-2</v>
      </c>
      <c r="F65" s="94">
        <f>+B!F50/B!F$46</f>
        <v>3.5506423920279903E-2</v>
      </c>
      <c r="G65" s="93">
        <f>+B!G50/B!G$46</f>
        <v>4.3828281738852573E-2</v>
      </c>
      <c r="H65" s="94">
        <f>+B!H50/B!H$46</f>
        <v>1.0401371578265362E-2</v>
      </c>
      <c r="I65" s="93">
        <f>+B!I50/B!I$46</f>
        <v>5.3768506994225577E-2</v>
      </c>
      <c r="J65" s="94">
        <f>+B!J50/B!J$46</f>
        <v>1.7814785905825543E-2</v>
      </c>
      <c r="K65" s="93">
        <f>+B!K50/B!K$46</f>
        <v>9.4572148771145245E-4</v>
      </c>
      <c r="L65" s="94">
        <f>+B!L50/B!L$46</f>
        <v>6.0051998564482727E-3</v>
      </c>
      <c r="M65" s="93">
        <f>+B!M50/B!M$46</f>
        <v>1.5782062802530722E-2</v>
      </c>
      <c r="N65" s="94">
        <f>+B!N50/B!N$46</f>
        <v>2.3798927596342483E-2</v>
      </c>
      <c r="O65" s="93">
        <f>+B!O50/B!O$46</f>
        <v>1.3766622220809427E-3</v>
      </c>
      <c r="P65" s="94">
        <f>+B!P50/B!P$46</f>
        <v>1.8495934568348613E-2</v>
      </c>
      <c r="Q65" s="93">
        <f>+B!Q50/B!Q$46</f>
        <v>3.5274607721716487E-3</v>
      </c>
      <c r="R65" s="94">
        <f>+B!R50/B!R$46</f>
        <v>1.4599022025001871E-3</v>
      </c>
      <c r="S65" s="93">
        <f>+B!S50/B!S$46</f>
        <v>1.8047401736272508E-3</v>
      </c>
      <c r="T65" s="94">
        <f>+B!T50/B!T$46</f>
        <v>1.1967109526411638E-3</v>
      </c>
      <c r="U65" s="93">
        <f>+B!U50/B!U$46</f>
        <v>2.1838588528050955E-3</v>
      </c>
      <c r="V65" s="94">
        <f>+B!V50/B!V$46</f>
        <v>1.5886650897331278E-3</v>
      </c>
      <c r="W65" s="93">
        <f>+B!W50/B!W$46</f>
        <v>1.2962522741310632E-3</v>
      </c>
      <c r="X65" s="94">
        <f>+B!X50/B!X$46</f>
        <v>1.0804843557211765E-3</v>
      </c>
      <c r="Y65" s="93">
        <f>+B!Y50/B!Y$46</f>
        <v>1.3872931496465379E-3</v>
      </c>
      <c r="Z65" s="95">
        <f>+B!Z50/B!Z$46</f>
        <v>2.078884314276257E-3</v>
      </c>
    </row>
    <row r="66" spans="3:26" x14ac:dyDescent="0.25">
      <c r="C66" s="190" t="s">
        <v>21</v>
      </c>
      <c r="D66" s="191"/>
      <c r="E66" s="67">
        <f>+B!E51/B!E$46</f>
        <v>6.0024285417672541E-3</v>
      </c>
      <c r="F66" s="91">
        <f>+B!F51/B!F$46</f>
        <v>8.8552304401086582E-3</v>
      </c>
      <c r="G66" s="67">
        <f>+B!G51/B!G$46</f>
        <v>5.3076677031645061E-3</v>
      </c>
      <c r="H66" s="91">
        <f>+B!H51/B!H$46</f>
        <v>7.0417257608110309E-3</v>
      </c>
      <c r="I66" s="67">
        <f>+B!I51/B!I$46</f>
        <v>1.6328533428837332E-3</v>
      </c>
      <c r="J66" s="91">
        <f>+B!J51/B!J$46</f>
        <v>1.4177715672884215E-3</v>
      </c>
      <c r="K66" s="67">
        <f>+B!K51/B!K$46</f>
        <v>1.7775595995694403E-3</v>
      </c>
      <c r="L66" s="91">
        <f>+B!L51/B!L$46</f>
        <v>1.3316267315228619E-3</v>
      </c>
      <c r="M66" s="67">
        <f>+B!M51/B!M$46</f>
        <v>1.077531702819491E-3</v>
      </c>
      <c r="N66" s="91">
        <f>+B!N51/B!N$46</f>
        <v>1.2070785174291723E-3</v>
      </c>
      <c r="O66" s="67">
        <f>+B!O51/B!O$46</f>
        <v>1.1580697820138617E-3</v>
      </c>
      <c r="P66" s="91">
        <f>+B!P51/B!P$46</f>
        <v>1.0018828915631555E-3</v>
      </c>
      <c r="Q66" s="67">
        <f>+B!Q51/B!Q$46</f>
        <v>1.7641090505666941E-3</v>
      </c>
      <c r="R66" s="91">
        <f>+B!R51/B!R$46</f>
        <v>1.2434343995409063E-2</v>
      </c>
      <c r="S66" s="67">
        <f>+B!S51/B!S$46</f>
        <v>7.4370869148954501E-3</v>
      </c>
      <c r="T66" s="91">
        <f>+B!T51/B!T$46</f>
        <v>8.988868819936777E-3</v>
      </c>
      <c r="U66" s="67">
        <f>+B!U51/B!U$46</f>
        <v>6.3235110750285229E-3</v>
      </c>
      <c r="V66" s="91">
        <f>+B!V51/B!V$46</f>
        <v>1.0329758997801147E-2</v>
      </c>
      <c r="W66" s="67">
        <f>+B!W51/B!W$46</f>
        <v>2.5191158197387406E-3</v>
      </c>
      <c r="X66" s="91">
        <f>+B!X51/B!X$46</f>
        <v>1.156448303414343E-2</v>
      </c>
      <c r="Y66" s="67">
        <f>+B!Y51/B!Y$46</f>
        <v>7.7932984605330862E-3</v>
      </c>
      <c r="Z66" s="92">
        <f>+B!Z51/B!Z$46</f>
        <v>4.124129427273234E-3</v>
      </c>
    </row>
    <row r="67" spans="3:26" x14ac:dyDescent="0.25">
      <c r="C67" s="188" t="s">
        <v>22</v>
      </c>
      <c r="D67" s="189"/>
      <c r="E67" s="93">
        <f>+B!E52/B!E$46</f>
        <v>0.15084064903933891</v>
      </c>
      <c r="F67" s="94">
        <f>+B!F52/B!F$46</f>
        <v>0.12855022917765629</v>
      </c>
      <c r="G67" s="93">
        <f>+B!G52/B!G$46</f>
        <v>0.13744254898394881</v>
      </c>
      <c r="H67" s="94">
        <f>+B!H52/B!H$46</f>
        <v>0.14974544264756823</v>
      </c>
      <c r="I67" s="93">
        <f>+B!I52/B!I$46</f>
        <v>0.16644165140883679</v>
      </c>
      <c r="J67" s="94">
        <f>+B!J52/B!J$46</f>
        <v>0.16407208885788549</v>
      </c>
      <c r="K67" s="93">
        <f>+B!K52/B!K$46</f>
        <v>0.148371782898788</v>
      </c>
      <c r="L67" s="94">
        <f>+B!L52/B!L$46</f>
        <v>0.15627565422362433</v>
      </c>
      <c r="M67" s="93">
        <f>+B!M52/B!M$46</f>
        <v>0.14206216591413201</v>
      </c>
      <c r="N67" s="94">
        <f>+B!N52/B!N$46</f>
        <v>9.0757746009785548E-2</v>
      </c>
      <c r="O67" s="93">
        <f>+B!O52/B!O$46</f>
        <v>0.11906474418018628</v>
      </c>
      <c r="P67" s="94">
        <f>+B!P52/B!P$46</f>
        <v>0.12383479958214066</v>
      </c>
      <c r="Q67" s="93">
        <f>+B!Q52/B!Q$46</f>
        <v>0.12048948012948738</v>
      </c>
      <c r="R67" s="94">
        <f>+B!R52/B!R$46</f>
        <v>0.13192977347900445</v>
      </c>
      <c r="S67" s="93">
        <f>+B!S52/B!S$46</f>
        <v>0.1684972501407738</v>
      </c>
      <c r="T67" s="94">
        <f>+B!T52/B!T$46</f>
        <v>0.20860184077369176</v>
      </c>
      <c r="U67" s="93">
        <f>+B!U52/B!U$46</f>
        <v>0.20411668225802276</v>
      </c>
      <c r="V67" s="94">
        <f>+B!V52/B!V$46</f>
        <v>0.18321168079092334</v>
      </c>
      <c r="W67" s="93">
        <f>+B!W52/B!W$46</f>
        <v>0.20168393076490548</v>
      </c>
      <c r="X67" s="94">
        <f>+B!X52/B!X$46</f>
        <v>0.24893966857862346</v>
      </c>
      <c r="Y67" s="93">
        <f>+B!Y52/B!Y$46</f>
        <v>0.25159536740333777</v>
      </c>
      <c r="Z67" s="95">
        <f>+B!Z52/B!Z$46</f>
        <v>0.2278445539149257</v>
      </c>
    </row>
    <row r="68" spans="3:26" x14ac:dyDescent="0.25">
      <c r="C68" s="190" t="s">
        <v>23</v>
      </c>
      <c r="D68" s="191"/>
      <c r="E68" s="67">
        <f>+B!E53/B!E$46</f>
        <v>0.32199002449615322</v>
      </c>
      <c r="F68" s="91">
        <f>+B!F53/B!F$46</f>
        <v>0.34591386592644419</v>
      </c>
      <c r="G68" s="67">
        <f>+B!G53/B!G$46</f>
        <v>0.29254187407304083</v>
      </c>
      <c r="H68" s="91">
        <f>+B!H53/B!H$46</f>
        <v>0.30294835193324926</v>
      </c>
      <c r="I68" s="67">
        <f>+B!I53/B!I$46</f>
        <v>0.2794599962511245</v>
      </c>
      <c r="J68" s="91">
        <f>+B!J53/B!J$46</f>
        <v>0.35386553959607342</v>
      </c>
      <c r="K68" s="67">
        <f>+B!K53/B!K$46</f>
        <v>0.30282724229648678</v>
      </c>
      <c r="L68" s="91">
        <f>+B!L53/B!L$46</f>
        <v>0.3030229413800653</v>
      </c>
      <c r="M68" s="67">
        <f>+B!M53/B!M$46</f>
        <v>0.26042662133225569</v>
      </c>
      <c r="N68" s="91">
        <f>+B!N53/B!N$46</f>
        <v>0.24756903815270601</v>
      </c>
      <c r="O68" s="67">
        <f>+B!O53/B!O$46</f>
        <v>0.35768060899649379</v>
      </c>
      <c r="P68" s="91">
        <f>+B!P53/B!P$46</f>
        <v>0.35791580821595881</v>
      </c>
      <c r="Q68" s="67">
        <f>+B!Q53/B!Q$46</f>
        <v>0.31901409303356038</v>
      </c>
      <c r="R68" s="91">
        <f>+B!R53/B!R$46</f>
        <v>0.31971447182698925</v>
      </c>
      <c r="S68" s="67">
        <f>+B!S53/B!S$46</f>
        <v>0.25039622734498146</v>
      </c>
      <c r="T68" s="91">
        <f>+B!T53/B!T$46</f>
        <v>0.25206851901940563</v>
      </c>
      <c r="U68" s="67">
        <f>+B!U53/B!U$46</f>
        <v>0.27559519048462849</v>
      </c>
      <c r="V68" s="91">
        <f>+B!V53/B!V$46</f>
        <v>0.28942576437180112</v>
      </c>
      <c r="W68" s="67">
        <f>+B!W53/B!W$46</f>
        <v>0.25129374578840524</v>
      </c>
      <c r="X68" s="91">
        <f>+B!X53/B!X$46</f>
        <v>0.28768396364685433</v>
      </c>
      <c r="Y68" s="67">
        <f>+B!Y53/B!Y$46</f>
        <v>0.27598455458361276</v>
      </c>
      <c r="Z68" s="92">
        <f>+B!Z53/B!Z$46</f>
        <v>0.27091970039612301</v>
      </c>
    </row>
    <row r="69" spans="3:26" x14ac:dyDescent="0.25">
      <c r="C69" s="188" t="s">
        <v>24</v>
      </c>
      <c r="D69" s="189"/>
      <c r="E69" s="93">
        <f>+B!E54/B!E$46</f>
        <v>0.34879439371809001</v>
      </c>
      <c r="F69" s="94">
        <f>+B!F54/B!F$46</f>
        <v>0.34955619615112954</v>
      </c>
      <c r="G69" s="93">
        <f>+B!G54/B!G$46</f>
        <v>0.34398857202958999</v>
      </c>
      <c r="H69" s="94">
        <f>+B!H54/B!H$46</f>
        <v>0.35488763620338581</v>
      </c>
      <c r="I69" s="93">
        <f>+B!I54/B!I$46</f>
        <v>0.28391481714816136</v>
      </c>
      <c r="J69" s="94">
        <f>+B!J54/B!J$46</f>
        <v>0.26225649783436505</v>
      </c>
      <c r="K69" s="93">
        <f>+B!K54/B!K$46</f>
        <v>0.33165183650683544</v>
      </c>
      <c r="L69" s="94">
        <f>+B!L54/B!L$46</f>
        <v>0.33574119978528905</v>
      </c>
      <c r="M69" s="93">
        <f>+B!M54/B!M$46</f>
        <v>0.37237155606238448</v>
      </c>
      <c r="N69" s="94">
        <f>+B!N54/B!N$46</f>
        <v>0.49604850103602333</v>
      </c>
      <c r="O69" s="93">
        <f>+B!O54/B!O$46</f>
        <v>0.35872759491733797</v>
      </c>
      <c r="P69" s="94">
        <f>+B!P54/B!P$46</f>
        <v>0.33827848250766934</v>
      </c>
      <c r="Q69" s="93">
        <f>+B!Q54/B!Q$46</f>
        <v>0.4194153531111553</v>
      </c>
      <c r="R69" s="94">
        <f>+B!R54/B!R$46</f>
        <v>0.36955610583046794</v>
      </c>
      <c r="S69" s="93">
        <f>+B!S54/B!S$46</f>
        <v>0.35120050699405014</v>
      </c>
      <c r="T69" s="94">
        <f>+B!T54/B!T$46</f>
        <v>0.32635780689234217</v>
      </c>
      <c r="U69" s="93">
        <f>+B!U54/B!U$46</f>
        <v>0.29081955849072405</v>
      </c>
      <c r="V69" s="94">
        <f>+B!V54/B!V$46</f>
        <v>0.25876320559988208</v>
      </c>
      <c r="W69" s="93">
        <f>+B!W54/B!W$46</f>
        <v>0.2840422383200259</v>
      </c>
      <c r="X69" s="94">
        <f>+B!X54/B!X$46</f>
        <v>0.2938255776129009</v>
      </c>
      <c r="Y69" s="93">
        <f>+B!Y54/B!Y$46</f>
        <v>0.29068981523977339</v>
      </c>
      <c r="Z69" s="95">
        <f>+B!Z54/B!Z$46</f>
        <v>0.30390255611385714</v>
      </c>
    </row>
    <row r="70" spans="3:26" x14ac:dyDescent="0.25">
      <c r="C70" s="190" t="s">
        <v>25</v>
      </c>
      <c r="D70" s="191"/>
      <c r="E70" s="67">
        <f>+B!E55/B!E$46</f>
        <v>5.9641486693692118E-2</v>
      </c>
      <c r="F70" s="91">
        <f>+B!F55/B!F$46</f>
        <v>6.1182515101672941E-2</v>
      </c>
      <c r="G70" s="67">
        <f>+B!G55/B!G$46</f>
        <v>7.0180859001161847E-2</v>
      </c>
      <c r="H70" s="91">
        <f>+B!H55/B!H$46</f>
        <v>6.7346297372029421E-2</v>
      </c>
      <c r="I70" s="67">
        <f>+B!I55/B!I$46</f>
        <v>7.9711303810705042E-2</v>
      </c>
      <c r="J70" s="91">
        <f>+B!J55/B!J$46</f>
        <v>6.0673394012256472E-2</v>
      </c>
      <c r="K70" s="67">
        <f>+B!K55/B!K$46</f>
        <v>6.490261643323593E-2</v>
      </c>
      <c r="L70" s="91">
        <f>+B!L55/B!L$46</f>
        <v>6.4014163000490329E-2</v>
      </c>
      <c r="M70" s="67">
        <f>+B!M55/B!M$46</f>
        <v>6.865011988199328E-2</v>
      </c>
      <c r="N70" s="91">
        <f>+B!N55/B!N$46</f>
        <v>4.3872930183356203E-2</v>
      </c>
      <c r="O70" s="67">
        <f>+B!O55/B!O$46</f>
        <v>5.3801443995500103E-2</v>
      </c>
      <c r="P70" s="91">
        <f>+B!P55/B!P$46</f>
        <v>5.8354105944946034E-2</v>
      </c>
      <c r="Q70" s="67">
        <f>+B!Q55/B!Q$46</f>
        <v>4.1734259512261146E-2</v>
      </c>
      <c r="R70" s="91">
        <f>+B!R55/B!R$46</f>
        <v>4.6070498746457224E-2</v>
      </c>
      <c r="S70" s="67">
        <f>+B!S55/B!S$46</f>
        <v>4.7323979964228165E-2</v>
      </c>
      <c r="T70" s="91">
        <f>+B!T55/B!T$46</f>
        <v>4.4329820321022666E-2</v>
      </c>
      <c r="U70" s="67">
        <f>+B!U55/B!U$46</f>
        <v>4.6964833421411556E-2</v>
      </c>
      <c r="V70" s="91">
        <f>+B!V55/B!V$46</f>
        <v>5.0071540862407012E-2</v>
      </c>
      <c r="W70" s="67">
        <f>+B!W55/B!W$46</f>
        <v>5.8375955274480244E-2</v>
      </c>
      <c r="X70" s="91">
        <f>+B!X55/B!X$46</f>
        <v>7.493255605707215E-2</v>
      </c>
      <c r="Y70" s="67">
        <f>+B!Y55/B!Y$46</f>
        <v>6.6527263347678653E-2</v>
      </c>
      <c r="Z70" s="92">
        <f>+B!Z55/B!Z$46</f>
        <v>5.9334464984729114E-2</v>
      </c>
    </row>
    <row r="71" spans="3:26" ht="15.75" thickBot="1" x14ac:dyDescent="0.3">
      <c r="C71" s="192" t="s">
        <v>26</v>
      </c>
      <c r="D71" s="193"/>
      <c r="E71" s="96">
        <f>+B!E56/B!E$46</f>
        <v>3.3476836175462717E-2</v>
      </c>
      <c r="F71" s="97">
        <f>+B!F56/B!F$46</f>
        <v>6.0645352677606837E-3</v>
      </c>
      <c r="G71" s="96">
        <f>+B!G56/B!G$46</f>
        <v>4.9937739201979204E-3</v>
      </c>
      <c r="H71" s="97">
        <f>+B!H56/B!H$46</f>
        <v>5.1641098074873323E-3</v>
      </c>
      <c r="I71" s="96">
        <f>+B!I56/B!I$46</f>
        <v>7.635577321144651E-3</v>
      </c>
      <c r="J71" s="97">
        <f>+B!J56/B!J$46</f>
        <v>1.6195689787096559E-3</v>
      </c>
      <c r="K71" s="96">
        <f>+B!K56/B!K$46</f>
        <v>1.1945955001289719E-2</v>
      </c>
      <c r="L71" s="97">
        <f>+B!L56/B!L$46</f>
        <v>1.5815473750800226E-3</v>
      </c>
      <c r="M71" s="96">
        <f>+B!M56/B!M$46</f>
        <v>1.0007258802312756E-2</v>
      </c>
      <c r="N71" s="97">
        <f>+B!N56/B!N$46</f>
        <v>7.7484022323346296E-3</v>
      </c>
      <c r="O71" s="96">
        <f>+B!O56/B!O$46</f>
        <v>9.7222399273551221E-3</v>
      </c>
      <c r="P71" s="97">
        <f>+B!P56/B!P$46</f>
        <v>7.020496337281518E-3</v>
      </c>
      <c r="Q71" s="96">
        <f>+B!Q56/B!Q$46</f>
        <v>4.9053621281946354E-3</v>
      </c>
      <c r="R71" s="97">
        <f>+B!R56/B!R$46</f>
        <v>5.8363576721283689E-3</v>
      </c>
      <c r="S71" s="96">
        <f>+B!S56/B!S$46</f>
        <v>5.4571637492899809E-3</v>
      </c>
      <c r="T71" s="97">
        <f>+B!T56/B!T$46</f>
        <v>2.9978842253157879E-3</v>
      </c>
      <c r="U71" s="96">
        <f>+B!U56/B!U$46</f>
        <v>4.7724212116012051E-3</v>
      </c>
      <c r="V71" s="97">
        <f>+B!V56/B!V$46</f>
        <v>6.9017084554164193E-3</v>
      </c>
      <c r="W71" s="96">
        <f>+B!W56/B!W$46</f>
        <v>5.3322775823471235E-3</v>
      </c>
      <c r="X71" s="97">
        <f>+B!X56/B!X$46</f>
        <v>5.6234767138920875E-3</v>
      </c>
      <c r="Y71" s="96">
        <f>+B!Y56/B!Y$46</f>
        <v>7.9592718513311414E-3</v>
      </c>
      <c r="Z71" s="98">
        <f>+B!Z56/B!Z$46</f>
        <v>6.7737674522336715E-3</v>
      </c>
    </row>
    <row r="72" spans="3:26" x14ac:dyDescent="0.25">
      <c r="C72" s="1" t="s">
        <v>57</v>
      </c>
    </row>
  </sheetData>
  <mergeCells count="28">
    <mergeCell ref="C70:D70"/>
    <mergeCell ref="C71:D71"/>
    <mergeCell ref="C65:D65"/>
    <mergeCell ref="C66:D66"/>
    <mergeCell ref="C67:D67"/>
    <mergeCell ref="C68:D68"/>
    <mergeCell ref="C69:D69"/>
    <mergeCell ref="C57:D57"/>
    <mergeCell ref="C61:D61"/>
    <mergeCell ref="C62:D62"/>
    <mergeCell ref="C63:D63"/>
    <mergeCell ref="C64:D64"/>
    <mergeCell ref="C52:D52"/>
    <mergeCell ref="C53:D53"/>
    <mergeCell ref="C54:D54"/>
    <mergeCell ref="C55:D55"/>
    <mergeCell ref="C56:D56"/>
    <mergeCell ref="C47:D47"/>
    <mergeCell ref="C48:D48"/>
    <mergeCell ref="C49:D49"/>
    <mergeCell ref="C50:D50"/>
    <mergeCell ref="C51:D51"/>
    <mergeCell ref="B7:E16"/>
    <mergeCell ref="G9:J16"/>
    <mergeCell ref="M8:P16"/>
    <mergeCell ref="C17:E17"/>
    <mergeCell ref="H17:J17"/>
    <mergeCell ref="N17:P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OBSERVATORIO COLOMBIANO TRATADOS COMERCIALES</cp:lastModifiedBy>
  <dcterms:created xsi:type="dcterms:W3CDTF">2017-09-28T16:39:19Z</dcterms:created>
  <dcterms:modified xsi:type="dcterms:W3CDTF">2018-02-28T14:12:58Z</dcterms:modified>
</cp:coreProperties>
</file>