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0115" windowHeight="7995" tabRatio="664" activeTab="6"/>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44525"/>
</workbook>
</file>

<file path=xl/calcChain.xml><?xml version="1.0" encoding="utf-8"?>
<calcChain xmlns="http://schemas.openxmlformats.org/spreadsheetml/2006/main">
  <c r="F50" i="13" l="1"/>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AA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140" i="8"/>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<sst xmlns="http://schemas.openxmlformats.org/spreadsheetml/2006/main" count="371" uniqueCount="61">
  <si>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</si>
  <si>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</si>
  <si>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</si>
  <si>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</si>
  <si>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</si>
  <si>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</si>
  <si>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</si>
  <si>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</si>
  <si>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</si>
  <si>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</si>
  <si>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</si>
  <si>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</si>
  <si>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</si>
  <si>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</si>
  <si>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</si>
  <si>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</si>
  <si>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</si>
  <si>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</si>
  <si>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</si>
  <si>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</si>
  <si>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</si>
  <si>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</si>
  <si>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</si>
  <si>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</si>
  <si>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</si>
  <si>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</si>
  <si>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</si>
  <si>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</si>
  <si>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</si>
  <si>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</si>
  <si>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</si>
  <si>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</si>
  <si>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</si>
  <si>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</si>
  <si>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</si>
  <si>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</si>
  <si>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</si>
  <si>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</si>
  <si>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Merchandise trade matrix – product groups, imports in thousands of dollars, annual, 1995-2016</t>
  </si>
  <si>
    <t>Colombia</t>
  </si>
  <si>
    <t>País</t>
  </si>
  <si>
    <t>Merchandise trade matrix – product groups, exports/ imports per capita in dollars, annual, 1995-2016</t>
  </si>
  <si>
    <t>Xi = exportaciones del país i; Mi = importaciones del país i; Ni = Población del país i;                                                   PIBi = Producto Interno
Bruto del país i. (Durán, J. &amp; Álvarez, M., 2008)</t>
  </si>
  <si>
    <t>Producto interno bruto (PIB) (1995- 2016) Miles de millones de dólares</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</si>
  <si>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</si>
  <si>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</si>
  <si>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</si>
  <si>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</si>
  <si>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</si>
  <si>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</si>
  <si>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</si>
  <si>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</si>
  <si>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</si>
  <si>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</si>
  <si>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</si>
  <si>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DANE- Series de Población</t>
  </si>
  <si>
    <t>Fuente: UNCTAD STAT</t>
  </si>
  <si>
    <t>Fuente: elaboración propia con datos de UNCTAD STAT</t>
  </si>
  <si>
    <t>Costa Rica</t>
  </si>
  <si>
    <t>Estadísticas de población Colombia- Costa Rica (1995-2016)</t>
  </si>
  <si>
    <t>Fuente: https://www.datosmacro.com/demografia/poblacion/costa-rica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</si>
</sst>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000000_);\(#,##0.0000000\)"/>
    <numFmt numFmtId="165" formatCode="_(* #,##0_);_(* \(#,##0\);_(* &quot;-&quot;??_);_(@_)"/>
    <numFmt numFmtId="166" formatCode="0.0%"/>
    <numFmt numFmtId="167" formatCode="0.00000%"/>
    <numFmt numFmtId="168" formatCode="#,##0.000_);\(#,##0.000\)"/>
    <numFmt numFmtId="169" formatCode="#,##0.00000_);\(#,##0.00000\)"/>
    <numFmt numFmtId="170" formatCode="#,##0.00000_);[Red]\(#,##0.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b/>
      <sz val="16"/>
      <name val="Arial"/>
      <family val="2"/>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u/>
      <sz val="8"/>
      <color theme="1"/>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3" fontId="5" fillId="0" borderId="0" applyFont="0" applyFill="0" applyBorder="0" applyAlignment="0" applyProtection="0"/>
    <xf numFmtId="0" fontId="14"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43" fontId="14" fillId="0" borderId="0" applyFont="0" applyFill="0" applyBorder="0" applyAlignment="0" applyProtection="0"/>
    <xf numFmtId="0" fontId="18" fillId="0" borderId="0"/>
    <xf numFmtId="9" fontId="14" fillId="0" borderId="0" applyFont="0" applyFill="0" applyBorder="0" applyAlignment="0" applyProtection="0"/>
    <xf numFmtId="0" fontId="22" fillId="0" borderId="0" applyNumberFormat="0" applyFill="0" applyBorder="0" applyAlignment="0" applyProtection="0"/>
  </cellStyleXfs>
  <cellXfs count="240">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applyAlignme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3" borderId="4" xfId="0" applyFont="1" applyFill="1" applyBorder="1" applyAlignment="1">
      <alignment horizontal="center"/>
    </xf>
    <xf numFmtId="0" fontId="6" fillId="3" borderId="5" xfId="0" applyFont="1" applyFill="1" applyBorder="1"/>
    <xf numFmtId="0" fontId="17" fillId="3" borderId="5" xfId="0" applyNumberFormat="1" applyFont="1" applyFill="1" applyBorder="1" applyAlignment="1">
      <alignment horizontal="center"/>
    </xf>
    <xf numFmtId="0" fontId="17"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7"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8" fillId="4" borderId="0" xfId="2" applyNumberFormat="1" applyFont="1" applyFill="1" applyBorder="1" applyAlignment="1">
      <alignment horizontal="center"/>
    </xf>
    <xf numFmtId="3" fontId="18" fillId="4" borderId="8"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10" xfId="2" applyNumberFormat="1" applyFont="1" applyFill="1" applyBorder="1" applyAlignment="1">
      <alignment horizontal="center"/>
    </xf>
    <xf numFmtId="3" fontId="18" fillId="4" borderId="14" xfId="2" applyNumberFormat="1" applyFont="1" applyFill="1" applyBorder="1" applyAlignment="1">
      <alignment horizontal="center"/>
    </xf>
    <xf numFmtId="3" fontId="18"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7" fillId="3" borderId="1" xfId="0" applyFont="1" applyFill="1" applyBorder="1" applyAlignment="1">
      <alignment horizontal="center"/>
    </xf>
    <xf numFmtId="0" fontId="17" fillId="3" borderId="12"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4" borderId="9" xfId="0" applyFill="1" applyBorder="1" applyAlignment="1">
      <alignment horizontal="center"/>
    </xf>
    <xf numFmtId="3" fontId="18" fillId="4" borderId="15" xfId="2" applyNumberFormat="1" applyFont="1" applyFill="1" applyBorder="1" applyAlignment="1">
      <alignment horizontal="center"/>
    </xf>
    <xf numFmtId="3" fontId="18" fillId="4" borderId="10" xfId="2" applyNumberFormat="1" applyFont="1" applyFill="1" applyBorder="1" applyAlignment="1">
      <alignment horizontal="center"/>
    </xf>
    <xf numFmtId="166"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6"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7" fontId="1" fillId="2" borderId="12" xfId="3" applyNumberFormat="1" applyFont="1" applyFill="1" applyBorder="1" applyAlignment="1">
      <alignment horizontal="center"/>
    </xf>
    <xf numFmtId="167" fontId="0" fillId="4" borderId="13" xfId="3" applyNumberFormat="1" applyFont="1" applyFill="1" applyBorder="1" applyAlignment="1">
      <alignment horizontal="center"/>
    </xf>
    <xf numFmtId="167" fontId="0" fillId="4" borderId="14" xfId="3" applyNumberFormat="1" applyFont="1" applyFill="1" applyBorder="1" applyAlignment="1">
      <alignment horizontal="center"/>
    </xf>
    <xf numFmtId="167" fontId="0" fillId="4" borderId="15" xfId="3" applyNumberFormat="1" applyFont="1" applyFill="1" applyBorder="1" applyAlignment="1">
      <alignment horizontal="center"/>
    </xf>
    <xf numFmtId="0" fontId="8" fillId="0" borderId="0" xfId="0" applyFont="1"/>
    <xf numFmtId="0" fontId="23" fillId="0" borderId="0" xfId="8"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7"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6" fontId="1" fillId="2" borderId="2" xfId="3" applyNumberFormat="1" applyFont="1" applyFill="1" applyBorder="1" applyAlignment="1">
      <alignment horizontal="center"/>
    </xf>
    <xf numFmtId="166" fontId="1" fillId="2" borderId="11" xfId="3" applyNumberFormat="1" applyFont="1" applyFill="1" applyBorder="1" applyAlignment="1">
      <alignment horizontal="center"/>
    </xf>
    <xf numFmtId="166" fontId="0" fillId="4" borderId="0" xfId="3" applyNumberFormat="1" applyFont="1" applyFill="1" applyBorder="1" applyAlignment="1">
      <alignment horizontal="center"/>
    </xf>
    <xf numFmtId="166" fontId="0" fillId="4" borderId="8" xfId="3" applyNumberFormat="1" applyFont="1" applyFill="1" applyBorder="1" applyAlignment="1">
      <alignment horizontal="center"/>
    </xf>
    <xf numFmtId="166" fontId="0" fillId="0" borderId="14" xfId="3" applyNumberFormat="1" applyFont="1" applyFill="1" applyBorder="1" applyAlignment="1">
      <alignment horizontal="center"/>
    </xf>
    <xf numFmtId="166" fontId="0" fillId="0" borderId="0" xfId="3" applyNumberFormat="1" applyFont="1" applyFill="1" applyBorder="1" applyAlignment="1">
      <alignment horizontal="center"/>
    </xf>
    <xf numFmtId="166" fontId="0" fillId="0" borderId="8" xfId="3" applyNumberFormat="1" applyFont="1" applyFill="1" applyBorder="1" applyAlignment="1">
      <alignment horizontal="center"/>
    </xf>
    <xf numFmtId="166" fontId="0" fillId="0" borderId="15" xfId="3" applyNumberFormat="1" applyFont="1" applyFill="1" applyBorder="1" applyAlignment="1">
      <alignment horizontal="center"/>
    </xf>
    <xf numFmtId="166" fontId="0" fillId="0" borderId="3" xfId="3" applyNumberFormat="1" applyFont="1" applyFill="1" applyBorder="1" applyAlignment="1">
      <alignment horizontal="center"/>
    </xf>
    <xf numFmtId="166" fontId="0" fillId="0" borderId="10" xfId="3" applyNumberFormat="1" applyFont="1" applyFill="1" applyBorder="1" applyAlignment="1">
      <alignment horizontal="center"/>
    </xf>
    <xf numFmtId="43" fontId="0" fillId="4" borderId="14" xfId="1" applyFont="1" applyFill="1" applyBorder="1" applyAlignment="1">
      <alignment horizontal="center"/>
    </xf>
    <xf numFmtId="165" fontId="1" fillId="2" borderId="12" xfId="1" applyNumberFormat="1" applyFont="1" applyFill="1" applyBorder="1" applyAlignment="1">
      <alignment horizontal="center"/>
    </xf>
    <xf numFmtId="165" fontId="1" fillId="2" borderId="2" xfId="1" applyNumberFormat="1" applyFont="1" applyFill="1" applyBorder="1" applyAlignment="1">
      <alignment horizontal="center"/>
    </xf>
    <xf numFmtId="165" fontId="1" fillId="2" borderId="11" xfId="1" applyNumberFormat="1" applyFont="1" applyFill="1" applyBorder="1" applyAlignment="1">
      <alignment horizontal="center"/>
    </xf>
    <xf numFmtId="165" fontId="0" fillId="4" borderId="14" xfId="1" applyNumberFormat="1" applyFont="1" applyFill="1" applyBorder="1" applyAlignment="1">
      <alignment horizontal="center"/>
    </xf>
    <xf numFmtId="165" fontId="0" fillId="4" borderId="0" xfId="1" applyNumberFormat="1" applyFont="1" applyFill="1" applyBorder="1" applyAlignment="1">
      <alignment horizontal="center"/>
    </xf>
    <xf numFmtId="165" fontId="0" fillId="4" borderId="8" xfId="1" applyNumberFormat="1" applyFont="1" applyFill="1" applyBorder="1" applyAlignment="1">
      <alignment horizontal="center"/>
    </xf>
    <xf numFmtId="165" fontId="0" fillId="0" borderId="14" xfId="1" applyNumberFormat="1" applyFont="1" applyFill="1" applyBorder="1" applyAlignment="1">
      <alignment horizontal="center"/>
    </xf>
    <xf numFmtId="165" fontId="0" fillId="0" borderId="0" xfId="1" applyNumberFormat="1" applyFont="1" applyFill="1" applyBorder="1" applyAlignment="1">
      <alignment horizontal="center"/>
    </xf>
    <xf numFmtId="165" fontId="0" fillId="0" borderId="8" xfId="1" applyNumberFormat="1" applyFont="1" applyFill="1" applyBorder="1" applyAlignment="1">
      <alignment horizontal="center"/>
    </xf>
    <xf numFmtId="165" fontId="0" fillId="0" borderId="15" xfId="1" applyNumberFormat="1" applyFont="1" applyFill="1" applyBorder="1" applyAlignment="1">
      <alignment horizontal="center"/>
    </xf>
    <xf numFmtId="165" fontId="0" fillId="0" borderId="3" xfId="1" applyNumberFormat="1" applyFont="1" applyFill="1" applyBorder="1" applyAlignment="1">
      <alignment horizontal="center"/>
    </xf>
    <xf numFmtId="165" fontId="0" fillId="0" borderId="10" xfId="1" applyNumberFormat="1" applyFont="1" applyFill="1" applyBorder="1" applyAlignment="1">
      <alignment horizontal="center"/>
    </xf>
    <xf numFmtId="0" fontId="25" fillId="3" borderId="4" xfId="0" applyFont="1" applyFill="1" applyBorder="1" applyAlignment="1">
      <alignment horizontal="center"/>
    </xf>
    <xf numFmtId="0" fontId="26"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6" fontId="1" fillId="2" borderId="13" xfId="3" applyNumberFormat="1" applyFont="1" applyFill="1" applyBorder="1" applyAlignment="1">
      <alignment horizontal="center"/>
    </xf>
    <xf numFmtId="166"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6" fontId="1" fillId="2" borderId="4" xfId="3" applyNumberFormat="1" applyFont="1" applyFill="1" applyBorder="1" applyAlignment="1">
      <alignment horizontal="center"/>
    </xf>
    <xf numFmtId="0" fontId="17"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8" fontId="0" fillId="0" borderId="3" xfId="0" applyNumberFormat="1" applyFill="1" applyBorder="1" applyAlignment="1">
      <alignment horizontal="center"/>
    </xf>
    <xf numFmtId="168" fontId="0" fillId="0" borderId="15" xfId="0" applyNumberFormat="1" applyFill="1" applyBorder="1" applyAlignment="1">
      <alignment horizontal="center"/>
    </xf>
    <xf numFmtId="164"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4"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4"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7"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7" fillId="0" borderId="0" xfId="0" applyFont="1" applyAlignment="1">
      <alignment horizontal="center" vertical="center"/>
    </xf>
    <xf numFmtId="0" fontId="0" fillId="0" borderId="7" xfId="0" applyFill="1" applyBorder="1" applyAlignment="1">
      <alignment horizontal="left"/>
    </xf>
    <xf numFmtId="0" fontId="0" fillId="0" borderId="0" xfId="0" applyFill="1" applyBorder="1" applyAlignment="1">
      <alignment horizontal="left"/>
    </xf>
    <xf numFmtId="0" fontId="0" fillId="4" borderId="7" xfId="0" applyFill="1" applyBorder="1" applyAlignment="1">
      <alignment horizontal="left"/>
    </xf>
    <xf numFmtId="0" fontId="0" fillId="4"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10"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9"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9" fillId="0" borderId="3" xfId="0" applyFont="1" applyBorder="1" applyAlignment="1">
      <alignment horizontal="left" vertical="center" wrapText="1"/>
    </xf>
    <xf numFmtId="0" fontId="20"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4" fillId="2" borderId="1" xfId="0" applyFont="1" applyFill="1" applyBorder="1" applyAlignment="1">
      <alignment horizontal="left"/>
    </xf>
    <xf numFmtId="0" fontId="24"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9">
    <cellStyle name="Hipervínculo" xfId="8" builtinId="8"/>
    <cellStyle name="Hipervínculo 2" xfId="4"/>
    <cellStyle name="Millares" xfId="1" builtinId="3"/>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Costa Rica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Costa Rica:  International trade in goods and services- trade structure by partner, product or service- </a:t>
          </a:r>
          <a:r>
            <a:rPr lang="es-CO"/>
            <a:t>Merchandise trade matrix – product groups, exports in thousands of dollars, annual, 1995-2016.</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Costa Rica: International trade in goods and services- trade structure by partner, product or service- </a:t>
          </a:r>
          <a:r>
            <a:rPr lang="es-CO" b="0"/>
            <a:t>Merchandise trade matrix – product groups, imports in thousands of dollars, annual, 1995-2016.</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1995-2016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1995-2016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1995-2016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Costa Rica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Costa Rica.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7391399"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478279"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Costa Rica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478279" cy="4810186"/>
      </dsp:txXfrm>
    </dsp:sp>
    <dsp:sp modelId="{E6E477ED-800F-4FDD-8D4D-EE9E659545C2}">
      <dsp:nvSpPr>
        <dsp:cNvPr id="0" name=""/>
        <dsp:cNvSpPr/>
      </dsp:nvSpPr>
      <dsp:spPr>
        <a:xfrm>
          <a:off x="1589151" y="3482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 Costa Rica:  International trade in goods and services- trade structure by partner, product or service- </a:t>
          </a:r>
          <a:r>
            <a:rPr lang="es-CO" sz="1300" kern="1200"/>
            <a:t>Merchandise trade matrix – product groups, exports in thousands of dollars, annual, 1995-2016.</a:t>
          </a:r>
        </a:p>
      </dsp:txBody>
      <dsp:txXfrm>
        <a:off x="1589151" y="34822"/>
        <a:ext cx="5802249" cy="649422"/>
      </dsp:txXfrm>
    </dsp:sp>
    <dsp:sp modelId="{FEB9683F-983F-4FAE-8A4D-E48613D83443}">
      <dsp:nvSpPr>
        <dsp:cNvPr id="0" name=""/>
        <dsp:cNvSpPr/>
      </dsp:nvSpPr>
      <dsp:spPr>
        <a:xfrm>
          <a:off x="1478279" y="68424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589151" y="71671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 Costa Rica: International trade in goods and services- trade structure by partner, product or service- </a:t>
          </a:r>
          <a:r>
            <a:rPr lang="es-CO" sz="1300" b="0" kern="1200"/>
            <a:t>Merchandise trade matrix – product groups, imports in thousands of dollars, annual, 1995-2016.</a:t>
          </a:r>
        </a:p>
      </dsp:txBody>
      <dsp:txXfrm>
        <a:off x="1589151" y="716715"/>
        <a:ext cx="5802249" cy="649422"/>
      </dsp:txXfrm>
    </dsp:sp>
    <dsp:sp modelId="{7296F6A3-BED4-45B6-9493-1798AC405508}">
      <dsp:nvSpPr>
        <dsp:cNvPr id="0" name=""/>
        <dsp:cNvSpPr/>
      </dsp:nvSpPr>
      <dsp:spPr>
        <a:xfrm>
          <a:off x="1478279" y="136613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589151" y="139860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del Mundo: </a:t>
          </a:r>
          <a:r>
            <a:rPr lang="es-CO" sz="1300" kern="1200"/>
            <a:t>Merchandise trade matrix – product groups, exports in thousands of dollars, annual, 1995-2016 para todos los países. </a:t>
          </a:r>
          <a:endParaRPr lang="es-CO" sz="1300" b="1" kern="1200"/>
        </a:p>
      </dsp:txBody>
      <dsp:txXfrm>
        <a:off x="1589151" y="1398608"/>
        <a:ext cx="5802249" cy="649422"/>
      </dsp:txXfrm>
    </dsp:sp>
    <dsp:sp modelId="{EE5A2359-C2F2-4604-B9E0-BAD32608715E}">
      <dsp:nvSpPr>
        <dsp:cNvPr id="0" name=""/>
        <dsp:cNvSpPr/>
      </dsp:nvSpPr>
      <dsp:spPr>
        <a:xfrm>
          <a:off x="1478279" y="204803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589151" y="208050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del Mundo: </a:t>
          </a:r>
          <a:r>
            <a:rPr lang="es-CO" sz="1300" b="0" kern="1200"/>
            <a:t>Merchandise trade matrix – product groups, imports in thousands of dollars, annual, 1995-2016 para todos los países. </a:t>
          </a:r>
          <a:endParaRPr lang="es-CO" sz="1300" kern="1200"/>
        </a:p>
      </dsp:txBody>
      <dsp:txXfrm>
        <a:off x="1589151" y="2080502"/>
        <a:ext cx="5802249" cy="649422"/>
      </dsp:txXfrm>
    </dsp:sp>
    <dsp:sp modelId="{238D5868-9818-448F-B3D3-7B38A03E9BBE}">
      <dsp:nvSpPr>
        <dsp:cNvPr id="0" name=""/>
        <dsp:cNvSpPr/>
      </dsp:nvSpPr>
      <dsp:spPr>
        <a:xfrm>
          <a:off x="1478279" y="272992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589151" y="276239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al Mundo: </a:t>
          </a:r>
          <a:r>
            <a:rPr lang="es-CO" sz="1300" kern="1200"/>
            <a:t>Merchandise trade matrix – product groups, exports in thousands of dollars, annual, 1995-2016 para todos los paises.</a:t>
          </a:r>
        </a:p>
      </dsp:txBody>
      <dsp:txXfrm>
        <a:off x="1589151" y="2762395"/>
        <a:ext cx="5802249" cy="649422"/>
      </dsp:txXfrm>
    </dsp:sp>
    <dsp:sp modelId="{4472BFF0-5788-43A9-A59F-58ACC1158DA0}">
      <dsp:nvSpPr>
        <dsp:cNvPr id="0" name=""/>
        <dsp:cNvSpPr/>
      </dsp:nvSpPr>
      <dsp:spPr>
        <a:xfrm>
          <a:off x="1478279" y="341181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589151" y="344428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Producto Interno Bruto de Colombia y Costa Rica. </a:t>
          </a:r>
        </a:p>
      </dsp:txBody>
      <dsp:txXfrm>
        <a:off x="1589151" y="3444288"/>
        <a:ext cx="5802249" cy="649422"/>
      </dsp:txXfrm>
    </dsp:sp>
    <dsp:sp modelId="{1F0A6A32-AB9E-41A0-A7A1-62AFCD11E4E3}">
      <dsp:nvSpPr>
        <dsp:cNvPr id="0" name=""/>
        <dsp:cNvSpPr/>
      </dsp:nvSpPr>
      <dsp:spPr>
        <a:xfrm>
          <a:off x="1478279" y="409371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589151" y="412618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Población de Colombia y de Costa Rica para cada año en cuestión</a:t>
          </a:r>
          <a:r>
            <a:rPr lang="es-CO" sz="1300" kern="1200"/>
            <a:t>.</a:t>
          </a:r>
        </a:p>
      </dsp:txBody>
      <dsp:txXfrm>
        <a:off x="1589151" y="4126182"/>
        <a:ext cx="5802249" cy="649422"/>
      </dsp:txXfrm>
    </dsp:sp>
    <dsp:sp modelId="{818481AF-22B3-4E42-8495-D443CCA6EC8B}">
      <dsp:nvSpPr>
        <dsp:cNvPr id="0" name=""/>
        <dsp:cNvSpPr/>
      </dsp:nvSpPr>
      <dsp:spPr>
        <a:xfrm>
          <a:off x="1478279" y="477560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273707</xdr:colOff>
      <xdr:row>19</xdr:row>
      <xdr:rowOff>41247</xdr:rowOff>
    </xdr:from>
    <xdr:to>
      <xdr:col>2</xdr:col>
      <xdr:colOff>142327</xdr:colOff>
      <xdr:row>23</xdr:row>
      <xdr:rowOff>137592</xdr:rowOff>
    </xdr:to>
    <xdr:pic>
      <xdr:nvPicPr>
        <xdr:cNvPr id="7" name="6 Imagen"/>
        <xdr:cNvPicPr>
          <a:picLocks noChangeAspect="1"/>
        </xdr:cNvPicPr>
      </xdr:nvPicPr>
      <xdr:blipFill>
        <a:blip xmlns:r="http://schemas.openxmlformats.org/officeDocument/2006/relationships" r:embed="rId4"/>
        <a:stretch>
          <a:fillRect/>
        </a:stretch>
      </xdr:blipFill>
      <xdr:spPr>
        <a:xfrm>
          <a:off x="273707" y="3577540"/>
          <a:ext cx="1401379" cy="8408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100011</xdr:rowOff>
    </xdr:from>
    <xdr:to>
      <xdr:col>11</xdr:col>
      <xdr:colOff>114300</xdr:colOff>
      <xdr:row>28</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85725</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428626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857250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8"/>
  <sheetViews>
    <sheetView showGridLines="0" topLeftCell="A40" workbookViewId="0">
      <selection activeCell="G49" sqref="G4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9"/>
      <c r="G3" s="229"/>
      <c r="H3" s="229"/>
      <c r="I3" s="229"/>
      <c r="J3" s="229"/>
    </row>
    <row r="4" spans="2:15" s="1" customFormat="1" x14ac:dyDescent="0.25"/>
    <row r="5" spans="2:15" s="1" customFormat="1" x14ac:dyDescent="0.25"/>
    <row r="6" spans="2:15" s="1" customFormat="1" x14ac:dyDescent="0.25">
      <c r="L6" s="212" t="s">
        <v>12</v>
      </c>
      <c r="M6" s="213"/>
      <c r="N6" s="213"/>
      <c r="O6" s="213"/>
    </row>
    <row r="7" spans="2:15" s="1" customFormat="1" x14ac:dyDescent="0.25">
      <c r="B7" s="194" t="s">
        <v>48</v>
      </c>
      <c r="C7" s="210"/>
      <c r="D7" s="210"/>
      <c r="E7" s="210"/>
      <c r="L7" s="213"/>
      <c r="M7" s="213"/>
      <c r="N7" s="213"/>
      <c r="O7" s="213"/>
    </row>
    <row r="8" spans="2:15" s="1" customFormat="1" x14ac:dyDescent="0.25">
      <c r="B8" s="210"/>
      <c r="C8" s="210"/>
      <c r="D8" s="210"/>
      <c r="E8" s="210"/>
      <c r="L8" s="213"/>
      <c r="M8" s="213"/>
      <c r="N8" s="213"/>
      <c r="O8" s="213"/>
    </row>
    <row r="9" spans="2:15" s="1" customFormat="1" x14ac:dyDescent="0.25">
      <c r="B9" s="210"/>
      <c r="C9" s="210"/>
      <c r="D9" s="210"/>
      <c r="E9" s="210"/>
      <c r="L9" s="213"/>
      <c r="M9" s="213"/>
      <c r="N9" s="213"/>
      <c r="O9" s="213"/>
    </row>
    <row r="10" spans="2:15" s="1" customFormat="1" x14ac:dyDescent="0.25">
      <c r="B10" s="210"/>
      <c r="C10" s="210"/>
      <c r="D10" s="210"/>
      <c r="E10" s="210"/>
      <c r="L10" s="213"/>
      <c r="M10" s="213"/>
      <c r="N10" s="213"/>
      <c r="O10" s="213"/>
    </row>
    <row r="11" spans="2:15" s="1" customFormat="1" x14ac:dyDescent="0.25">
      <c r="B11" s="210"/>
      <c r="C11" s="210"/>
      <c r="D11" s="210"/>
      <c r="E11" s="210"/>
      <c r="L11" s="213"/>
      <c r="M11" s="213"/>
      <c r="N11" s="213"/>
      <c r="O11" s="213"/>
    </row>
    <row r="12" spans="2:15" s="1" customFormat="1" x14ac:dyDescent="0.25">
      <c r="B12" s="210"/>
      <c r="C12" s="210"/>
      <c r="D12" s="210"/>
      <c r="E12" s="210"/>
      <c r="F12"/>
      <c r="G12"/>
      <c r="H12"/>
      <c r="I12"/>
      <c r="L12" s="213"/>
      <c r="M12" s="213"/>
      <c r="N12" s="213"/>
      <c r="O12" s="213"/>
    </row>
    <row r="13" spans="2:15" s="1" customFormat="1" x14ac:dyDescent="0.25">
      <c r="B13" s="210"/>
      <c r="C13" s="210"/>
      <c r="D13" s="210"/>
      <c r="E13" s="210"/>
      <c r="F13"/>
      <c r="G13"/>
      <c r="H13"/>
      <c r="I13"/>
      <c r="L13" s="213"/>
      <c r="M13" s="213"/>
      <c r="N13" s="213"/>
      <c r="O13" s="213"/>
    </row>
    <row r="14" spans="2:15" s="1" customFormat="1" x14ac:dyDescent="0.25">
      <c r="B14" s="210"/>
      <c r="C14" s="210"/>
      <c r="D14" s="210"/>
      <c r="E14" s="210"/>
      <c r="F14"/>
      <c r="G14"/>
      <c r="H14"/>
      <c r="I14"/>
      <c r="L14" s="213"/>
      <c r="M14" s="213"/>
      <c r="N14" s="213"/>
      <c r="O14" s="213"/>
    </row>
    <row r="15" spans="2:15" ht="18.75" customHeight="1" x14ac:dyDescent="0.25">
      <c r="B15" s="210"/>
      <c r="C15" s="210"/>
      <c r="D15" s="210"/>
      <c r="E15" s="210"/>
      <c r="L15" s="213"/>
      <c r="M15" s="213"/>
      <c r="N15" s="213"/>
      <c r="O15" s="213"/>
    </row>
    <row r="16" spans="2:15" x14ac:dyDescent="0.25">
      <c r="C16" s="195" t="s">
        <v>3</v>
      </c>
      <c r="D16" s="195"/>
      <c r="E16" s="195"/>
      <c r="G16" s="195" t="s">
        <v>3</v>
      </c>
      <c r="H16" s="195"/>
      <c r="I16" s="195"/>
      <c r="L16" s="195" t="s">
        <v>3</v>
      </c>
      <c r="M16" s="195"/>
      <c r="N16" s="195"/>
    </row>
    <row r="42" spans="4:27" ht="15.75" thickBot="1" x14ac:dyDescent="0.3"/>
    <row r="43" spans="4:27" ht="15.75" thickBot="1" x14ac:dyDescent="0.3">
      <c r="D43" s="8" t="s">
        <v>15</v>
      </c>
      <c r="E43" s="9"/>
      <c r="F43" s="125">
        <v>1995</v>
      </c>
      <c r="G43" s="18">
        <v>1996</v>
      </c>
      <c r="H43" s="10">
        <v>1997</v>
      </c>
      <c r="I43" s="18">
        <v>1998</v>
      </c>
      <c r="J43" s="10">
        <v>1999</v>
      </c>
      <c r="K43" s="18">
        <v>2000</v>
      </c>
      <c r="L43" s="10">
        <v>2001</v>
      </c>
      <c r="M43" s="18">
        <v>2002</v>
      </c>
      <c r="N43" s="10">
        <v>2003</v>
      </c>
      <c r="O43" s="18">
        <v>2004</v>
      </c>
      <c r="P43" s="10">
        <v>2005</v>
      </c>
      <c r="Q43" s="18">
        <v>2006</v>
      </c>
      <c r="R43" s="10">
        <v>2007</v>
      </c>
      <c r="S43" s="18">
        <v>2008</v>
      </c>
      <c r="T43" s="10">
        <v>2009</v>
      </c>
      <c r="U43" s="18">
        <v>2010</v>
      </c>
      <c r="V43" s="10">
        <v>2011</v>
      </c>
      <c r="W43" s="18">
        <v>2012</v>
      </c>
      <c r="X43" s="10">
        <v>2013</v>
      </c>
      <c r="Y43" s="18">
        <v>2014</v>
      </c>
      <c r="Z43" s="10">
        <v>2015</v>
      </c>
      <c r="AA43" s="18">
        <v>2016</v>
      </c>
    </row>
    <row r="44" spans="4:27" x14ac:dyDescent="0.25">
      <c r="D44" s="205" t="s">
        <v>17</v>
      </c>
      <c r="E44" s="206"/>
      <c r="F44" s="178">
        <f>+(A!D47-B!E47)/(I!F76+H!F58)</f>
        <v>4.076291003443806E-4</v>
      </c>
      <c r="G44" s="179">
        <f>+(A!E47-B!F47)/(I!G76+H!G58)</f>
        <v>1.5788207114373151E-4</v>
      </c>
      <c r="H44" s="180">
        <f>+(A!F47-B!G47)/(I!H76+H!H58)</f>
        <v>1.8154655836563458E-4</v>
      </c>
      <c r="I44" s="179">
        <f>+(A!G47-B!H47)/(I!I76+H!I58)</f>
        <v>3.9241175540080913E-4</v>
      </c>
      <c r="J44" s="180">
        <f>+(A!H47-B!I47)/(I!J76+H!J58)</f>
        <v>8.7833813266606844E-4</v>
      </c>
      <c r="K44" s="179">
        <f>+(A!I47-B!J47)/(I!K76+H!K58)</f>
        <v>9.0836586105177508E-4</v>
      </c>
      <c r="L44" s="180">
        <f>+(A!J47-B!K47)/(I!L76+H!L58)</f>
        <v>1.5669375008879602E-3</v>
      </c>
      <c r="M44" s="179">
        <f>+(A!K47-B!L47)/(I!M76+H!M58)</f>
        <v>2.7061663537806002E-3</v>
      </c>
      <c r="N44" s="180">
        <f>+(A!L47-B!M47)/(I!N76+H!N58)</f>
        <v>1.4955681200648119E-3</v>
      </c>
      <c r="O44" s="179">
        <f>+(A!M47-B!N47)/(I!O76+H!O58)</f>
        <v>1.0860943474242791E-3</v>
      </c>
      <c r="P44" s="180">
        <f>+(A!N47-B!O47)/(I!P76+H!P58)</f>
        <v>7.1400660111782717E-4</v>
      </c>
      <c r="Q44" s="179">
        <f>+(A!O47-B!P47)/(I!Q76+H!Q58)</f>
        <v>6.0571687463530739E-4</v>
      </c>
      <c r="R44" s="180">
        <f>+(A!P47-B!Q47)/(I!R76+H!R58)</f>
        <v>7.078793995167578E-4</v>
      </c>
      <c r="S44" s="179">
        <f>+(A!Q47-B!R47)/(I!S76+H!S58)</f>
        <v>4.1595837078618297E-4</v>
      </c>
      <c r="T44" s="180">
        <f>+(A!R47-B!S47)/(I!T76+H!T58)</f>
        <v>7.4517909614588618E-4</v>
      </c>
      <c r="U44" s="179">
        <f>+(A!S47-B!T47)/(I!U76+H!U58)</f>
        <v>1.3908921415769764E-3</v>
      </c>
      <c r="V44" s="180">
        <f>+(A!T47-B!U47)/(I!V76+H!V58)</f>
        <v>6.5040279987374169E-4</v>
      </c>
      <c r="W44" s="179">
        <f>+(A!U47-B!V47)/(I!W76+H!W58)</f>
        <v>6.6136209543608121E-4</v>
      </c>
      <c r="X44" s="180">
        <f>+(A!V47-B!W47)/(I!X76+H!X58)</f>
        <v>7.5352753991609028E-4</v>
      </c>
      <c r="Y44" s="179">
        <f>+(A!W47-B!X47)/(I!Y76+H!Y58)</f>
        <v>6.3835925698884309E-4</v>
      </c>
      <c r="Z44" s="180">
        <f>+(A!X47-B!Y47)/(I!Z76+H!Z58)</f>
        <v>7.6133216335624724E-4</v>
      </c>
      <c r="AA44" s="179">
        <f>+(A!Y47-B!Z47)/(I!AA76+H!AA58)</f>
        <v>9.08324607814463E-4</v>
      </c>
    </row>
    <row r="45" spans="4:27" x14ac:dyDescent="0.25">
      <c r="D45" s="188" t="s">
        <v>18</v>
      </c>
      <c r="E45" s="189"/>
      <c r="F45" s="181">
        <f>+(A!D48-B!E48)/(I!F77+H!F59)</f>
        <v>5.3772174407223927E-3</v>
      </c>
      <c r="G45" s="182">
        <f>+(A!E48-B!F48)/(I!G77+H!G59)</f>
        <v>3.1680780766396386E-3</v>
      </c>
      <c r="H45" s="183">
        <f>+(A!F48-B!G48)/(I!H77+H!H59)</f>
        <v>3.8643468268174381E-3</v>
      </c>
      <c r="I45" s="182">
        <f>+(A!G48-B!H48)/(I!I77+H!I59)</f>
        <v>3.9954656369646157E-3</v>
      </c>
      <c r="J45" s="183">
        <f>+(A!H48-B!I48)/(I!J77+H!J59)</f>
        <v>4.7287831194457372E-4</v>
      </c>
      <c r="K45" s="182">
        <f>+(A!I48-B!J48)/(I!K77+H!K59)</f>
        <v>6.6109133415733184E-4</v>
      </c>
      <c r="L45" s="183">
        <f>+(A!J48-B!K48)/(I!L77+H!L59)</f>
        <v>3.3110783177128867E-3</v>
      </c>
      <c r="M45" s="182">
        <f>+(A!K48-B!L48)/(I!M77+H!M59)</f>
        <v>2.2248931924339554E-3</v>
      </c>
      <c r="N45" s="183">
        <f>+(A!L48-B!M48)/(I!N77+H!N59)</f>
        <v>3.2493460699435698E-3</v>
      </c>
      <c r="O45" s="182">
        <f>+(A!M48-B!N48)/(I!O77+H!O59)</f>
        <v>1.8414459305860307E-3</v>
      </c>
      <c r="P45" s="183">
        <f>+(A!N48-B!O48)/(I!P77+H!P59)</f>
        <v>2.4728381390804184E-3</v>
      </c>
      <c r="Q45" s="182">
        <f>+(A!O48-B!P48)/(I!Q77+H!Q59)</f>
        <v>-3.3798992344072706E-4</v>
      </c>
      <c r="R45" s="183">
        <f>+(A!P48-B!Q48)/(I!R77+H!R59)</f>
        <v>-6.0149314177692483E-3</v>
      </c>
      <c r="S45" s="182">
        <f>+(A!Q48-B!R48)/(I!S77+H!S59)</f>
        <v>-1.5164759525395465E-2</v>
      </c>
      <c r="T45" s="183">
        <f>+(A!R48-B!S48)/(I!T77+H!T59)</f>
        <v>-1.2496508379585282E-2</v>
      </c>
      <c r="U45" s="182">
        <f>+(A!S48-B!T48)/(I!U77+H!U59)</f>
        <v>-1.5118677152892501E-2</v>
      </c>
      <c r="V45" s="183">
        <f>+(A!T48-B!U48)/(I!V77+H!V59)</f>
        <v>-1.2104551874455256E-2</v>
      </c>
      <c r="W45" s="182">
        <f>+(A!U48-B!V48)/(I!W77+H!W59)</f>
        <v>-1.0193244190341951E-2</v>
      </c>
      <c r="X45" s="183">
        <f>+(A!V48-B!W48)/(I!X77+H!X59)</f>
        <v>-9.643899342303126E-3</v>
      </c>
      <c r="Y45" s="182">
        <f>+(A!W48-B!X48)/(I!Y77+H!Y59)</f>
        <v>-8.2943519818762298E-3</v>
      </c>
      <c r="Z45" s="183">
        <f>+(A!X48-B!Y48)/(I!Z77+H!Z59)</f>
        <v>-1.4512326137714672E-5</v>
      </c>
      <c r="AA45" s="182">
        <f>+(A!Y48-B!Z48)/(I!AA77+H!AA59)</f>
        <v>1.8588902406196811E-4</v>
      </c>
    </row>
    <row r="46" spans="4:27" x14ac:dyDescent="0.25">
      <c r="D46" s="190" t="s">
        <v>19</v>
      </c>
      <c r="E46" s="191"/>
      <c r="F46" s="181">
        <f>+(A!D49-B!E49)/(I!F78+H!F60)</f>
        <v>-4.7478455057049595E-4</v>
      </c>
      <c r="G46" s="182">
        <f>+(A!E49-B!F49)/(I!G78+H!G60)</f>
        <v>-8.5953737750673123E-4</v>
      </c>
      <c r="H46" s="183">
        <f>+(A!F49-B!G49)/(I!H78+H!H60)</f>
        <v>-1.3620880442397323E-3</v>
      </c>
      <c r="I46" s="182">
        <f>+(A!G49-B!H49)/(I!I78+H!I60)</f>
        <v>-1.2278210212479223E-3</v>
      </c>
      <c r="J46" s="183">
        <f>+(A!H49-B!I49)/(I!J78+H!J60)</f>
        <v>-1.8809776507402458E-3</v>
      </c>
      <c r="K46" s="182">
        <f>+(A!I49-B!J49)/(I!K78+H!K60)</f>
        <v>-2.0867995956535129E-3</v>
      </c>
      <c r="L46" s="183">
        <f>+(A!J49-B!K49)/(I!L78+H!L60)</f>
        <v>-1.5271554981418447E-3</v>
      </c>
      <c r="M46" s="182">
        <f>+(A!K49-B!L49)/(I!M78+H!M60)</f>
        <v>-1.4604368169164625E-3</v>
      </c>
      <c r="N46" s="183">
        <f>+(A!L49-B!M49)/(I!N78+H!N60)</f>
        <v>-1.4591988894190127E-3</v>
      </c>
      <c r="O46" s="182">
        <f>+(A!M49-B!N49)/(I!O78+H!O60)</f>
        <v>-1.6399379504866433E-3</v>
      </c>
      <c r="P46" s="183">
        <f>+(A!N49-B!O49)/(I!P78+H!P60)</f>
        <v>-6.8547381624985875E-4</v>
      </c>
      <c r="Q46" s="182">
        <f>+(A!O49-B!P49)/(I!Q78+H!Q60)</f>
        <v>-8.9052384581393609E-4</v>
      </c>
      <c r="R46" s="183">
        <f>+(A!P49-B!Q49)/(I!R78+H!R60)</f>
        <v>-7.3964535954546516E-4</v>
      </c>
      <c r="S46" s="182">
        <f>+(A!Q49-B!R49)/(I!S78+H!S60)</f>
        <v>-1.0909370075308834E-3</v>
      </c>
      <c r="T46" s="183">
        <f>+(A!R49-B!S49)/(I!T78+H!T60)</f>
        <v>-5.7718853543488151E-4</v>
      </c>
      <c r="U46" s="182">
        <f>+(A!S49-B!T49)/(I!U78+H!U60)</f>
        <v>-1.0003442124517713E-3</v>
      </c>
      <c r="V46" s="183">
        <f>+(A!T49-B!U49)/(I!V78+H!V60)</f>
        <v>-1.2821848617914514E-3</v>
      </c>
      <c r="W46" s="182">
        <f>+(A!U49-B!V49)/(I!W78+H!W60)</f>
        <v>-7.2638162302138612E-4</v>
      </c>
      <c r="X46" s="183">
        <f>+(A!V49-B!W49)/(I!X78+H!X60)</f>
        <v>-8.7926104634435164E-4</v>
      </c>
      <c r="Y46" s="182">
        <f>+(A!W49-B!X49)/(I!Y78+H!Y60)</f>
        <v>-3.4376504980589259E-4</v>
      </c>
      <c r="Z46" s="183">
        <f>+(A!X49-B!Y49)/(I!Z78+H!Z60)</f>
        <v>9.7189561047489196E-5</v>
      </c>
      <c r="AA46" s="182">
        <f>+(A!Y49-B!Z49)/(I!AA78+H!AA60)</f>
        <v>-1.3339116641702619E-4</v>
      </c>
    </row>
    <row r="47" spans="4:27" x14ac:dyDescent="0.25">
      <c r="D47" s="188" t="s">
        <v>20</v>
      </c>
      <c r="E47" s="189"/>
      <c r="F47" s="181">
        <f>+(A!D50-B!E50)/(I!F79+H!F61)</f>
        <v>1.1957982009024187E-2</v>
      </c>
      <c r="G47" s="182">
        <f>+(A!E50-B!F50)/(I!G79+H!G61)</f>
        <v>9.7521091757135133E-3</v>
      </c>
      <c r="H47" s="183">
        <f>+(A!F50-B!G50)/(I!H79+H!H61)</f>
        <v>7.9897405267953976E-3</v>
      </c>
      <c r="I47" s="182">
        <f>+(A!G50-B!H50)/(I!I79+H!I61)</f>
        <v>1.2224134978331387E-3</v>
      </c>
      <c r="J47" s="183">
        <f>+(A!H50-B!I50)/(I!J79+H!J61)</f>
        <v>8.5580728354890767E-5</v>
      </c>
      <c r="K47" s="182">
        <f>+(A!I50-B!J50)/(I!K79+H!K61)</f>
        <v>2.8581771284462735E-4</v>
      </c>
      <c r="L47" s="183">
        <f>+(A!J50-B!K50)/(I!L79+H!L61)</f>
        <v>5.7005706928933645E-3</v>
      </c>
      <c r="M47" s="182">
        <f>+(A!K50-B!L50)/(I!M79+H!M61)</f>
        <v>1.057394208533012E-3</v>
      </c>
      <c r="N47" s="183">
        <f>+(A!L50-B!M50)/(I!N79+H!N61)</f>
        <v>9.0323759872142344E-3</v>
      </c>
      <c r="O47" s="182">
        <f>+(A!M50-B!N50)/(I!O79+H!O61)</f>
        <v>9.2121270999281323E-3</v>
      </c>
      <c r="P47" s="183">
        <f>+(A!N50-B!O50)/(I!P79+H!P61)</f>
        <v>2.2739898765592862E-3</v>
      </c>
      <c r="Q47" s="182">
        <f>+(A!O50-B!P50)/(I!Q79+H!Q61)</f>
        <v>2.3515926253196737E-3</v>
      </c>
      <c r="R47" s="183">
        <f>+(A!P50-B!Q50)/(I!R79+H!R61)</f>
        <v>2.1849226110848322E-3</v>
      </c>
      <c r="S47" s="182">
        <f>+(A!Q50-B!R50)/(I!S79+H!S61)</f>
        <v>4.2839391168872426E-3</v>
      </c>
      <c r="T47" s="183">
        <f>+(A!R50-B!S50)/(I!T79+H!T61)</f>
        <v>1.2145436071158669E-3</v>
      </c>
      <c r="U47" s="182">
        <f>+(A!S50-B!T50)/(I!U79+H!U61)</f>
        <v>8.1148944442674207E-3</v>
      </c>
      <c r="V47" s="183">
        <f>+(A!T50-B!U50)/(I!V79+H!V61)</f>
        <v>4.2640739744704446E-3</v>
      </c>
      <c r="W47" s="182">
        <f>+(A!U50-B!V50)/(I!W79+H!W61)</f>
        <v>1.5627783499390092E-4</v>
      </c>
      <c r="X47" s="183">
        <f>+(A!V50-B!W50)/(I!X79+H!X61)</f>
        <v>1.8671088568865708E-4</v>
      </c>
      <c r="Y47" s="182">
        <f>+(A!W50-B!X50)/(I!Y79+H!Y61)</f>
        <v>1.174685609266553E-4</v>
      </c>
      <c r="Z47" s="183">
        <f>+(A!X50-B!Y50)/(I!Z79+H!Z61)</f>
        <v>1.2674072012839341E-4</v>
      </c>
      <c r="AA47" s="182">
        <f>+(A!Y50-B!Z50)/(I!AA79+H!AA61)</f>
        <v>2.3905764257741821E-4</v>
      </c>
    </row>
    <row r="48" spans="4:27" x14ac:dyDescent="0.25">
      <c r="D48" s="190" t="s">
        <v>21</v>
      </c>
      <c r="E48" s="191"/>
      <c r="F48" s="181">
        <f>+(A!D51-B!E51)/(I!F80+H!F62)</f>
        <v>0</v>
      </c>
      <c r="G48" s="182">
        <f>+(A!E51-B!F51)/(I!G80+H!G62)</f>
        <v>1.8410692565896479E-5</v>
      </c>
      <c r="H48" s="183">
        <f>+(A!F51-B!G51)/(I!H80+H!H62)</f>
        <v>9.1663888687495012E-6</v>
      </c>
      <c r="I48" s="182">
        <f>+(A!G51-B!H51)/(I!I80+H!I62)</f>
        <v>0</v>
      </c>
      <c r="J48" s="183">
        <f>+(A!H51-B!I51)/(I!J80+H!J62)</f>
        <v>1.4164684091052702E-5</v>
      </c>
      <c r="K48" s="182">
        <f>+(A!I51-B!J51)/(I!K80+H!K62)</f>
        <v>-1.6345739804564394E-3</v>
      </c>
      <c r="L48" s="183">
        <f>+(A!J51-B!K51)/(I!L80+H!L62)</f>
        <v>-9.0709853850833084E-5</v>
      </c>
      <c r="M48" s="182">
        <f>+(A!K51-B!L51)/(I!M80+H!M62)</f>
        <v>1.4685748621506694E-2</v>
      </c>
      <c r="N48" s="183">
        <f>+(A!L51-B!M51)/(I!N80+H!N62)</f>
        <v>5.8772150518806405E-4</v>
      </c>
      <c r="O48" s="182">
        <f>+(A!M51-B!N51)/(I!O80+H!O62)</f>
        <v>2.1403388166259915E-3</v>
      </c>
      <c r="P48" s="183">
        <f>+(A!N51-B!O51)/(I!P80+H!P62)</f>
        <v>7.7582470063624882E-4</v>
      </c>
      <c r="Q48" s="182">
        <f>+(A!O51-B!P51)/(I!Q80+H!Q62)</f>
        <v>1.6348393868888559E-3</v>
      </c>
      <c r="R48" s="183">
        <f>+(A!P51-B!Q51)/(I!R80+H!R62)</f>
        <v>3.0846667742943077E-4</v>
      </c>
      <c r="S48" s="182">
        <f>+(A!Q51-B!R51)/(I!S80+H!S62)</f>
        <v>8.7396379236366758E-5</v>
      </c>
      <c r="T48" s="183">
        <f>+(A!R51-B!S51)/(I!T80+H!T62)</f>
        <v>8.9401775852972952E-5</v>
      </c>
      <c r="U48" s="182">
        <f>+(A!S51-B!T51)/(I!U80+H!U62)</f>
        <v>-1.2182049223618907E-2</v>
      </c>
      <c r="V48" s="183">
        <f>+(A!T51-B!U51)/(I!V80+H!V62)</f>
        <v>7.260428399520051E-5</v>
      </c>
      <c r="W48" s="182">
        <f>+(A!U51-B!V51)/(I!W80+H!W62)</f>
        <v>3.9269577972704337E-5</v>
      </c>
      <c r="X48" s="183">
        <f>+(A!V51-B!W51)/(I!X80+H!X62)</f>
        <v>6.4072787024537662E-6</v>
      </c>
      <c r="Y48" s="182">
        <f>+(A!W51-B!X51)/(I!Y80+H!Y62)</f>
        <v>2.3060846181759294E-4</v>
      </c>
      <c r="Z48" s="183">
        <f>+(A!X51-B!Y51)/(I!Z80+H!Z62)</f>
        <v>4.2171319548436697E-6</v>
      </c>
      <c r="AA48" s="182">
        <f>+(A!Y51-B!Z51)/(I!AA80+H!AA62)</f>
        <v>2.9906475114852156E-5</v>
      </c>
    </row>
    <row r="49" spans="4:27" x14ac:dyDescent="0.25">
      <c r="D49" s="188" t="s">
        <v>22</v>
      </c>
      <c r="E49" s="189"/>
      <c r="F49" s="181">
        <f>+(A!D52-B!E52)/(I!F81+H!F63)</f>
        <v>4.3302985236928684E-3</v>
      </c>
      <c r="G49" s="182">
        <f>+(A!E52-B!F52)/(I!G81+H!G63)</f>
        <v>6.7999127781097572E-3</v>
      </c>
      <c r="H49" s="183">
        <f>+(A!F52-B!G52)/(I!H81+H!H63)</f>
        <v>5.2716694607679495E-3</v>
      </c>
      <c r="I49" s="182">
        <f>+(A!G52-B!H52)/(I!I81+H!I63)</f>
        <v>6.2331258663576757E-3</v>
      </c>
      <c r="J49" s="183">
        <f>+(A!H52-B!I52)/(I!J81+H!J63)</f>
        <v>8.0283080663565726E-3</v>
      </c>
      <c r="K49" s="182">
        <f>+(A!I52-B!J52)/(I!K81+H!K63)</f>
        <v>7.9487738839079912E-3</v>
      </c>
      <c r="L49" s="183">
        <f>+(A!J52-B!K52)/(I!L81+H!L63)</f>
        <v>8.0972943493195382E-3</v>
      </c>
      <c r="M49" s="182">
        <f>+(A!K52-B!L52)/(I!M81+H!M63)</f>
        <v>9.7778762518785159E-3</v>
      </c>
      <c r="N49" s="183">
        <f>+(A!L52-B!M52)/(I!N81+H!N63)</f>
        <v>1.0988109025975593E-2</v>
      </c>
      <c r="O49" s="182">
        <f>+(A!M52-B!N52)/(I!O81+H!O63)</f>
        <v>1.112719734603685E-2</v>
      </c>
      <c r="P49" s="183">
        <f>+(A!N52-B!O52)/(I!P81+H!P63)</f>
        <v>1.1668899522598834E-2</v>
      </c>
      <c r="Q49" s="182">
        <f>+(A!O52-B!P52)/(I!Q81+H!Q63)</f>
        <v>1.1445192845157829E-2</v>
      </c>
      <c r="R49" s="183">
        <f>+(A!P52-B!Q52)/(I!R81+H!R63)</f>
        <v>1.0118025428307455E-2</v>
      </c>
      <c r="S49" s="182">
        <f>+(A!Q52-B!R52)/(I!S81+H!S63)</f>
        <v>1.0069379024405601E-2</v>
      </c>
      <c r="T49" s="183">
        <f>+(A!R52-B!S52)/(I!T81+H!T63)</f>
        <v>1.1704756608316323E-2</v>
      </c>
      <c r="U49" s="182">
        <f>+(A!S52-B!T52)/(I!U81+H!U63)</f>
        <v>9.9471871420202182E-3</v>
      </c>
      <c r="V49" s="183">
        <f>+(A!T52-B!U52)/(I!V81+H!V63)</f>
        <v>8.8952649244820985E-3</v>
      </c>
      <c r="W49" s="182">
        <f>+(A!U52-B!V52)/(I!W81+H!W63)</f>
        <v>8.0881689343748637E-3</v>
      </c>
      <c r="X49" s="183">
        <f>+(A!V52-B!W52)/(I!X81+H!X63)</f>
        <v>7.726860171039668E-3</v>
      </c>
      <c r="Y49" s="182">
        <f>+(A!W52-B!X52)/(I!Y81+H!Y63)</f>
        <v>7.8536927086747393E-3</v>
      </c>
      <c r="Z49" s="183">
        <f>+(A!X52-B!Y52)/(I!Z81+H!Z63)</f>
        <v>7.0558113323959766E-3</v>
      </c>
      <c r="AA49" s="182">
        <f>+(A!Y52-B!Z52)/(I!AA81+H!AA63)</f>
        <v>6.5806317943224168E-3</v>
      </c>
    </row>
    <row r="50" spans="4:27" x14ac:dyDescent="0.25">
      <c r="D50" s="190" t="s">
        <v>23</v>
      </c>
      <c r="E50" s="191"/>
      <c r="F50" s="181">
        <f>+(A!D53-B!E53)/(I!F82+H!F64)</f>
        <v>3.5578041773923481E-3</v>
      </c>
      <c r="G50" s="182">
        <f>+(A!E53-B!F53)/(I!G82+H!G64)</f>
        <v>3.1369824451419233E-3</v>
      </c>
      <c r="H50" s="183">
        <f>+(A!F53-B!G53)/(I!H82+H!H64)</f>
        <v>4.8216234643034712E-3</v>
      </c>
      <c r="I50" s="182">
        <f>+(A!G53-B!H53)/(I!I82+H!I64)</f>
        <v>5.5338844306024723E-3</v>
      </c>
      <c r="J50" s="183">
        <f>+(A!H53-B!I53)/(I!J82+H!J64)</f>
        <v>1.080246357093868E-2</v>
      </c>
      <c r="K50" s="182">
        <f>+(A!I53-B!J53)/(I!K82+H!K64)</f>
        <v>1.0718737093196274E-2</v>
      </c>
      <c r="L50" s="183">
        <f>+(A!J53-B!K53)/(I!L82+H!L64)</f>
        <v>9.3468270921600143E-3</v>
      </c>
      <c r="M50" s="182">
        <f>+(A!K53-B!L53)/(I!M82+H!M64)</f>
        <v>1.0985742062348324E-2</v>
      </c>
      <c r="N50" s="183">
        <f>+(A!L53-B!M53)/(I!N82+H!N64)</f>
        <v>1.0292553160555388E-2</v>
      </c>
      <c r="O50" s="182">
        <f>+(A!M53-B!N53)/(I!O82+H!O64)</f>
        <v>9.6327301114844718E-3</v>
      </c>
      <c r="P50" s="183">
        <f>+(A!N53-B!O53)/(I!P82+H!P64)</f>
        <v>8.8386419375398196E-3</v>
      </c>
      <c r="Q50" s="182">
        <f>+(A!O53-B!P53)/(I!Q82+H!Q64)</f>
        <v>6.6789656945208838E-3</v>
      </c>
      <c r="R50" s="183">
        <f>+(A!P53-B!Q53)/(I!R82+H!R64)</f>
        <v>6.8283042383059152E-3</v>
      </c>
      <c r="S50" s="182">
        <f>+(A!Q53-B!R53)/(I!S82+H!S64)</f>
        <v>6.8455261730942726E-3</v>
      </c>
      <c r="T50" s="183">
        <f>+(A!R53-B!S53)/(I!T82+H!T64)</f>
        <v>7.6916016035297281E-3</v>
      </c>
      <c r="U50" s="182">
        <f>+(A!S53-B!T53)/(I!U82+H!U64)</f>
        <v>6.7847378859113286E-3</v>
      </c>
      <c r="V50" s="183">
        <f>+(A!T53-B!U53)/(I!V82+H!V64)</f>
        <v>3.4030933008338997E-3</v>
      </c>
      <c r="W50" s="182">
        <f>+(A!U53-B!V53)/(I!W82+H!W64)</f>
        <v>2.5440891686920146E-3</v>
      </c>
      <c r="X50" s="183">
        <f>+(A!V53-B!W53)/(I!X82+H!X64)</f>
        <v>1.7453672573668792E-3</v>
      </c>
      <c r="Y50" s="182">
        <f>+(A!W53-B!X53)/(I!Y82+H!Y64)</f>
        <v>9.0822773204018623E-4</v>
      </c>
      <c r="Z50" s="183">
        <f>+(A!X53-B!Y53)/(I!Z82+H!Z64)</f>
        <v>1.7238683313061263E-3</v>
      </c>
      <c r="AA50" s="182">
        <f>+(A!Y53-B!Z53)/(I!AA82+H!AA64)</f>
        <v>1.107114448364538E-3</v>
      </c>
    </row>
    <row r="51" spans="4:27" x14ac:dyDescent="0.25">
      <c r="D51" s="188" t="s">
        <v>24</v>
      </c>
      <c r="E51" s="189"/>
      <c r="F51" s="181">
        <f>+(A!D54-B!E54)/(I!F83+H!F65)</f>
        <v>6.8058248869481183E-4</v>
      </c>
      <c r="G51" s="182">
        <f>+(A!E54-B!F54)/(I!G83+H!G65)</f>
        <v>2.8996460786690365E-4</v>
      </c>
      <c r="H51" s="183">
        <f>+(A!F54-B!G54)/(I!H83+H!H65)</f>
        <v>6.214762606648103E-4</v>
      </c>
      <c r="I51" s="182">
        <f>+(A!G54-B!H54)/(I!I83+H!I65)</f>
        <v>6.2808402445721989E-4</v>
      </c>
      <c r="J51" s="183">
        <f>+(A!H54-B!I54)/(I!J83+H!J65)</f>
        <v>1.5291176029287349E-3</v>
      </c>
      <c r="K51" s="182">
        <f>+(A!I54-B!J54)/(I!K83+H!K65)</f>
        <v>2.0014435739444583E-3</v>
      </c>
      <c r="L51" s="183">
        <f>+(A!J54-B!K54)/(I!L83+H!L65)</f>
        <v>1.505570904938406E-3</v>
      </c>
      <c r="M51" s="182">
        <f>+(A!K54-B!L54)/(I!M83+H!M65)</f>
        <v>3.175508208343321E-3</v>
      </c>
      <c r="N51" s="183">
        <f>+(A!L54-B!M54)/(I!N83+H!N65)</f>
        <v>1.8416206555821131E-3</v>
      </c>
      <c r="O51" s="182">
        <f>+(A!M54-B!N54)/(I!O83+H!O65)</f>
        <v>1.5325150948327947E-3</v>
      </c>
      <c r="P51" s="183">
        <f>+(A!N54-B!O54)/(I!P83+H!P65)</f>
        <v>1.1574447582120377E-3</v>
      </c>
      <c r="Q51" s="182">
        <f>+(A!O54-B!P54)/(I!Q83+H!Q65)</f>
        <v>9.4615123734097966E-4</v>
      </c>
      <c r="R51" s="183">
        <f>+(A!P54-B!Q54)/(I!R83+H!R65)</f>
        <v>1.4207080738082424E-3</v>
      </c>
      <c r="S51" s="182">
        <f>+(A!Q54-B!R54)/(I!S83+H!S65)</f>
        <v>1.7735479102298467E-3</v>
      </c>
      <c r="T51" s="183">
        <f>+(A!R54-B!S54)/(I!T83+H!T65)</f>
        <v>2.4868271548013328E-3</v>
      </c>
      <c r="U51" s="182">
        <f>+(A!S54-B!T54)/(I!U83+H!U65)</f>
        <v>8.634077633433891E-4</v>
      </c>
      <c r="V51" s="183">
        <f>+(A!T54-B!U54)/(I!V83+H!V65)</f>
        <v>6.4404883598304845E-4</v>
      </c>
      <c r="W51" s="182">
        <f>+(A!U54-B!V54)/(I!W83+H!W65)</f>
        <v>7.6843288410223954E-4</v>
      </c>
      <c r="X51" s="183">
        <f>+(A!V54-B!W54)/(I!X83+H!X65)</f>
        <v>7.5626452662367835E-4</v>
      </c>
      <c r="Y51" s="182">
        <f>+(A!W54-B!X54)/(I!Y83+H!Y65)</f>
        <v>4.9124872739609367E-4</v>
      </c>
      <c r="Z51" s="183">
        <f>+(A!X54-B!Y54)/(I!Z83+H!Z65)</f>
        <v>6.3291009677397684E-4</v>
      </c>
      <c r="AA51" s="182">
        <f>+(A!Y54-B!Z54)/(I!AA83+H!AA65)</f>
        <v>1.1529549070664791E-3</v>
      </c>
    </row>
    <row r="52" spans="4:27" x14ac:dyDescent="0.25">
      <c r="D52" s="190" t="s">
        <v>25</v>
      </c>
      <c r="E52" s="191"/>
      <c r="F52" s="181">
        <f>+(A!D55-B!E55)/(I!F84+H!F66)</f>
        <v>7.0892722144252759E-3</v>
      </c>
      <c r="G52" s="182">
        <f>+(A!E55-B!F55)/(I!G84+H!G66)</f>
        <v>9.3946999670860461E-3</v>
      </c>
      <c r="H52" s="183">
        <f>+(A!F55-B!G55)/(I!H84+H!H66)</f>
        <v>1.5448191745129703E-2</v>
      </c>
      <c r="I52" s="182">
        <f>+(A!G55-B!H55)/(I!I84+H!I66)</f>
        <v>1.5493555279442021E-2</v>
      </c>
      <c r="J52" s="183">
        <f>+(A!H55-B!I55)/(I!J84+H!J66)</f>
        <v>2.0163616763581676E-2</v>
      </c>
      <c r="K52" s="182">
        <f>+(A!I55-B!J55)/(I!K84+H!K66)</f>
        <v>1.363134451569816E-2</v>
      </c>
      <c r="L52" s="183">
        <f>+(A!J55-B!K55)/(I!L84+H!L66)</f>
        <v>1.3007614939475283E-2</v>
      </c>
      <c r="M52" s="182">
        <f>+(A!K55-B!L55)/(I!M84+H!M66)</f>
        <v>1.2072925103582106E-2</v>
      </c>
      <c r="N52" s="183">
        <f>+(A!L55-B!M55)/(I!N84+H!N66)</f>
        <v>1.1962027895285676E-2</v>
      </c>
      <c r="O52" s="182">
        <f>+(A!M55-B!N55)/(I!O84+H!O66)</f>
        <v>1.228050741326602E-2</v>
      </c>
      <c r="P52" s="183">
        <f>+(A!N55-B!O55)/(I!P84+H!P66)</f>
        <v>9.5787063621347278E-3</v>
      </c>
      <c r="Q52" s="182">
        <f>+(A!O55-B!P55)/(I!Q84+H!Q66)</f>
        <v>8.494699475929058E-3</v>
      </c>
      <c r="R52" s="183">
        <f>+(A!P55-B!Q55)/(I!R84+H!R66)</f>
        <v>7.1784793764085152E-3</v>
      </c>
      <c r="S52" s="182">
        <f>+(A!Q55-B!R55)/(I!S84+H!S66)</f>
        <v>5.77523736539352E-3</v>
      </c>
      <c r="T52" s="183">
        <f>+(A!R55-B!S55)/(I!T84+H!T66)</f>
        <v>6.9313610481599322E-3</v>
      </c>
      <c r="U52" s="182">
        <f>+(A!S55-B!T55)/(I!U84+H!U66)</f>
        <v>6.1130756945723371E-3</v>
      </c>
      <c r="V52" s="183">
        <f>+(A!T55-B!U55)/(I!V84+H!V66)</f>
        <v>6.3194422808259508E-3</v>
      </c>
      <c r="W52" s="182">
        <f>+(A!U55-B!V55)/(I!W84+H!W66)</f>
        <v>5.8491437254199353E-3</v>
      </c>
      <c r="X52" s="183">
        <f>+(A!V55-B!W55)/(I!X84+H!X66)</f>
        <v>5.6161726765912518E-3</v>
      </c>
      <c r="Y52" s="182">
        <f>+(A!W55-B!X55)/(I!Y84+H!Y66)</f>
        <v>3.9565101821573767E-3</v>
      </c>
      <c r="Z52" s="183">
        <f>+(A!X55-B!Y55)/(I!Z84+H!Z66)</f>
        <v>4.1629719511073662E-3</v>
      </c>
      <c r="AA52" s="182">
        <f>+(A!Y55-B!Z55)/(I!AA84+H!AA66)</f>
        <v>5.2136087122068896E-3</v>
      </c>
    </row>
    <row r="53" spans="4:27" ht="15.75" thickBot="1" x14ac:dyDescent="0.3">
      <c r="D53" s="192" t="s">
        <v>26</v>
      </c>
      <c r="E53" s="193"/>
      <c r="F53" s="184">
        <f>+(A!D56-B!E56)/(I!F85+H!F67)</f>
        <v>0</v>
      </c>
      <c r="G53" s="185">
        <f>+(A!E56-B!F56)/(I!G85+H!G67)</f>
        <v>5.869743133133764E-9</v>
      </c>
      <c r="H53" s="186">
        <f>+(A!F56-B!G56)/(I!H85+H!H67)</f>
        <v>0</v>
      </c>
      <c r="I53" s="185">
        <f>+(A!G56-B!H56)/(I!I85+H!I67)</f>
        <v>-3.5663096052525722E-9</v>
      </c>
      <c r="J53" s="186">
        <f>+(A!H56-B!I56)/(I!J85+H!J67)</f>
        <v>2.3402649250103059E-8</v>
      </c>
      <c r="K53" s="185">
        <f>+(A!I56-B!J56)/(I!K85+H!K67)</f>
        <v>0</v>
      </c>
      <c r="L53" s="186">
        <f>+(A!J56-B!K56)/(I!L85+H!L67)</f>
        <v>-2.5296031611304258E-4</v>
      </c>
      <c r="M53" s="185">
        <f>+(A!K56-B!L56)/(I!M85+H!M67)</f>
        <v>-4.2492648992285554E-4</v>
      </c>
      <c r="N53" s="186">
        <f>+(A!L56-B!M56)/(I!N85+H!N67)</f>
        <v>-1.6198031263889932E-4</v>
      </c>
      <c r="O53" s="185">
        <f>+(A!M56-B!N56)/(I!O85+H!O67)</f>
        <v>-1.1359790391044166E-4</v>
      </c>
      <c r="P53" s="186">
        <f>+(A!N56-B!O56)/(I!P85+H!P67)</f>
        <v>-8.8754947577053049E-5</v>
      </c>
      <c r="Q53" s="185">
        <f>+(A!O56-B!P56)/(I!Q85+H!Q67)</f>
        <v>-9.3790496890211697E-5</v>
      </c>
      <c r="R53" s="186">
        <f>+(A!P56-B!Q56)/(I!R85+H!R67)</f>
        <v>1.3510922075171382E-4</v>
      </c>
      <c r="S53" s="185">
        <f>+(A!Q56-B!R56)/(I!S85+H!S67)</f>
        <v>1.6812305503179989E-5</v>
      </c>
      <c r="T53" s="186">
        <f>+(A!R56-B!S56)/(I!T85+H!T67)</f>
        <v>-4.8484980820909543E-5</v>
      </c>
      <c r="U53" s="185">
        <f>+(A!S56-B!T56)/(I!U85+H!U67)</f>
        <v>-8.9606996721806384E-6</v>
      </c>
      <c r="V53" s="186">
        <f>+(A!T56-B!U56)/(I!V85+H!V67)</f>
        <v>-2.3895295005657653E-5</v>
      </c>
      <c r="W53" s="185">
        <f>+(A!U56-B!V56)/(I!W85+H!W67)</f>
        <v>-3.9447490461934599E-5</v>
      </c>
      <c r="X53" s="186">
        <f>+(A!V56-B!W56)/(I!X85+H!X67)</f>
        <v>-3.5598336679774175E-5</v>
      </c>
      <c r="Y53" s="185">
        <f>+(A!W56-B!X56)/(I!Y85+H!Y67)</f>
        <v>-4.0656123842000923E-5</v>
      </c>
      <c r="Z53" s="186">
        <f>+(A!X56-B!Y56)/(I!Z85+H!Z67)</f>
        <v>3.000415242356657E-4</v>
      </c>
      <c r="AA53" s="185">
        <f>+(A!Y56-B!Z56)/(I!AA85+H!AA67)</f>
        <v>2.2112337450854597E-5</v>
      </c>
    </row>
    <row r="54" spans="4:27" x14ac:dyDescent="0.25">
      <c r="D54" s="1" t="s">
        <v>57</v>
      </c>
    </row>
    <row r="55" spans="4:27" ht="15.75" thickBot="1" x14ac:dyDescent="0.3"/>
    <row r="56" spans="4:27" ht="15.75" thickBot="1" x14ac:dyDescent="0.3">
      <c r="D56" s="8" t="s">
        <v>15</v>
      </c>
      <c r="E56" s="9"/>
      <c r="F56" s="18">
        <v>1995</v>
      </c>
      <c r="G56" s="10">
        <v>1996</v>
      </c>
      <c r="H56" s="18">
        <v>1997</v>
      </c>
      <c r="I56" s="10">
        <v>1998</v>
      </c>
      <c r="J56" s="18">
        <v>1999</v>
      </c>
      <c r="K56" s="10">
        <v>2000</v>
      </c>
      <c r="L56" s="18">
        <v>2001</v>
      </c>
      <c r="M56" s="10">
        <v>2002</v>
      </c>
      <c r="N56" s="18">
        <v>2003</v>
      </c>
      <c r="O56" s="10">
        <v>2004</v>
      </c>
      <c r="P56" s="18">
        <v>2005</v>
      </c>
      <c r="Q56" s="10">
        <v>2006</v>
      </c>
      <c r="R56" s="18">
        <v>2007</v>
      </c>
      <c r="S56" s="10">
        <v>2008</v>
      </c>
      <c r="T56" s="18">
        <v>2009</v>
      </c>
      <c r="U56" s="10">
        <v>2010</v>
      </c>
      <c r="V56" s="18">
        <v>2011</v>
      </c>
      <c r="W56" s="10">
        <v>2012</v>
      </c>
      <c r="X56" s="18">
        <v>2013</v>
      </c>
      <c r="Y56" s="10">
        <v>2014</v>
      </c>
      <c r="Z56" s="18">
        <v>2015</v>
      </c>
      <c r="AA56" s="11">
        <v>2016</v>
      </c>
    </row>
    <row r="57" spans="4:27" ht="15.75" thickBot="1" x14ac:dyDescent="0.3">
      <c r="D57" s="197" t="s">
        <v>16</v>
      </c>
      <c r="E57" s="198"/>
      <c r="F57" s="100">
        <v>13883488.255999999</v>
      </c>
      <c r="G57" s="101">
        <v>13680470.016000001</v>
      </c>
      <c r="H57" s="100">
        <v>15378803.711999999</v>
      </c>
      <c r="I57" s="101">
        <v>14677125.119999999</v>
      </c>
      <c r="J57" s="100">
        <v>10659186.687999999</v>
      </c>
      <c r="K57" s="101">
        <v>11757001.450999999</v>
      </c>
      <c r="L57" s="100">
        <v>12820352.186000001</v>
      </c>
      <c r="M57" s="101">
        <v>12689965.005999999</v>
      </c>
      <c r="N57" s="100">
        <v>13880612.939999999</v>
      </c>
      <c r="O57" s="101">
        <v>17099536.991999999</v>
      </c>
      <c r="P57" s="100">
        <v>21204162.067000002</v>
      </c>
      <c r="Q57" s="101">
        <v>26162439.964000002</v>
      </c>
      <c r="R57" s="100">
        <v>32897045.324999999</v>
      </c>
      <c r="S57" s="101">
        <v>39668840.244999997</v>
      </c>
      <c r="T57" s="100">
        <v>32897671.469999999</v>
      </c>
      <c r="U57" s="101">
        <v>40682507.645999998</v>
      </c>
      <c r="V57" s="100">
        <v>54674822.112999998</v>
      </c>
      <c r="W57" s="101">
        <v>58087854.464000002</v>
      </c>
      <c r="X57" s="100">
        <v>59381196.537</v>
      </c>
      <c r="Y57" s="101">
        <v>64027609.807999998</v>
      </c>
      <c r="Z57" s="100">
        <v>54035533.652999997</v>
      </c>
      <c r="AA57" s="102">
        <v>44831142.873999998</v>
      </c>
    </row>
    <row r="58" spans="4:27" x14ac:dyDescent="0.25">
      <c r="D58" s="190" t="s">
        <v>17</v>
      </c>
      <c r="E58" s="191"/>
      <c r="F58" s="103">
        <v>1059003.3529999999</v>
      </c>
      <c r="G58" s="104">
        <v>1388221.4990000001</v>
      </c>
      <c r="H58" s="103">
        <v>1385154.602</v>
      </c>
      <c r="I58" s="104">
        <v>1402805.66</v>
      </c>
      <c r="J58" s="103">
        <v>1075103.058</v>
      </c>
      <c r="K58" s="104">
        <v>1115048.2949999999</v>
      </c>
      <c r="L58" s="103">
        <v>1201348.7849999999</v>
      </c>
      <c r="M58" s="104">
        <v>1206032.7879999999</v>
      </c>
      <c r="N58" s="103">
        <v>1197608.871</v>
      </c>
      <c r="O58" s="104">
        <v>1374285.8259999999</v>
      </c>
      <c r="P58" s="103">
        <v>1485158.7860000001</v>
      </c>
      <c r="Q58" s="104">
        <v>1890249.9850000001</v>
      </c>
      <c r="R58" s="103">
        <v>2513325.048</v>
      </c>
      <c r="S58" s="104">
        <v>3344757.426</v>
      </c>
      <c r="T58" s="103">
        <v>2808656.2429999998</v>
      </c>
      <c r="U58" s="104">
        <v>3183462.34</v>
      </c>
      <c r="V58" s="103">
        <v>4121230.5290000001</v>
      </c>
      <c r="W58" s="104">
        <v>4825274.6390000004</v>
      </c>
      <c r="X58" s="103">
        <v>4847604.4359999998</v>
      </c>
      <c r="Y58" s="104">
        <v>4888451.95</v>
      </c>
      <c r="Z58" s="103">
        <v>4460743.5199999996</v>
      </c>
      <c r="AA58" s="105">
        <v>4538959.7549999999</v>
      </c>
    </row>
    <row r="59" spans="4:27" x14ac:dyDescent="0.25">
      <c r="D59" s="188" t="s">
        <v>18</v>
      </c>
      <c r="E59" s="189"/>
      <c r="F59" s="106">
        <v>64571.411</v>
      </c>
      <c r="G59" s="107">
        <v>85870.33</v>
      </c>
      <c r="H59" s="106">
        <v>100703.848</v>
      </c>
      <c r="I59" s="107">
        <v>90012.235000000001</v>
      </c>
      <c r="J59" s="106">
        <v>102118.345</v>
      </c>
      <c r="K59" s="107">
        <v>76908.659</v>
      </c>
      <c r="L59" s="106">
        <v>98757.85</v>
      </c>
      <c r="M59" s="107">
        <v>83622.975000000006</v>
      </c>
      <c r="N59" s="106">
        <v>91223.023000000001</v>
      </c>
      <c r="O59" s="107">
        <v>118649.251</v>
      </c>
      <c r="P59" s="106">
        <v>93744.350999999995</v>
      </c>
      <c r="Q59" s="107">
        <v>104619.52899999999</v>
      </c>
      <c r="R59" s="106">
        <v>129444.42600000001</v>
      </c>
      <c r="S59" s="107">
        <v>130126.861</v>
      </c>
      <c r="T59" s="106">
        <v>114201.489</v>
      </c>
      <c r="U59" s="107">
        <v>126803.3</v>
      </c>
      <c r="V59" s="106">
        <v>159474.72200000001</v>
      </c>
      <c r="W59" s="107">
        <v>243603.16899999999</v>
      </c>
      <c r="X59" s="106">
        <v>264352.54300000001</v>
      </c>
      <c r="Y59" s="107">
        <v>277838.38199999998</v>
      </c>
      <c r="Z59" s="106">
        <v>362454.96399999998</v>
      </c>
      <c r="AA59" s="108">
        <v>480806.98200000002</v>
      </c>
    </row>
    <row r="60" spans="4:27" x14ac:dyDescent="0.25">
      <c r="D60" s="190" t="s">
        <v>19</v>
      </c>
      <c r="E60" s="191"/>
      <c r="F60" s="103">
        <v>493431.37300000002</v>
      </c>
      <c r="G60" s="104">
        <v>482098.46299999999</v>
      </c>
      <c r="H60" s="103">
        <v>529412.29</v>
      </c>
      <c r="I60" s="104">
        <v>442458.88699999999</v>
      </c>
      <c r="J60" s="103">
        <v>359748.18400000001</v>
      </c>
      <c r="K60" s="104">
        <v>487214.397</v>
      </c>
      <c r="L60" s="103">
        <v>439788.45699999999</v>
      </c>
      <c r="M60" s="104">
        <v>479874.89399999997</v>
      </c>
      <c r="N60" s="103">
        <v>524661.696</v>
      </c>
      <c r="O60" s="104">
        <v>557112.75699999998</v>
      </c>
      <c r="P60" s="103">
        <v>564595.853</v>
      </c>
      <c r="Q60" s="104">
        <v>681088.94900000002</v>
      </c>
      <c r="R60" s="103">
        <v>778156.38699999999</v>
      </c>
      <c r="S60" s="104">
        <v>920157.41799999995</v>
      </c>
      <c r="T60" s="103">
        <v>669918.46900000004</v>
      </c>
      <c r="U60" s="104">
        <v>861231.94900000002</v>
      </c>
      <c r="V60" s="103">
        <v>1009258.7709999999</v>
      </c>
      <c r="W60" s="104">
        <v>936071.64500000002</v>
      </c>
      <c r="X60" s="103">
        <v>913587.92500000005</v>
      </c>
      <c r="Y60" s="104">
        <v>942299.83799999999</v>
      </c>
      <c r="Z60" s="103">
        <v>866797.01</v>
      </c>
      <c r="AA60" s="105">
        <v>784473.098</v>
      </c>
    </row>
    <row r="61" spans="4:27" x14ac:dyDescent="0.25">
      <c r="D61" s="188" t="s">
        <v>20</v>
      </c>
      <c r="E61" s="189"/>
      <c r="F61" s="106">
        <v>387031.89199999999</v>
      </c>
      <c r="G61" s="107">
        <v>360688.93300000002</v>
      </c>
      <c r="H61" s="106">
        <v>451595.69400000002</v>
      </c>
      <c r="I61" s="107">
        <v>313823.27799999999</v>
      </c>
      <c r="J61" s="106">
        <v>262833.68</v>
      </c>
      <c r="K61" s="107">
        <v>241248.774</v>
      </c>
      <c r="L61" s="106">
        <v>196857.03400000001</v>
      </c>
      <c r="M61" s="107">
        <v>195922.22399999999</v>
      </c>
      <c r="N61" s="106">
        <v>244247.329</v>
      </c>
      <c r="O61" s="107">
        <v>267989.94699999999</v>
      </c>
      <c r="P61" s="106">
        <v>551262.28799999994</v>
      </c>
      <c r="Q61" s="107">
        <v>687232.44499999995</v>
      </c>
      <c r="R61" s="106">
        <v>913700.46200000006</v>
      </c>
      <c r="S61" s="107">
        <v>1814455.675</v>
      </c>
      <c r="T61" s="106">
        <v>1238418.93</v>
      </c>
      <c r="U61" s="107">
        <v>2080267.061</v>
      </c>
      <c r="V61" s="106">
        <v>3853231.4730000002</v>
      </c>
      <c r="W61" s="107">
        <v>5659974.0049999999</v>
      </c>
      <c r="X61" s="106">
        <v>6386699.7139999997</v>
      </c>
      <c r="Y61" s="107">
        <v>7554372.9469999997</v>
      </c>
      <c r="Z61" s="106">
        <v>5132630.2249999996</v>
      </c>
      <c r="AA61" s="108">
        <v>3832058.2749999999</v>
      </c>
    </row>
    <row r="62" spans="4:27" x14ac:dyDescent="0.25">
      <c r="D62" s="190" t="s">
        <v>21</v>
      </c>
      <c r="E62" s="191"/>
      <c r="F62" s="103">
        <v>122775.674</v>
      </c>
      <c r="G62" s="104">
        <v>140226.351</v>
      </c>
      <c r="H62" s="103">
        <v>119647.53599999999</v>
      </c>
      <c r="I62" s="104">
        <v>166770.43400000001</v>
      </c>
      <c r="J62" s="103">
        <v>128109.378</v>
      </c>
      <c r="K62" s="104">
        <v>117547.1</v>
      </c>
      <c r="L62" s="103">
        <v>105652.53599999999</v>
      </c>
      <c r="M62" s="104">
        <v>115282.681</v>
      </c>
      <c r="N62" s="103">
        <v>149218.38399999999</v>
      </c>
      <c r="O62" s="104">
        <v>173374.75200000001</v>
      </c>
      <c r="P62" s="103">
        <v>163269.568</v>
      </c>
      <c r="Q62" s="104">
        <v>171002.42499999999</v>
      </c>
      <c r="R62" s="103">
        <v>236318.019</v>
      </c>
      <c r="S62" s="104">
        <v>407619.75900000002</v>
      </c>
      <c r="T62" s="103">
        <v>289370.70699999999</v>
      </c>
      <c r="U62" s="104">
        <v>454537.19</v>
      </c>
      <c r="V62" s="103">
        <v>611455.09400000004</v>
      </c>
      <c r="W62" s="104">
        <v>602641.59299999999</v>
      </c>
      <c r="X62" s="103">
        <v>500826.34299999999</v>
      </c>
      <c r="Y62" s="104">
        <v>555650.07299999997</v>
      </c>
      <c r="Z62" s="103">
        <v>482593.22100000002</v>
      </c>
      <c r="AA62" s="105">
        <v>588183.75199999998</v>
      </c>
    </row>
    <row r="63" spans="4:27" x14ac:dyDescent="0.25">
      <c r="D63" s="188" t="s">
        <v>22</v>
      </c>
      <c r="E63" s="189"/>
      <c r="F63" s="106">
        <v>2514864.5469999998</v>
      </c>
      <c r="G63" s="107">
        <v>2488250.4369999999</v>
      </c>
      <c r="H63" s="106">
        <v>2735844.7059999998</v>
      </c>
      <c r="I63" s="107">
        <v>2733053.6460000002</v>
      </c>
      <c r="J63" s="106">
        <v>2357074.3029999998</v>
      </c>
      <c r="K63" s="107">
        <v>2732465.8539999998</v>
      </c>
      <c r="L63" s="106">
        <v>2783667.8509999998</v>
      </c>
      <c r="M63" s="107">
        <v>2836599.66</v>
      </c>
      <c r="N63" s="106">
        <v>3055469.31</v>
      </c>
      <c r="O63" s="107">
        <v>3693447.483</v>
      </c>
      <c r="P63" s="106">
        <v>4401427.6229999997</v>
      </c>
      <c r="Q63" s="107">
        <v>5230207.1469999999</v>
      </c>
      <c r="R63" s="106">
        <v>6088977.0499999998</v>
      </c>
      <c r="S63" s="107">
        <v>7407698.8870000001</v>
      </c>
      <c r="T63" s="106">
        <v>6123263.4709999999</v>
      </c>
      <c r="U63" s="107">
        <v>7456061.9749999996</v>
      </c>
      <c r="V63" s="106">
        <v>9202692.1400000006</v>
      </c>
      <c r="W63" s="107">
        <v>9833208.7009999994</v>
      </c>
      <c r="X63" s="106">
        <v>10318548.818</v>
      </c>
      <c r="Y63" s="107">
        <v>10785267.879000001</v>
      </c>
      <c r="Z63" s="106">
        <v>10043318.554</v>
      </c>
      <c r="AA63" s="108">
        <v>8954308.5170000009</v>
      </c>
    </row>
    <row r="64" spans="4:27" x14ac:dyDescent="0.25">
      <c r="D64" s="190" t="s">
        <v>23</v>
      </c>
      <c r="E64" s="191"/>
      <c r="F64" s="103">
        <v>2405514.9169999999</v>
      </c>
      <c r="G64" s="104">
        <v>2256821.9300000002</v>
      </c>
      <c r="H64" s="103">
        <v>2487905.3909999998</v>
      </c>
      <c r="I64" s="104">
        <v>2341007.4180000001</v>
      </c>
      <c r="J64" s="103">
        <v>1652493.68</v>
      </c>
      <c r="K64" s="104">
        <v>2106017.1809999999</v>
      </c>
      <c r="L64" s="103">
        <v>2093493.2819999999</v>
      </c>
      <c r="M64" s="104">
        <v>2041621.0819999999</v>
      </c>
      <c r="N64" s="103">
        <v>2186468.3259999999</v>
      </c>
      <c r="O64" s="104">
        <v>2944836.736</v>
      </c>
      <c r="P64" s="103">
        <v>3659480.4279999998</v>
      </c>
      <c r="Q64" s="104">
        <v>4609381.79</v>
      </c>
      <c r="R64" s="103">
        <v>5793730.6540000001</v>
      </c>
      <c r="S64" s="104">
        <v>6713758.6710000001</v>
      </c>
      <c r="T64" s="103">
        <v>4930120.8990000002</v>
      </c>
      <c r="U64" s="104">
        <v>6389495.318</v>
      </c>
      <c r="V64" s="103">
        <v>8551982.5800000001</v>
      </c>
      <c r="W64" s="104">
        <v>8651594.9399999995</v>
      </c>
      <c r="X64" s="103">
        <v>8321242.9879999999</v>
      </c>
      <c r="Y64" s="104">
        <v>9041363.909</v>
      </c>
      <c r="Z64" s="103">
        <v>7581940.1890000002</v>
      </c>
      <c r="AA64" s="105">
        <v>6493445.5609999998</v>
      </c>
    </row>
    <row r="65" spans="4:27" x14ac:dyDescent="0.25">
      <c r="D65" s="188" t="s">
        <v>24</v>
      </c>
      <c r="E65" s="189"/>
      <c r="F65" s="106">
        <v>5184310.301</v>
      </c>
      <c r="G65" s="107">
        <v>5124888.693</v>
      </c>
      <c r="H65" s="106">
        <v>6015035.7929999996</v>
      </c>
      <c r="I65" s="107">
        <v>5669700.5800000001</v>
      </c>
      <c r="J65" s="106">
        <v>3675118.423</v>
      </c>
      <c r="K65" s="107">
        <v>3867022.8730000001</v>
      </c>
      <c r="L65" s="106">
        <v>4745504.3490000004</v>
      </c>
      <c r="M65" s="107">
        <v>4667370.2419999996</v>
      </c>
      <c r="N65" s="106">
        <v>5263917.4529999997</v>
      </c>
      <c r="O65" s="107">
        <v>6656391.8530000001</v>
      </c>
      <c r="P65" s="106">
        <v>8563775.6060000006</v>
      </c>
      <c r="Q65" s="107">
        <v>10508883.044</v>
      </c>
      <c r="R65" s="106">
        <v>13598246.868000001</v>
      </c>
      <c r="S65" s="107">
        <v>15562937.991</v>
      </c>
      <c r="T65" s="106">
        <v>13737789.884</v>
      </c>
      <c r="U65" s="107">
        <v>16272903.119999999</v>
      </c>
      <c r="V65" s="106">
        <v>22262263.298</v>
      </c>
      <c r="W65" s="107">
        <v>21860259.855999999</v>
      </c>
      <c r="X65" s="106">
        <v>22097769.783</v>
      </c>
      <c r="Y65" s="107">
        <v>23715196.859000001</v>
      </c>
      <c r="Z65" s="106">
        <v>19890561.035</v>
      </c>
      <c r="AA65" s="108">
        <v>14740058.65</v>
      </c>
    </row>
    <row r="66" spans="4:27" x14ac:dyDescent="0.25">
      <c r="D66" s="190" t="s">
        <v>25</v>
      </c>
      <c r="E66" s="191"/>
      <c r="F66" s="103">
        <v>992083.56299999997</v>
      </c>
      <c r="G66" s="104">
        <v>1046623.542</v>
      </c>
      <c r="H66" s="103">
        <v>1251799.273</v>
      </c>
      <c r="I66" s="104">
        <v>1257483.2760000001</v>
      </c>
      <c r="J66" s="103">
        <v>928736.09900000005</v>
      </c>
      <c r="K66" s="104">
        <v>991960.34600000002</v>
      </c>
      <c r="L66" s="103">
        <v>1033912.497</v>
      </c>
      <c r="M66" s="104">
        <v>1052853.9110000001</v>
      </c>
      <c r="N66" s="103">
        <v>1093195.936</v>
      </c>
      <c r="O66" s="104">
        <v>1199895.064</v>
      </c>
      <c r="P66" s="103">
        <v>1566451.058</v>
      </c>
      <c r="Q66" s="104">
        <v>2024033.0190000001</v>
      </c>
      <c r="R66" s="103">
        <v>2545160.2059999998</v>
      </c>
      <c r="S66" s="104">
        <v>3044256.6830000002</v>
      </c>
      <c r="T66" s="103">
        <v>2717235.6430000002</v>
      </c>
      <c r="U66" s="104">
        <v>3520190.088</v>
      </c>
      <c r="V66" s="103">
        <v>4399797.0870000003</v>
      </c>
      <c r="W66" s="104">
        <v>4917366.7120000003</v>
      </c>
      <c r="X66" s="103">
        <v>5078034.9970000004</v>
      </c>
      <c r="Y66" s="104">
        <v>5604403.3789999997</v>
      </c>
      <c r="Z66" s="103">
        <v>4597374.8760000002</v>
      </c>
      <c r="AA66" s="105">
        <v>3903629.28</v>
      </c>
    </row>
    <row r="67" spans="4:27" ht="15.75" thickBot="1" x14ac:dyDescent="0.3">
      <c r="D67" s="192" t="s">
        <v>26</v>
      </c>
      <c r="E67" s="193"/>
      <c r="F67" s="109">
        <v>659901.10199999996</v>
      </c>
      <c r="G67" s="110">
        <v>306779.84899999999</v>
      </c>
      <c r="H67" s="109">
        <v>301704.717</v>
      </c>
      <c r="I67" s="110">
        <v>260009.761</v>
      </c>
      <c r="J67" s="109">
        <v>117851.645</v>
      </c>
      <c r="K67" s="110">
        <v>21567.971000000001</v>
      </c>
      <c r="L67" s="109">
        <v>121369.545</v>
      </c>
      <c r="M67" s="110">
        <v>10784.549000000001</v>
      </c>
      <c r="N67" s="109">
        <v>74602.611999999994</v>
      </c>
      <c r="O67" s="110">
        <v>113553.323</v>
      </c>
      <c r="P67" s="109">
        <v>154996.55300000001</v>
      </c>
      <c r="Q67" s="110">
        <v>255741.80900000001</v>
      </c>
      <c r="R67" s="109">
        <v>299986.38900000002</v>
      </c>
      <c r="S67" s="110">
        <v>323071.04100000003</v>
      </c>
      <c r="T67" s="109">
        <v>268695.91499999998</v>
      </c>
      <c r="U67" s="110">
        <v>337555.48599999998</v>
      </c>
      <c r="V67" s="109">
        <v>503436.58600000001</v>
      </c>
      <c r="W67" s="110">
        <v>557859.36899999995</v>
      </c>
      <c r="X67" s="109">
        <v>652529.09600000002</v>
      </c>
      <c r="Y67" s="110">
        <v>662764.68400000001</v>
      </c>
      <c r="Z67" s="109">
        <v>617120.11300000001</v>
      </c>
      <c r="AA67" s="111">
        <v>515219.05499999999</v>
      </c>
    </row>
    <row r="68" spans="4:27" x14ac:dyDescent="0.25">
      <c r="D68" s="1" t="s">
        <v>56</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86"/>
  <sheetViews>
    <sheetView showGridLines="0" topLeftCell="A49" workbookViewId="0">
      <selection activeCell="F80" sqref="F80"/>
    </sheetView>
  </sheetViews>
  <sheetFormatPr baseColWidth="10" defaultRowHeight="15" x14ac:dyDescent="0.25"/>
  <cols>
    <col min="5" max="5" width="20.7109375" customWidth="1"/>
    <col min="6" max="27" width="17.85546875" customWidth="1"/>
  </cols>
  <sheetData>
    <row r="7" spans="2:5" x14ac:dyDescent="0.25">
      <c r="B7" s="194" t="s">
        <v>47</v>
      </c>
      <c r="C7" s="210"/>
      <c r="D7" s="210"/>
      <c r="E7" s="210"/>
    </row>
    <row r="8" spans="2:5" x14ac:dyDescent="0.25">
      <c r="B8" s="210"/>
      <c r="C8" s="210"/>
      <c r="D8" s="210"/>
      <c r="E8" s="210"/>
    </row>
    <row r="9" spans="2:5" x14ac:dyDescent="0.25">
      <c r="B9" s="210"/>
      <c r="C9" s="210"/>
      <c r="D9" s="210"/>
      <c r="E9" s="210"/>
    </row>
    <row r="10" spans="2:5" x14ac:dyDescent="0.25">
      <c r="B10" s="210"/>
      <c r="C10" s="210"/>
      <c r="D10" s="210"/>
      <c r="E10" s="210"/>
    </row>
    <row r="11" spans="2:5" x14ac:dyDescent="0.25">
      <c r="B11" s="210"/>
      <c r="C11" s="210"/>
      <c r="D11" s="210"/>
      <c r="E11" s="210"/>
    </row>
    <row r="12" spans="2:5" x14ac:dyDescent="0.25">
      <c r="B12" s="210"/>
      <c r="C12" s="210"/>
      <c r="D12" s="210"/>
      <c r="E12" s="210"/>
    </row>
    <row r="13" spans="2:5" x14ac:dyDescent="0.25">
      <c r="B13" s="210"/>
      <c r="C13" s="210"/>
      <c r="D13" s="210"/>
      <c r="E13" s="210"/>
    </row>
    <row r="14" spans="2:5" x14ac:dyDescent="0.25">
      <c r="B14" s="210"/>
      <c r="C14" s="210"/>
      <c r="D14" s="210"/>
      <c r="E14" s="210"/>
    </row>
    <row r="15" spans="2:5" x14ac:dyDescent="0.25">
      <c r="B15" s="210"/>
      <c r="C15" s="210"/>
      <c r="D15" s="210"/>
      <c r="E15" s="210"/>
    </row>
    <row r="16" spans="2:5" x14ac:dyDescent="0.25">
      <c r="B16" s="210"/>
      <c r="C16" s="210"/>
      <c r="D16" s="210"/>
      <c r="E16" s="210"/>
    </row>
    <row r="17" spans="2:15" x14ac:dyDescent="0.25">
      <c r="B17" s="195" t="s">
        <v>3</v>
      </c>
      <c r="C17" s="195"/>
      <c r="D17" s="195"/>
      <c r="G17" s="195" t="s">
        <v>3</v>
      </c>
      <c r="H17" s="195"/>
      <c r="I17" s="195"/>
      <c r="M17" s="195" t="s">
        <v>3</v>
      </c>
      <c r="N17" s="195"/>
      <c r="O17" s="195"/>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236" t="s">
        <v>27</v>
      </c>
      <c r="E46" s="237"/>
      <c r="F46" s="65"/>
      <c r="G46" s="89"/>
      <c r="H46" s="65"/>
      <c r="I46" s="89"/>
      <c r="J46" s="65"/>
      <c r="K46" s="89"/>
      <c r="L46" s="65"/>
      <c r="M46" s="89"/>
      <c r="N46" s="65"/>
      <c r="O46" s="89"/>
      <c r="P46" s="65"/>
      <c r="Q46" s="89"/>
      <c r="R46" s="65"/>
      <c r="S46" s="89"/>
      <c r="T46" s="65"/>
      <c r="U46" s="89"/>
      <c r="V46" s="65"/>
      <c r="W46" s="89"/>
      <c r="X46" s="65"/>
      <c r="Y46" s="89"/>
      <c r="Z46" s="65"/>
      <c r="AA46" s="90"/>
    </row>
    <row r="47" spans="4:27" x14ac:dyDescent="0.25">
      <c r="D47" s="232" t="s">
        <v>17</v>
      </c>
      <c r="E47" s="233"/>
      <c r="F47" s="114">
        <f>+(A!D47/A!$D$46)/(I!F76/I!$F$75)</f>
        <v>0.10168578781160055</v>
      </c>
      <c r="G47" s="114">
        <f>+(A!E47/A!$D$46)/(I!G76/I!$F$75)</f>
        <v>7.9930971466829079E-2</v>
      </c>
      <c r="H47" s="114">
        <f>+(A!F47/A!$D$46)/(I!H76/I!$F$75)</f>
        <v>5.7697875529468381E-2</v>
      </c>
      <c r="I47" s="114">
        <f>+(A!G47/A!$D$46)/(I!I76/I!$F$75)</f>
        <v>0.1038782483589827</v>
      </c>
      <c r="J47" s="114">
        <f>+(A!H47/A!$D$46)/(I!J76/I!$F$75)</f>
        <v>0.16156665658073832</v>
      </c>
      <c r="K47" s="114">
        <f>+(A!I47/A!$D$46)/(I!K76/I!$F$75)</f>
        <v>0.17142986027206317</v>
      </c>
      <c r="L47" s="114">
        <f>+(A!J47/A!$D$46)/(I!L76/I!$F$75)</f>
        <v>0.28999582152786857</v>
      </c>
      <c r="M47" s="114">
        <f>+(A!K47/A!$D$46)/(I!M76/I!$F$75)</f>
        <v>0.4985180808869199</v>
      </c>
      <c r="N47" s="114">
        <f>+(A!L47/A!$D$46)/(I!N76/I!$F$75)</f>
        <v>0.26267063628090931</v>
      </c>
      <c r="O47" s="114">
        <f>+(A!M47/A!$D$46)/(I!O76/I!$F$75)</f>
        <v>0.19600788340904349</v>
      </c>
      <c r="P47" s="114">
        <f>+(A!N47/A!$D$46)/(I!P76/I!$F$75)</f>
        <v>0.12746678839923678</v>
      </c>
      <c r="Q47" s="114">
        <f>+(A!O47/A!$D$46)/(I!Q76/I!$F$75)</f>
        <v>0.12255523673822113</v>
      </c>
      <c r="R47" s="114">
        <f>+(A!P47/A!$D$46)/(I!R76/I!$F$75)</f>
        <v>0.17048796258636928</v>
      </c>
      <c r="S47" s="114">
        <f>+(A!Q47/A!$D$46)/(I!S76/I!$F$75)</f>
        <v>0.15644210861712438</v>
      </c>
      <c r="T47" s="114">
        <f>+(A!R47/A!$D$46)/(I!T76/I!$F$75)</f>
        <v>0.1875584882414241</v>
      </c>
      <c r="U47" s="114">
        <f>+(A!S47/A!$D$46)/(I!U76/I!$F$75)</f>
        <v>0.28890366380046567</v>
      </c>
      <c r="V47" s="114">
        <f>+(A!T47/A!$D$46)/(I!V76/I!$F$75)</f>
        <v>0.22504567898892522</v>
      </c>
      <c r="W47" s="114">
        <f>+(A!U47/A!$D$46)/(I!W76/I!$F$75)</f>
        <v>0.2861981332433029</v>
      </c>
      <c r="X47" s="114">
        <f>+(A!V47/A!$D$46)/(I!X76/I!$F$75)</f>
        <v>0.3485999468269847</v>
      </c>
      <c r="Y47" s="114">
        <f>+(A!W47/A!$D$46)/(I!Y76/I!$F$75)</f>
        <v>0.34580648253640101</v>
      </c>
      <c r="Z47" s="114">
        <f>+(A!X47/A!$D$46)/(I!Z76/I!$F$75)</f>
        <v>0.3383373459197041</v>
      </c>
      <c r="AA47" s="114">
        <f>+(A!Y47/A!$D$46)/(I!AA76/I!$F$75)</f>
        <v>0.32812867468654833</v>
      </c>
    </row>
    <row r="48" spans="4:27" x14ac:dyDescent="0.25">
      <c r="D48" s="234" t="s">
        <v>18</v>
      </c>
      <c r="E48" s="235"/>
      <c r="F48" s="99">
        <f>+(A!D48/A!$D$46)/(I!F77/I!$F$75)</f>
        <v>1.8380139337167674</v>
      </c>
      <c r="G48" s="99">
        <f>+(A!E48/A!$D$46)/(I!G77/I!$F$75)</f>
        <v>1.2035835170309683</v>
      </c>
      <c r="H48" s="99">
        <f>+(A!F48/A!$D$46)/(I!H77/I!$F$75)</f>
        <v>1.52089766591275</v>
      </c>
      <c r="I48" s="99">
        <f>+(A!G48/A!$D$46)/(I!I77/I!$F$75)</f>
        <v>1.5752061046522281</v>
      </c>
      <c r="J48" s="99">
        <f>+(A!H48/A!$D$46)/(I!J77/I!$F$75)</f>
        <v>0.186741631106004</v>
      </c>
      <c r="K48" s="99">
        <f>+(A!I48/A!$D$46)/(I!K77/I!$F$75)</f>
        <v>0.19389975550601707</v>
      </c>
      <c r="L48" s="99">
        <f>+(A!J48/A!$D$46)/(I!L77/I!$F$75)</f>
        <v>1.0445945064646449</v>
      </c>
      <c r="M48" s="99">
        <f>+(A!K48/A!$D$46)/(I!M77/I!$F$75)</f>
        <v>0.52288467229059543</v>
      </c>
      <c r="N48" s="99">
        <f>+(A!L48/A!$D$46)/(I!N77/I!$F$75)</f>
        <v>0.71524784100106986</v>
      </c>
      <c r="O48" s="99">
        <f>+(A!M48/A!$D$46)/(I!O77/I!$F$75)</f>
        <v>0.3993568632447006</v>
      </c>
      <c r="P48" s="99">
        <f>+(A!N48/A!$D$46)/(I!P77/I!$F$75)</f>
        <v>0.53770413758503055</v>
      </c>
      <c r="Q48" s="99">
        <f>+(A!O48/A!$D$46)/(I!Q77/I!$F$75)</f>
        <v>0.2613111798571835</v>
      </c>
      <c r="R48" s="99">
        <f>+(A!P48/A!$D$46)/(I!R77/I!$F$75)</f>
        <v>2.9145289875732571E-2</v>
      </c>
      <c r="S48" s="99">
        <f>+(A!Q48/A!$D$46)/(I!S77/I!$F$75)</f>
        <v>4.0901016484380347E-2</v>
      </c>
      <c r="T48" s="99">
        <f>+(A!R48/A!$D$46)/(I!T77/I!$F$75)</f>
        <v>0.18063251732116695</v>
      </c>
      <c r="U48" s="99">
        <f>+(A!S48/A!$D$46)/(I!U77/I!$F$75)</f>
        <v>6.542211252425581E-2</v>
      </c>
      <c r="V48" s="99">
        <f>+(A!T48/A!$D$46)/(I!V77/I!$F$75)</f>
        <v>4.5538701109037273E-2</v>
      </c>
      <c r="W48" s="99">
        <f>+(A!U48/A!$D$46)/(I!W77/I!$F$75)</f>
        <v>0</v>
      </c>
      <c r="X48" s="99">
        <f>+(A!V48/A!$D$46)/(I!X77/I!$F$75)</f>
        <v>1.4103087978400801E-3</v>
      </c>
      <c r="Y48" s="99">
        <f>+(A!W48/A!$D$46)/(I!Y77/I!$F$75)</f>
        <v>1.5077941937331954E-2</v>
      </c>
      <c r="Z48" s="99">
        <f>+(A!X48/A!$D$46)/(I!Z77/I!$F$75)</f>
        <v>5.8888178790082873E-2</v>
      </c>
      <c r="AA48" s="99">
        <f>+(A!Y48/A!$D$46)/(I!AA77/I!$F$75)</f>
        <v>0.20484345930966907</v>
      </c>
    </row>
    <row r="49" spans="4:27" x14ac:dyDescent="0.25">
      <c r="D49" s="232" t="s">
        <v>19</v>
      </c>
      <c r="E49" s="233"/>
      <c r="F49" s="99">
        <f>+(A!D49/A!$D$46)/(I!F78/I!$F$75)</f>
        <v>5.0436489450086447E-3</v>
      </c>
      <c r="G49" s="99">
        <f>+(A!E49/A!$D$46)/(I!G78/I!$F$75)</f>
        <v>2.7453614300742883E-2</v>
      </c>
      <c r="H49" s="99">
        <f>+(A!F49/A!$D$46)/(I!H78/I!$F$75)</f>
        <v>2.8429476613084793E-2</v>
      </c>
      <c r="I49" s="99">
        <f>+(A!G49/A!$D$46)/(I!I78/I!$F$75)</f>
        <v>8.5130746507067506E-2</v>
      </c>
      <c r="J49" s="99">
        <f>+(A!H49/A!$D$46)/(I!J78/I!$F$75)</f>
        <v>3.241264666040905E-2</v>
      </c>
      <c r="K49" s="99">
        <f>+(A!I49/A!$D$46)/(I!K78/I!$F$75)</f>
        <v>1.4614214714890033E-2</v>
      </c>
      <c r="L49" s="99">
        <f>+(A!J49/A!$D$46)/(I!L78/I!$F$75)</f>
        <v>5.1308254730890381E-2</v>
      </c>
      <c r="M49" s="99">
        <f>+(A!K49/A!$D$46)/(I!M78/I!$F$75)</f>
        <v>8.9987510754669667E-2</v>
      </c>
      <c r="N49" s="99">
        <f>+(A!L49/A!$D$46)/(I!N78/I!$F$75)</f>
        <v>0.14367162249998369</v>
      </c>
      <c r="O49" s="99">
        <f>+(A!M49/A!$D$46)/(I!O78/I!$F$75)</f>
        <v>0.29026379504626421</v>
      </c>
      <c r="P49" s="99">
        <f>+(A!N49/A!$D$46)/(I!P78/I!$F$75)</f>
        <v>0.21799945535511553</v>
      </c>
      <c r="Q49" s="99">
        <f>+(A!O49/A!$D$46)/(I!Q78/I!$F$75)</f>
        <v>0.1803097671039039</v>
      </c>
      <c r="R49" s="99">
        <f>+(A!P49/A!$D$46)/(I!R78/I!$F$75)</f>
        <v>0.18761683198191909</v>
      </c>
      <c r="S49" s="99">
        <f>+(A!Q49/A!$D$46)/(I!S78/I!$F$75)</f>
        <v>0.23410072342074745</v>
      </c>
      <c r="T49" s="99">
        <f>+(A!R49/A!$D$46)/(I!T78/I!$F$75)</f>
        <v>0.21894970707939418</v>
      </c>
      <c r="U49" s="99">
        <f>+(A!S49/A!$D$46)/(I!U78/I!$F$75)</f>
        <v>0.15588984437174458</v>
      </c>
      <c r="V49" s="99">
        <f>+(A!T49/A!$D$46)/(I!V78/I!$F$75)</f>
        <v>0.14772071505046214</v>
      </c>
      <c r="W49" s="99">
        <f>+(A!U49/A!$D$46)/(I!W78/I!$F$75)</f>
        <v>0.14133374719481426</v>
      </c>
      <c r="X49" s="99">
        <f>+(A!V49/A!$D$46)/(I!X78/I!$F$75)</f>
        <v>0.12409667021867705</v>
      </c>
      <c r="Y49" s="99">
        <f>+(A!W49/A!$D$46)/(I!Y78/I!$F$75)</f>
        <v>0.13921699287046629</v>
      </c>
      <c r="Z49" s="99">
        <f>+(A!X49/A!$D$46)/(I!Z78/I!$F$75)</f>
        <v>0.16474635919951769</v>
      </c>
      <c r="AA49" s="99">
        <f>+(A!Y49/A!$D$46)/(I!AA78/I!$F$75)</f>
        <v>0.13783050816221692</v>
      </c>
    </row>
    <row r="50" spans="4:27" x14ac:dyDescent="0.25">
      <c r="D50" s="234" t="s">
        <v>20</v>
      </c>
      <c r="E50" s="235"/>
      <c r="F50" s="99">
        <f>+(A!D50/A!$D$46)/(I!F79/I!$F$75)</f>
        <v>1.5040339359837895</v>
      </c>
      <c r="G50" s="99">
        <f>+(A!E50/A!$D$46)/(I!G79/I!$F$75)</f>
        <v>1.1780403016647754</v>
      </c>
      <c r="H50" s="99">
        <f>+(A!F50/A!$D$46)/(I!H79/I!$F$75)</f>
        <v>0.99198952099520321</v>
      </c>
      <c r="I50" s="99">
        <f>+(A!G50/A!$D$46)/(I!I79/I!$F$75)</f>
        <v>0.14788513105052387</v>
      </c>
      <c r="J50" s="99">
        <f>+(A!H50/A!$D$46)/(I!J79/I!$F$75)</f>
        <v>1.2020700590645776E-2</v>
      </c>
      <c r="K50" s="99">
        <f>+(A!I50/A!$D$46)/(I!K79/I!$F$75)</f>
        <v>3.2895933871077622E-2</v>
      </c>
      <c r="L50" s="99">
        <f>+(A!J50/A!$D$46)/(I!L79/I!$F$75)</f>
        <v>0.65706314772206253</v>
      </c>
      <c r="M50" s="99">
        <f>+(A!K50/A!$D$46)/(I!M79/I!$F$75)</f>
        <v>0.1220854172289704</v>
      </c>
      <c r="N50" s="99">
        <f>+(A!L50/A!$D$46)/(I!N79/I!$F$75)</f>
        <v>1.0477009571491864</v>
      </c>
      <c r="O50" s="99">
        <f>+(A!M50/A!$D$46)/(I!O79/I!$F$75)</f>
        <v>1.0611192821800484</v>
      </c>
      <c r="P50" s="99">
        <f>+(A!N50/A!$D$46)/(I!P79/I!$F$75)</f>
        <v>0.26768178396611453</v>
      </c>
      <c r="Q50" s="99">
        <f>+(A!O50/A!$D$46)/(I!Q79/I!$F$75)</f>
        <v>0.27863853929422971</v>
      </c>
      <c r="R50" s="99">
        <f>+(A!P50/A!$D$46)/(I!R79/I!$F$75)</f>
        <v>0.26198079081346515</v>
      </c>
      <c r="S50" s="99">
        <f>+(A!Q50/A!$D$46)/(I!S79/I!$F$75)</f>
        <v>0.52254471590893392</v>
      </c>
      <c r="T50" s="99">
        <f>+(A!R50/A!$D$46)/(I!T79/I!$F$75)</f>
        <v>0.1447831315445875</v>
      </c>
      <c r="U50" s="99">
        <f>+(A!S50/A!$D$46)/(I!U79/I!$F$75)</f>
        <v>0.97844442509178342</v>
      </c>
      <c r="V50" s="99">
        <f>+(A!T50/A!$D$46)/(I!V79/I!$F$75)</f>
        <v>0.52046508914058509</v>
      </c>
      <c r="W50" s="99">
        <f>+(A!U50/A!$D$46)/(I!W79/I!$F$75)</f>
        <v>1.9748862480049121E-2</v>
      </c>
      <c r="X50" s="99">
        <f>+(A!V50/A!$D$46)/(I!X79/I!$F$75)</f>
        <v>2.3965862090259315E-2</v>
      </c>
      <c r="Y50" s="99">
        <f>+(A!W50/A!$D$46)/(I!Y79/I!$F$75)</f>
        <v>1.5694546036215833E-2</v>
      </c>
      <c r="Z50" s="99">
        <f>+(A!X50/A!$D$46)/(I!Z79/I!$F$75)</f>
        <v>1.8188048915206926E-2</v>
      </c>
      <c r="AA50" s="99">
        <f>+(A!Y50/A!$D$46)/(I!AA79/I!$F$75)</f>
        <v>3.3249416934651443E-2</v>
      </c>
    </row>
    <row r="51" spans="4:27" x14ac:dyDescent="0.25">
      <c r="D51" s="232" t="s">
        <v>21</v>
      </c>
      <c r="E51" s="233"/>
      <c r="F51" s="99">
        <f>+(A!D51/A!$D$46)/(I!F80/I!$F$75)</f>
        <v>0</v>
      </c>
      <c r="G51" s="99">
        <f>+(A!E51/A!$D$46)/(I!G80/I!$F$75)</f>
        <v>1.6239416368900604E-2</v>
      </c>
      <c r="H51" s="99">
        <f>+(A!F51/A!$D$46)/(I!H80/I!$F$75)</f>
        <v>4.0754976330640812E-3</v>
      </c>
      <c r="I51" s="99">
        <f>+(A!G51/A!$D$46)/(I!I80/I!$F$75)</f>
        <v>0</v>
      </c>
      <c r="J51" s="99">
        <f>+(A!H51/A!$D$46)/(I!J80/I!$F$75)</f>
        <v>4.9402933377631197E-3</v>
      </c>
      <c r="K51" s="99">
        <f>+(A!I51/A!$D$46)/(I!K80/I!$F$75)</f>
        <v>1.0652707770895523E-3</v>
      </c>
      <c r="L51" s="99">
        <f>+(A!J51/A!$D$46)/(I!L80/I!$F$75)</f>
        <v>4.5993404749146592E-3</v>
      </c>
      <c r="M51" s="99">
        <f>+(A!K51/A!$D$46)/(I!M80/I!$F$75)</f>
        <v>5.596882153666721</v>
      </c>
      <c r="N51" s="99">
        <f>+(A!L51/A!$D$46)/(I!N80/I!$F$75)</f>
        <v>0.20299007802581417</v>
      </c>
      <c r="O51" s="99">
        <f>+(A!M51/A!$D$46)/(I!O80/I!$F$75)</f>
        <v>0.54609019112997459</v>
      </c>
      <c r="P51" s="99">
        <f>+(A!N51/A!$D$46)/(I!P80/I!$F$75)</f>
        <v>0.19946857194710246</v>
      </c>
      <c r="Q51" s="99">
        <f>+(A!O51/A!$D$46)/(I!Q80/I!$F$75)</f>
        <v>0.43413263343559633</v>
      </c>
      <c r="R51" s="99">
        <f>+(A!P51/A!$D$46)/(I!R80/I!$F$75)</f>
        <v>6.4832996570599766E-2</v>
      </c>
      <c r="S51" s="99">
        <f>+(A!Q51/A!$D$46)/(I!S80/I!$F$75)</f>
        <v>1.9879687834204275E-2</v>
      </c>
      <c r="T51" s="99">
        <f>+(A!R51/A!$D$46)/(I!T80/I!$F$75)</f>
        <v>2.5866857995594305E-2</v>
      </c>
      <c r="U51" s="99">
        <f>+(A!S51/A!$D$46)/(I!U80/I!$F$75)</f>
        <v>2.1152767072094486E-2</v>
      </c>
      <c r="V51" s="99">
        <f>+(A!T51/A!$D$46)/(I!V80/I!$F$75)</f>
        <v>2.4897756301175567E-2</v>
      </c>
      <c r="W51" s="99">
        <f>+(A!U51/A!$D$46)/(I!W80/I!$F$75)</f>
        <v>1.3634475529743013E-2</v>
      </c>
      <c r="X51" s="99">
        <f>+(A!V51/A!$D$46)/(I!X80/I!$F$75)</f>
        <v>2.0938389248159888E-3</v>
      </c>
      <c r="Y51" s="99">
        <f>+(A!W51/A!$D$46)/(I!Y80/I!$F$75)</f>
        <v>6.8466491420681841E-2</v>
      </c>
      <c r="Z51" s="99">
        <f>+(A!X51/A!$D$46)/(I!Z80/I!$F$75)</f>
        <v>1.0836710068458158E-3</v>
      </c>
      <c r="AA51" s="99">
        <f>+(A!Y51/A!$D$46)/(I!AA80/I!$F$75)</f>
        <v>9.236909730397664E-3</v>
      </c>
    </row>
    <row r="52" spans="4:27" x14ac:dyDescent="0.25">
      <c r="D52" s="234" t="s">
        <v>22</v>
      </c>
      <c r="E52" s="235"/>
      <c r="F52" s="99">
        <f>+(A!D52/A!$D$46)/(I!F81/I!$F$75)</f>
        <v>2.0305200372324683</v>
      </c>
      <c r="G52" s="99">
        <f>+(A!E52/A!$D$46)/(I!G81/I!$F$75)</f>
        <v>3.0806248296101324</v>
      </c>
      <c r="H52" s="99">
        <f>+(A!F52/A!$D$46)/(I!H81/I!$F$75)</f>
        <v>2.5501129039864674</v>
      </c>
      <c r="I52" s="99">
        <f>+(A!G52/A!$D$46)/(I!I81/I!$F$75)</f>
        <v>2.855203551135455</v>
      </c>
      <c r="J52" s="99">
        <f>+(A!H52/A!$D$46)/(I!J81/I!$F$75)</f>
        <v>3.1014791799918155</v>
      </c>
      <c r="K52" s="99">
        <f>+(A!I52/A!$D$46)/(I!K81/I!$F$75)</f>
        <v>2.9825357279748186</v>
      </c>
      <c r="L52" s="99">
        <f>+(A!J52/A!$D$46)/(I!L81/I!$F$75)</f>
        <v>3.0079179476225129</v>
      </c>
      <c r="M52" s="99">
        <f>+(A!K52/A!$D$46)/(I!M81/I!$F$75)</f>
        <v>3.6457706909572209</v>
      </c>
      <c r="N52" s="99">
        <f>+(A!L52/A!$D$46)/(I!N81/I!$F$75)</f>
        <v>4.4900172035901011</v>
      </c>
      <c r="O52" s="99">
        <f>+(A!M52/A!$D$46)/(I!O81/I!$F$75)</f>
        <v>4.3578532590748607</v>
      </c>
      <c r="P52" s="99">
        <f>+(A!N52/A!$D$46)/(I!P81/I!$F$75)</f>
        <v>4.764722519481559</v>
      </c>
      <c r="Q52" s="99">
        <f>+(A!O52/A!$D$46)/(I!Q81/I!$F$75)</f>
        <v>4.7949000827700825</v>
      </c>
      <c r="R52" s="99">
        <f>+(A!P52/A!$D$46)/(I!R81/I!$F$75)</f>
        <v>4.1673107235659383</v>
      </c>
      <c r="S52" s="99">
        <f>+(A!Q52/A!$D$46)/(I!S81/I!$F$75)</f>
        <v>4.110770240385933</v>
      </c>
      <c r="T52" s="99">
        <f>+(A!R52/A!$D$46)/(I!T81/I!$F$75)</f>
        <v>4.4421629689763975</v>
      </c>
      <c r="U52" s="99">
        <f>+(A!S52/A!$D$46)/(I!U81/I!$F$75)</f>
        <v>4.3217067248154013</v>
      </c>
      <c r="V52" s="99">
        <f>+(A!T52/A!$D$46)/(I!V81/I!$F$75)</f>
        <v>4.0841239129066649</v>
      </c>
      <c r="W52" s="99">
        <f>+(A!U52/A!$D$46)/(I!W81/I!$F$75)</f>
        <v>3.9248668843465091</v>
      </c>
      <c r="X52" s="99">
        <f>+(A!V52/A!$D$46)/(I!X81/I!$F$75)</f>
        <v>3.7541337620518185</v>
      </c>
      <c r="Y52" s="99">
        <f>+(A!W52/A!$D$46)/(I!Y81/I!$F$75)</f>
        <v>3.9309456116709454</v>
      </c>
      <c r="Z52" s="99">
        <f>+(A!X52/A!$D$46)/(I!Z81/I!$F$75)</f>
        <v>3.6949153896938589</v>
      </c>
      <c r="AA52" s="99">
        <f>+(A!Y52/A!$D$46)/(I!AA81/I!$F$75)</f>
        <v>3.3787175432761543</v>
      </c>
    </row>
    <row r="53" spans="4:27" x14ac:dyDescent="0.25">
      <c r="D53" s="232" t="s">
        <v>23</v>
      </c>
      <c r="E53" s="233"/>
      <c r="F53" s="99">
        <f>+(A!D53/A!$D$46)/(I!F82/I!$F$75)</f>
        <v>1.2170204718703717</v>
      </c>
      <c r="G53" s="99">
        <f>+(A!E53/A!$D$46)/(I!G82/I!$F$75)</f>
        <v>1.3175219660257642</v>
      </c>
      <c r="H53" s="99">
        <f>+(A!F53/A!$D$46)/(I!H82/I!$F$75)</f>
        <v>2.0845131760952933</v>
      </c>
      <c r="I53" s="99">
        <f>+(A!G53/A!$D$46)/(I!I82/I!$F$75)</f>
        <v>2.4374266080918279</v>
      </c>
      <c r="J53" s="99">
        <f>+(A!H53/A!$D$46)/(I!J82/I!$F$75)</f>
        <v>3.0785845728706414</v>
      </c>
      <c r="K53" s="99">
        <f>+(A!I53/A!$D$46)/(I!K82/I!$F$75)</f>
        <v>3.0982284444866997</v>
      </c>
      <c r="L53" s="99">
        <f>+(A!J53/A!$D$46)/(I!L82/I!$F$75)</f>
        <v>2.7964491653361536</v>
      </c>
      <c r="M53" s="99">
        <f>+(A!K53/A!$D$46)/(I!M82/I!$F$75)</f>
        <v>3.2150485585918758</v>
      </c>
      <c r="N53" s="99">
        <f>+(A!L53/A!$D$46)/(I!N82/I!$F$75)</f>
        <v>2.9869889679216541</v>
      </c>
      <c r="O53" s="99">
        <f>+(A!M53/A!$D$46)/(I!O82/I!$F$75)</f>
        <v>2.7399876771298142</v>
      </c>
      <c r="P53" s="99">
        <f>+(A!N53/A!$D$46)/(I!P82/I!$F$75)</f>
        <v>2.6159847085022463</v>
      </c>
      <c r="Q53" s="99">
        <f>+(A!O53/A!$D$46)/(I!Q82/I!$F$75)</f>
        <v>1.9760271517084778</v>
      </c>
      <c r="R53" s="99">
        <f>+(A!P53/A!$D$46)/(I!R82/I!$F$75)</f>
        <v>1.8807919304609375</v>
      </c>
      <c r="S53" s="99">
        <f>+(A!Q53/A!$D$46)/(I!S82/I!$F$75)</f>
        <v>2.1537532455440722</v>
      </c>
      <c r="T53" s="99">
        <f>+(A!R53/A!$D$46)/(I!T82/I!$F$75)</f>
        <v>2.1909619990832869</v>
      </c>
      <c r="U53" s="99">
        <f>+(A!S53/A!$D$46)/(I!U82/I!$F$75)</f>
        <v>2.3506911257752248</v>
      </c>
      <c r="V53" s="99">
        <f>+(A!T53/A!$D$46)/(I!V82/I!$F$75)</f>
        <v>1.5796027016438527</v>
      </c>
      <c r="W53" s="99">
        <f>+(A!U53/A!$D$46)/(I!W82/I!$F$75)</f>
        <v>1.4672374442575324</v>
      </c>
      <c r="X53" s="99">
        <f>+(A!V53/A!$D$46)/(I!X82/I!$F$75)</f>
        <v>1.4804717723512715</v>
      </c>
      <c r="Y53" s="99">
        <f>+(A!W53/A!$D$46)/(I!Y82/I!$F$75)</f>
        <v>1.4165997440461107</v>
      </c>
      <c r="Z53" s="99">
        <f>+(A!X53/A!$D$46)/(I!Z82/I!$F$75)</f>
        <v>1.8243162017780092</v>
      </c>
      <c r="AA53" s="99">
        <f>+(A!Y53/A!$D$46)/(I!AA82/I!$F$75)</f>
        <v>1.8452181837831076</v>
      </c>
    </row>
    <row r="54" spans="4:27" x14ac:dyDescent="0.25">
      <c r="D54" s="234" t="s">
        <v>24</v>
      </c>
      <c r="E54" s="235"/>
      <c r="F54" s="99">
        <f>+(A!D54/A!$D$46)/(I!F83/I!$F$75)</f>
        <v>2.2205397112180028</v>
      </c>
      <c r="G54" s="99">
        <f>+(A!E54/A!$D$46)/(I!G83/I!$F$75)</f>
        <v>1.3130492755973202</v>
      </c>
      <c r="H54" s="99">
        <f>+(A!F54/A!$D$46)/(I!H83/I!$F$75)</f>
        <v>1.3409513925801138</v>
      </c>
      <c r="I54" s="99">
        <f>+(A!G54/A!$D$46)/(I!I83/I!$F$75)</f>
        <v>1.63580681703631</v>
      </c>
      <c r="J54" s="99">
        <f>+(A!H54/A!$D$46)/(I!J83/I!$F$75)</f>
        <v>2.6507707654020303</v>
      </c>
      <c r="K54" s="99">
        <f>+(A!I54/A!$D$46)/(I!K83/I!$F$75)</f>
        <v>1.9609505406086161</v>
      </c>
      <c r="L54" s="99">
        <f>+(A!J54/A!$D$46)/(I!L83/I!$F$75)</f>
        <v>1.3144169168528925</v>
      </c>
      <c r="M54" s="99">
        <f>+(A!K54/A!$D$46)/(I!M83/I!$F$75)</f>
        <v>3.0804677911677816</v>
      </c>
      <c r="N54" s="99">
        <f>+(A!L54/A!$D$46)/(I!N83/I!$F$75)</f>
        <v>3.4673636342874667</v>
      </c>
      <c r="O54" s="99">
        <f>+(A!M54/A!$D$46)/(I!O83/I!$F$75)</f>
        <v>1.7471460810228605</v>
      </c>
      <c r="P54" s="99">
        <f>+(A!N54/A!$D$46)/(I!P83/I!$F$75)</f>
        <v>1.2716153202561731</v>
      </c>
      <c r="Q54" s="99">
        <f>+(A!O54/A!$D$46)/(I!Q83/I!$F$75)</f>
        <v>1.5154945970679135</v>
      </c>
      <c r="R54" s="99">
        <f>+(A!P54/A!$D$46)/(I!R83/I!$F$75)</f>
        <v>1.4985264151471549</v>
      </c>
      <c r="S54" s="99">
        <f>+(A!Q54/A!$D$46)/(I!S83/I!$F$75)</f>
        <v>2.2270797908366444</v>
      </c>
      <c r="T54" s="99">
        <f>+(A!R54/A!$D$46)/(I!T83/I!$F$75)</f>
        <v>3.2927571765111665</v>
      </c>
      <c r="U54" s="99">
        <f>+(A!S54/A!$D$46)/(I!U83/I!$F$75)</f>
        <v>2.1670093805380755</v>
      </c>
      <c r="V54" s="99">
        <f>+(A!T54/A!$D$46)/(I!V83/I!$F$75)</f>
        <v>1.5743616325237832</v>
      </c>
      <c r="W54" s="99">
        <f>+(A!U54/A!$D$46)/(I!W83/I!$F$75)</f>
        <v>1.7880701258656535</v>
      </c>
      <c r="X54" s="99">
        <f>+(A!V54/A!$D$46)/(I!X83/I!$F$75)</f>
        <v>1.440066513706973</v>
      </c>
      <c r="Y54" s="99">
        <f>+(A!W54/A!$D$46)/(I!Y83/I!$F$75)</f>
        <v>1.3472171892776428</v>
      </c>
      <c r="Z54" s="99">
        <f>+(A!X54/A!$D$46)/(I!Z83/I!$F$75)</f>
        <v>1.5791350028145801</v>
      </c>
      <c r="AA54" s="99">
        <f>+(A!Y54/A!$D$46)/(I!AA83/I!$F$75)</f>
        <v>1.9963133597425187</v>
      </c>
    </row>
    <row r="55" spans="4:27" x14ac:dyDescent="0.25">
      <c r="D55" s="232" t="s">
        <v>25</v>
      </c>
      <c r="E55" s="233"/>
      <c r="F55" s="99">
        <f>+(A!D55/A!$D$46)/(I!F84/I!$F$75)</f>
        <v>1.6611079537929576</v>
      </c>
      <c r="G55" s="99">
        <f>+(A!E55/A!$D$46)/(I!G84/I!$F$75)</f>
        <v>2.3597222964614355</v>
      </c>
      <c r="H55" s="99">
        <f>+(A!F55/A!$D$46)/(I!H84/I!$F$75)</f>
        <v>4.3506289589780494</v>
      </c>
      <c r="I55" s="99">
        <f>+(A!G55/A!$D$46)/(I!I84/I!$F$75)</f>
        <v>4.4068717013542669</v>
      </c>
      <c r="J55" s="99">
        <f>+(A!H55/A!$D$46)/(I!J84/I!$F$75)</f>
        <v>5.0266226981378574</v>
      </c>
      <c r="K55" s="99">
        <f>+(A!I55/A!$D$46)/(I!K84/I!$F$75)</f>
        <v>3.2589535761298958</v>
      </c>
      <c r="L55" s="99">
        <f>+(A!J55/A!$D$46)/(I!L84/I!$F$75)</f>
        <v>2.9039774098801061</v>
      </c>
      <c r="M55" s="99">
        <f>+(A!K55/A!$D$46)/(I!M84/I!$F$75)</f>
        <v>2.9783413056559151</v>
      </c>
      <c r="N55" s="99">
        <f>+(A!L55/A!$D$46)/(I!N84/I!$F$75)</f>
        <v>2.8698339909225465</v>
      </c>
      <c r="O55" s="99">
        <f>+(A!M55/A!$D$46)/(I!O84/I!$F$75)</f>
        <v>2.5570423686362962</v>
      </c>
      <c r="P55" s="99">
        <f>+(A!N55/A!$D$46)/(I!P84/I!$F$75)</f>
        <v>2.349660047167446</v>
      </c>
      <c r="Q55" s="99">
        <f>+(A!O55/A!$D$46)/(I!Q84/I!$F$75)</f>
        <v>2.4353024175608935</v>
      </c>
      <c r="R55" s="99">
        <f>+(A!P55/A!$D$46)/(I!R84/I!$F$75)</f>
        <v>1.9476348646718382</v>
      </c>
      <c r="S55" s="99">
        <f>+(A!Q55/A!$D$46)/(I!S84/I!$F$75)</f>
        <v>2.0351777149703665</v>
      </c>
      <c r="T55" s="99">
        <f>+(A!R55/A!$D$46)/(I!T84/I!$F$75)</f>
        <v>2.8232473512006098</v>
      </c>
      <c r="U55" s="99">
        <f>+(A!S55/A!$D$46)/(I!U84/I!$F$75)</f>
        <v>3.2842710316030703</v>
      </c>
      <c r="V55" s="99">
        <f>+(A!T55/A!$D$46)/(I!V84/I!$F$75)</f>
        <v>3.6407801867358676</v>
      </c>
      <c r="W55" s="99">
        <f>+(A!U55/A!$D$46)/(I!W84/I!$F$75)</f>
        <v>3.98358282957803</v>
      </c>
      <c r="X55" s="99">
        <f>+(A!V55/A!$D$46)/(I!X84/I!$F$75)</f>
        <v>4.3141125474831528</v>
      </c>
      <c r="Y55" s="99">
        <f>+(A!W55/A!$D$46)/(I!Y84/I!$F$75)</f>
        <v>4.2071018555052788</v>
      </c>
      <c r="Z55" s="99">
        <f>+(A!X55/A!$D$46)/(I!Z84/I!$F$75)</f>
        <v>4.5294102272668679</v>
      </c>
      <c r="AA55" s="99">
        <f>+(A!Y55/A!$D$46)/(I!AA84/I!$F$75)</f>
        <v>5.5562388138268473</v>
      </c>
    </row>
    <row r="56" spans="4:27" ht="15.75" thickBot="1" x14ac:dyDescent="0.3">
      <c r="D56" s="230" t="s">
        <v>26</v>
      </c>
      <c r="E56" s="231"/>
      <c r="F56" s="115">
        <f>+(A!D56/A!$D$46)/(I!F85/I!$F$75)</f>
        <v>0</v>
      </c>
      <c r="G56" s="115">
        <f>+(A!E56/A!$D$46)/(I!G85/I!$F$75)</f>
        <v>1.6209581756216655E-6</v>
      </c>
      <c r="H56" s="115">
        <f>+(A!F56/A!$D$46)/(I!H85/I!$F$75)</f>
        <v>0</v>
      </c>
      <c r="I56" s="115">
        <f>+(A!G56/A!$D$46)/(I!I85/I!$F$75)</f>
        <v>0</v>
      </c>
      <c r="J56" s="115">
        <f>+(A!H56/A!$D$46)/(I!J85/I!$F$75)</f>
        <v>3.2032912155653392E-5</v>
      </c>
      <c r="K56" s="115">
        <f>+(A!I56/A!$D$46)/(I!K85/I!$F$75)</f>
        <v>0</v>
      </c>
      <c r="L56" s="115">
        <f>+(A!J56/A!$D$46)/(I!L85/I!$F$75)</f>
        <v>0</v>
      </c>
      <c r="M56" s="115">
        <f>+(A!K56/A!$D$46)/(I!M85/I!$F$75)</f>
        <v>0</v>
      </c>
      <c r="N56" s="115">
        <f>+(A!L56/A!$D$46)/(I!N85/I!$F$75)</f>
        <v>1.7740161053263798E-3</v>
      </c>
      <c r="O56" s="115">
        <f>+(A!M56/A!$D$46)/(I!O85/I!$F$75)</f>
        <v>7.3986981371756211E-3</v>
      </c>
      <c r="P56" s="115">
        <f>+(A!N56/A!$D$46)/(I!P85/I!$F$75)</f>
        <v>1.685408544963889E-2</v>
      </c>
      <c r="Q56" s="115">
        <f>+(A!O56/A!$D$46)/(I!Q85/I!$F$75)</f>
        <v>1.0095222183921521E-2</v>
      </c>
      <c r="R56" s="115">
        <f>+(A!P56/A!$D$46)/(I!R85/I!$F$75)</f>
        <v>3.57261307275301E-2</v>
      </c>
      <c r="S56" s="115">
        <f>+(A!Q56/A!$D$46)/(I!S85/I!$F$75)</f>
        <v>1.928169140955513E-2</v>
      </c>
      <c r="T56" s="115">
        <f>+(A!R56/A!$D$46)/(I!T85/I!$F$75)</f>
        <v>6.7304358144377394E-3</v>
      </c>
      <c r="U56" s="115">
        <f>+(A!S56/A!$D$46)/(I!U85/I!$F$75)</f>
        <v>6.9878570585790913E-3</v>
      </c>
      <c r="V56" s="115">
        <f>+(A!T56/A!$D$46)/(I!V85/I!$F$75)</f>
        <v>6.4437835588514077E-3</v>
      </c>
      <c r="W56" s="115">
        <f>+(A!U56/A!$D$46)/(I!W85/I!$F$75)</f>
        <v>3.709968175811353E-3</v>
      </c>
      <c r="X56" s="115">
        <f>+(A!V56/A!$D$46)/(I!X85/I!$F$75)</f>
        <v>7.1192766220643036E-3</v>
      </c>
      <c r="Y56" s="115">
        <f>+(A!W56/A!$D$46)/(I!Y85/I!$F$75)</f>
        <v>9.035517886940559E-3</v>
      </c>
      <c r="Z56" s="115">
        <f>+(A!X56/A!$D$46)/(I!Z85/I!$F$75)</f>
        <v>7.1101015537857956E-2</v>
      </c>
      <c r="AA56" s="115">
        <f>+(A!Y56/A!$D$46)/(I!AA85/I!$F$75)</f>
        <v>1.2871075298166215E-2</v>
      </c>
    </row>
    <row r="57" spans="4:27" s="1" customFormat="1" x14ac:dyDescent="0.25">
      <c r="D57" s="1" t="s">
        <v>57</v>
      </c>
      <c r="E57" s="140"/>
      <c r="F57" s="116"/>
      <c r="G57" s="116"/>
      <c r="H57" s="116"/>
      <c r="I57" s="116"/>
      <c r="J57" s="116"/>
      <c r="K57" s="116"/>
      <c r="L57" s="116"/>
      <c r="M57" s="116"/>
      <c r="N57" s="116"/>
      <c r="O57" s="116"/>
      <c r="P57" s="116"/>
      <c r="Q57" s="116"/>
      <c r="R57" s="116"/>
      <c r="S57" s="116"/>
      <c r="T57" s="116"/>
      <c r="U57" s="116"/>
      <c r="V57" s="116"/>
      <c r="W57" s="116"/>
      <c r="X57" s="116"/>
      <c r="Y57" s="116"/>
      <c r="Z57" s="116"/>
      <c r="AA57" s="116"/>
    </row>
    <row r="58" spans="4:27" ht="15.75" thickBot="1" x14ac:dyDescent="0.3"/>
    <row r="59" spans="4:27" ht="15.75" thickBot="1" x14ac:dyDescent="0.3">
      <c r="D59" s="8" t="s">
        <v>15</v>
      </c>
      <c r="E59" s="9"/>
      <c r="F59" s="18">
        <v>1995</v>
      </c>
      <c r="G59" s="10">
        <v>1996</v>
      </c>
      <c r="H59" s="18">
        <v>1997</v>
      </c>
      <c r="I59" s="10">
        <v>1998</v>
      </c>
      <c r="J59" s="18">
        <v>1999</v>
      </c>
      <c r="K59" s="10">
        <v>2000</v>
      </c>
      <c r="L59" s="18">
        <v>2001</v>
      </c>
      <c r="M59" s="10">
        <v>2002</v>
      </c>
      <c r="N59" s="18">
        <v>2003</v>
      </c>
      <c r="O59" s="10">
        <v>2004</v>
      </c>
      <c r="P59" s="18">
        <v>2005</v>
      </c>
      <c r="Q59" s="10">
        <v>2006</v>
      </c>
      <c r="R59" s="18">
        <v>2007</v>
      </c>
      <c r="S59" s="10">
        <v>2008</v>
      </c>
      <c r="T59" s="18">
        <v>2009</v>
      </c>
      <c r="U59" s="10">
        <v>2010</v>
      </c>
      <c r="V59" s="18">
        <v>2011</v>
      </c>
      <c r="W59" s="10">
        <v>2012</v>
      </c>
      <c r="X59" s="18">
        <v>2013</v>
      </c>
      <c r="Y59" s="10">
        <v>2014</v>
      </c>
      <c r="Z59" s="18">
        <v>2015</v>
      </c>
      <c r="AA59" s="11">
        <v>2016</v>
      </c>
    </row>
    <row r="60" spans="4:27" ht="15.75" thickBot="1" x14ac:dyDescent="0.3">
      <c r="D60" s="236" t="s">
        <v>27</v>
      </c>
      <c r="E60" s="237"/>
      <c r="F60" s="124"/>
      <c r="G60" s="117"/>
      <c r="H60" s="118"/>
      <c r="I60" s="117"/>
      <c r="J60" s="117"/>
      <c r="K60" s="117"/>
      <c r="L60" s="117"/>
      <c r="M60" s="117"/>
      <c r="N60" s="117"/>
      <c r="O60" s="117"/>
      <c r="P60" s="117"/>
      <c r="Q60" s="117"/>
      <c r="R60" s="117"/>
      <c r="S60" s="117"/>
      <c r="T60" s="117"/>
      <c r="U60" s="117"/>
      <c r="V60" s="117"/>
      <c r="W60" s="117"/>
      <c r="X60" s="117"/>
      <c r="Y60" s="117"/>
      <c r="Z60" s="117"/>
      <c r="AA60" s="117"/>
    </row>
    <row r="61" spans="4:27" x14ac:dyDescent="0.25">
      <c r="D61" s="232" t="s">
        <v>17</v>
      </c>
      <c r="E61" s="233"/>
      <c r="F61" s="119" t="str">
        <f>+IF(F47&gt; 0.33,"VENTAJA","INTRAPRODUCTO")</f>
        <v>INTRAPRODUCTO</v>
      </c>
      <c r="G61" s="114" t="str">
        <f t="shared" ref="G61:AA61" si="0">+IF(G47&gt; 0.33,"VENTAJA","INTRAPRODUCTO")</f>
        <v>INTRAPRODUCTO</v>
      </c>
      <c r="H61" s="120" t="str">
        <f t="shared" si="0"/>
        <v>INTRAPRODUCTO</v>
      </c>
      <c r="I61" s="114" t="str">
        <f t="shared" si="0"/>
        <v>INTRAPRODUCTO</v>
      </c>
      <c r="J61" s="120" t="str">
        <f t="shared" si="0"/>
        <v>INTRAPRODUCTO</v>
      </c>
      <c r="K61" s="114" t="str">
        <f t="shared" si="0"/>
        <v>INTRAPRODUCTO</v>
      </c>
      <c r="L61" s="120" t="str">
        <f t="shared" si="0"/>
        <v>INTRAPRODUCTO</v>
      </c>
      <c r="M61" s="114" t="str">
        <f t="shared" si="0"/>
        <v>VENTAJA</v>
      </c>
      <c r="N61" s="120" t="str">
        <f t="shared" si="0"/>
        <v>INTRAPRODUCTO</v>
      </c>
      <c r="O61" s="114" t="str">
        <f t="shared" si="0"/>
        <v>INTRAPRODUCTO</v>
      </c>
      <c r="P61" s="120" t="str">
        <f t="shared" si="0"/>
        <v>INTRAPRODUCTO</v>
      </c>
      <c r="Q61" s="114" t="str">
        <f t="shared" si="0"/>
        <v>INTRAPRODUCTO</v>
      </c>
      <c r="R61" s="120" t="str">
        <f t="shared" si="0"/>
        <v>INTRAPRODUCTO</v>
      </c>
      <c r="S61" s="114" t="str">
        <f t="shared" si="0"/>
        <v>INTRAPRODUCTO</v>
      </c>
      <c r="T61" s="120" t="str">
        <f t="shared" si="0"/>
        <v>INTRAPRODUCTO</v>
      </c>
      <c r="U61" s="114" t="str">
        <f t="shared" si="0"/>
        <v>INTRAPRODUCTO</v>
      </c>
      <c r="V61" s="120" t="str">
        <f t="shared" si="0"/>
        <v>INTRAPRODUCTO</v>
      </c>
      <c r="W61" s="114" t="str">
        <f t="shared" si="0"/>
        <v>INTRAPRODUCTO</v>
      </c>
      <c r="X61" s="120" t="str">
        <f t="shared" si="0"/>
        <v>VENTAJA</v>
      </c>
      <c r="Y61" s="114" t="str">
        <f t="shared" si="0"/>
        <v>VENTAJA</v>
      </c>
      <c r="Z61" s="120" t="str">
        <f t="shared" si="0"/>
        <v>VENTAJA</v>
      </c>
      <c r="AA61" s="114" t="str">
        <f t="shared" si="0"/>
        <v>INTRAPRODUCTO</v>
      </c>
    </row>
    <row r="62" spans="4:27" x14ac:dyDescent="0.25">
      <c r="D62" s="234" t="s">
        <v>18</v>
      </c>
      <c r="E62" s="235"/>
      <c r="F62" s="121" t="str">
        <f t="shared" ref="F62:AA62" si="1">+IF(F48&gt; 0.33,"VENTAJA","INTRAPRODUCTO")</f>
        <v>VENTAJA</v>
      </c>
      <c r="G62" s="99" t="str">
        <f t="shared" si="1"/>
        <v>VENTAJA</v>
      </c>
      <c r="H62" s="116" t="str">
        <f t="shared" si="1"/>
        <v>VENTAJA</v>
      </c>
      <c r="I62" s="99" t="str">
        <f t="shared" si="1"/>
        <v>VENTAJA</v>
      </c>
      <c r="J62" s="116" t="str">
        <f t="shared" si="1"/>
        <v>INTRAPRODUCTO</v>
      </c>
      <c r="K62" s="99" t="str">
        <f t="shared" si="1"/>
        <v>INTRAPRODUCTO</v>
      </c>
      <c r="L62" s="116" t="str">
        <f t="shared" si="1"/>
        <v>VENTAJA</v>
      </c>
      <c r="M62" s="99" t="str">
        <f t="shared" si="1"/>
        <v>VENTAJA</v>
      </c>
      <c r="N62" s="116" t="str">
        <f t="shared" si="1"/>
        <v>VENTAJA</v>
      </c>
      <c r="O62" s="99" t="str">
        <f t="shared" si="1"/>
        <v>VENTAJA</v>
      </c>
      <c r="P62" s="116" t="str">
        <f t="shared" si="1"/>
        <v>VENTAJA</v>
      </c>
      <c r="Q62" s="99" t="str">
        <f t="shared" si="1"/>
        <v>INTRAPRODUCTO</v>
      </c>
      <c r="R62" s="116" t="str">
        <f t="shared" si="1"/>
        <v>INTRAPRODUCTO</v>
      </c>
      <c r="S62" s="99" t="str">
        <f t="shared" si="1"/>
        <v>INTRAPRODUCTO</v>
      </c>
      <c r="T62" s="116" t="str">
        <f t="shared" si="1"/>
        <v>INTRAPRODUCTO</v>
      </c>
      <c r="U62" s="99" t="str">
        <f t="shared" si="1"/>
        <v>INTRAPRODUCTO</v>
      </c>
      <c r="V62" s="116" t="str">
        <f t="shared" si="1"/>
        <v>INTRAPRODUCTO</v>
      </c>
      <c r="W62" s="99" t="str">
        <f t="shared" si="1"/>
        <v>INTRAPRODUCTO</v>
      </c>
      <c r="X62" s="116" t="str">
        <f t="shared" si="1"/>
        <v>INTRAPRODUCTO</v>
      </c>
      <c r="Y62" s="99" t="str">
        <f t="shared" si="1"/>
        <v>INTRAPRODUCTO</v>
      </c>
      <c r="Z62" s="116" t="str">
        <f t="shared" si="1"/>
        <v>INTRAPRODUCTO</v>
      </c>
      <c r="AA62" s="99" t="str">
        <f t="shared" si="1"/>
        <v>INTRAPRODUCTO</v>
      </c>
    </row>
    <row r="63" spans="4:27" x14ac:dyDescent="0.25">
      <c r="D63" s="232" t="s">
        <v>19</v>
      </c>
      <c r="E63" s="233"/>
      <c r="F63" s="121" t="str">
        <f t="shared" ref="F63:AA63" si="2">+IF(F49&gt; 0.33,"VENTAJA","INTRAPRODUCTO")</f>
        <v>INTRAPRODUCTO</v>
      </c>
      <c r="G63" s="99" t="str">
        <f t="shared" si="2"/>
        <v>INTRAPRODUCTO</v>
      </c>
      <c r="H63" s="116" t="str">
        <f t="shared" si="2"/>
        <v>INTRAPRODUCTO</v>
      </c>
      <c r="I63" s="99" t="str">
        <f t="shared" si="2"/>
        <v>INTRAPRODUCTO</v>
      </c>
      <c r="J63" s="116" t="str">
        <f t="shared" si="2"/>
        <v>INTRAPRODUCTO</v>
      </c>
      <c r="K63" s="99" t="str">
        <f t="shared" si="2"/>
        <v>INTRAPRODUCTO</v>
      </c>
      <c r="L63" s="116" t="str">
        <f t="shared" si="2"/>
        <v>INTRAPRODUCTO</v>
      </c>
      <c r="M63" s="99" t="str">
        <f t="shared" si="2"/>
        <v>INTRAPRODUCTO</v>
      </c>
      <c r="N63" s="116" t="str">
        <f t="shared" si="2"/>
        <v>INTRAPRODUCTO</v>
      </c>
      <c r="O63" s="99" t="str">
        <f t="shared" si="2"/>
        <v>INTRAPRODUCTO</v>
      </c>
      <c r="P63" s="116" t="str">
        <f t="shared" si="2"/>
        <v>INTRAPRODUCTO</v>
      </c>
      <c r="Q63" s="99" t="str">
        <f t="shared" si="2"/>
        <v>INTRAPRODUCTO</v>
      </c>
      <c r="R63" s="116" t="str">
        <f t="shared" si="2"/>
        <v>INTRAPRODUCTO</v>
      </c>
      <c r="S63" s="99" t="str">
        <f t="shared" si="2"/>
        <v>INTRAPRODUCTO</v>
      </c>
      <c r="T63" s="116" t="str">
        <f t="shared" si="2"/>
        <v>INTRAPRODUCTO</v>
      </c>
      <c r="U63" s="99" t="str">
        <f t="shared" si="2"/>
        <v>INTRAPRODUCTO</v>
      </c>
      <c r="V63" s="116" t="str">
        <f t="shared" si="2"/>
        <v>INTRAPRODUCTO</v>
      </c>
      <c r="W63" s="99" t="str">
        <f t="shared" si="2"/>
        <v>INTRAPRODUCTO</v>
      </c>
      <c r="X63" s="116" t="str">
        <f t="shared" si="2"/>
        <v>INTRAPRODUCTO</v>
      </c>
      <c r="Y63" s="99" t="str">
        <f t="shared" si="2"/>
        <v>INTRAPRODUCTO</v>
      </c>
      <c r="Z63" s="116" t="str">
        <f t="shared" si="2"/>
        <v>INTRAPRODUCTO</v>
      </c>
      <c r="AA63" s="99" t="str">
        <f t="shared" si="2"/>
        <v>INTRAPRODUCTO</v>
      </c>
    </row>
    <row r="64" spans="4:27" x14ac:dyDescent="0.25">
      <c r="D64" s="234" t="s">
        <v>20</v>
      </c>
      <c r="E64" s="235"/>
      <c r="F64" s="121" t="str">
        <f t="shared" ref="F64:AA64" si="3">+IF(F50&gt; 0.33,"VENTAJA","INTRAPRODUCTO")</f>
        <v>VENTAJA</v>
      </c>
      <c r="G64" s="99" t="str">
        <f t="shared" si="3"/>
        <v>VENTAJA</v>
      </c>
      <c r="H64" s="116" t="str">
        <f t="shared" si="3"/>
        <v>VENTAJA</v>
      </c>
      <c r="I64" s="99" t="str">
        <f t="shared" si="3"/>
        <v>INTRAPRODUCTO</v>
      </c>
      <c r="J64" s="116" t="str">
        <f t="shared" si="3"/>
        <v>INTRAPRODUCTO</v>
      </c>
      <c r="K64" s="99" t="str">
        <f t="shared" si="3"/>
        <v>INTRAPRODUCTO</v>
      </c>
      <c r="L64" s="116" t="str">
        <f t="shared" si="3"/>
        <v>VENTAJA</v>
      </c>
      <c r="M64" s="99" t="str">
        <f t="shared" si="3"/>
        <v>INTRAPRODUCTO</v>
      </c>
      <c r="N64" s="116" t="str">
        <f t="shared" si="3"/>
        <v>VENTAJA</v>
      </c>
      <c r="O64" s="99" t="str">
        <f t="shared" si="3"/>
        <v>VENTAJA</v>
      </c>
      <c r="P64" s="116" t="str">
        <f t="shared" si="3"/>
        <v>INTRAPRODUCTO</v>
      </c>
      <c r="Q64" s="99" t="str">
        <f t="shared" si="3"/>
        <v>INTRAPRODUCTO</v>
      </c>
      <c r="R64" s="116" t="str">
        <f t="shared" si="3"/>
        <v>INTRAPRODUCTO</v>
      </c>
      <c r="S64" s="99" t="str">
        <f t="shared" si="3"/>
        <v>VENTAJA</v>
      </c>
      <c r="T64" s="116" t="str">
        <f t="shared" si="3"/>
        <v>INTRAPRODUCTO</v>
      </c>
      <c r="U64" s="99" t="str">
        <f t="shared" si="3"/>
        <v>VENTAJA</v>
      </c>
      <c r="V64" s="116" t="str">
        <f t="shared" si="3"/>
        <v>VENTAJA</v>
      </c>
      <c r="W64" s="99" t="str">
        <f t="shared" si="3"/>
        <v>INTRAPRODUCTO</v>
      </c>
      <c r="X64" s="116" t="str">
        <f t="shared" si="3"/>
        <v>INTRAPRODUCTO</v>
      </c>
      <c r="Y64" s="99" t="str">
        <f t="shared" si="3"/>
        <v>INTRAPRODUCTO</v>
      </c>
      <c r="Z64" s="116" t="str">
        <f t="shared" si="3"/>
        <v>INTRAPRODUCTO</v>
      </c>
      <c r="AA64" s="99" t="str">
        <f t="shared" si="3"/>
        <v>INTRAPRODUCTO</v>
      </c>
    </row>
    <row r="65" spans="4:27" x14ac:dyDescent="0.25">
      <c r="D65" s="232" t="s">
        <v>21</v>
      </c>
      <c r="E65" s="233"/>
      <c r="F65" s="121" t="str">
        <f t="shared" ref="F65:AA65" si="4">+IF(F51&gt; 0.33,"VENTAJA","INTRAPRODUCTO")</f>
        <v>INTRAPRODUCTO</v>
      </c>
      <c r="G65" s="99" t="str">
        <f t="shared" si="4"/>
        <v>INTRAPRODUCTO</v>
      </c>
      <c r="H65" s="116" t="str">
        <f t="shared" si="4"/>
        <v>INTRAPRODUCTO</v>
      </c>
      <c r="I65" s="99" t="str">
        <f t="shared" si="4"/>
        <v>INTRAPRODUCTO</v>
      </c>
      <c r="J65" s="116" t="str">
        <f t="shared" si="4"/>
        <v>INTRAPRODUCTO</v>
      </c>
      <c r="K65" s="99" t="str">
        <f t="shared" si="4"/>
        <v>INTRAPRODUCTO</v>
      </c>
      <c r="L65" s="116" t="str">
        <f t="shared" si="4"/>
        <v>INTRAPRODUCTO</v>
      </c>
      <c r="M65" s="99" t="str">
        <f t="shared" si="4"/>
        <v>VENTAJA</v>
      </c>
      <c r="N65" s="116" t="str">
        <f t="shared" si="4"/>
        <v>INTRAPRODUCTO</v>
      </c>
      <c r="O65" s="99" t="str">
        <f t="shared" si="4"/>
        <v>VENTAJA</v>
      </c>
      <c r="P65" s="116" t="str">
        <f t="shared" si="4"/>
        <v>INTRAPRODUCTO</v>
      </c>
      <c r="Q65" s="99" t="str">
        <f t="shared" si="4"/>
        <v>VENTAJA</v>
      </c>
      <c r="R65" s="116" t="str">
        <f t="shared" si="4"/>
        <v>INTRAPRODUCTO</v>
      </c>
      <c r="S65" s="99" t="str">
        <f t="shared" si="4"/>
        <v>INTRAPRODUCTO</v>
      </c>
      <c r="T65" s="116" t="str">
        <f t="shared" si="4"/>
        <v>INTRAPRODUCTO</v>
      </c>
      <c r="U65" s="99" t="str">
        <f t="shared" si="4"/>
        <v>INTRAPRODUCTO</v>
      </c>
      <c r="V65" s="116" t="str">
        <f t="shared" si="4"/>
        <v>INTRAPRODUCTO</v>
      </c>
      <c r="W65" s="99" t="str">
        <f t="shared" si="4"/>
        <v>INTRAPRODUCTO</v>
      </c>
      <c r="X65" s="116" t="str">
        <f t="shared" si="4"/>
        <v>INTRAPRODUCTO</v>
      </c>
      <c r="Y65" s="99" t="str">
        <f t="shared" si="4"/>
        <v>INTRAPRODUCTO</v>
      </c>
      <c r="Z65" s="116" t="str">
        <f t="shared" si="4"/>
        <v>INTRAPRODUCTO</v>
      </c>
      <c r="AA65" s="99" t="str">
        <f t="shared" si="4"/>
        <v>INTRAPRODUCTO</v>
      </c>
    </row>
    <row r="66" spans="4:27" x14ac:dyDescent="0.25">
      <c r="D66" s="234" t="s">
        <v>22</v>
      </c>
      <c r="E66" s="235"/>
      <c r="F66" s="121" t="str">
        <f t="shared" ref="F66:AA66" si="5">+IF(F52&gt; 0.33,"VENTAJA","INTRAPRODUCTO")</f>
        <v>VENTAJA</v>
      </c>
      <c r="G66" s="99" t="str">
        <f t="shared" si="5"/>
        <v>VENTAJA</v>
      </c>
      <c r="H66" s="116" t="str">
        <f t="shared" si="5"/>
        <v>VENTAJA</v>
      </c>
      <c r="I66" s="99" t="str">
        <f t="shared" si="5"/>
        <v>VENTAJA</v>
      </c>
      <c r="J66" s="116" t="str">
        <f t="shared" si="5"/>
        <v>VENTAJA</v>
      </c>
      <c r="K66" s="99" t="str">
        <f t="shared" si="5"/>
        <v>VENTAJA</v>
      </c>
      <c r="L66" s="116" t="str">
        <f t="shared" si="5"/>
        <v>VENTAJA</v>
      </c>
      <c r="M66" s="99" t="str">
        <f t="shared" si="5"/>
        <v>VENTAJA</v>
      </c>
      <c r="N66" s="116" t="str">
        <f t="shared" si="5"/>
        <v>VENTAJA</v>
      </c>
      <c r="O66" s="99" t="str">
        <f t="shared" si="5"/>
        <v>VENTAJA</v>
      </c>
      <c r="P66" s="116" t="str">
        <f t="shared" si="5"/>
        <v>VENTAJA</v>
      </c>
      <c r="Q66" s="99" t="str">
        <f t="shared" si="5"/>
        <v>VENTAJA</v>
      </c>
      <c r="R66" s="116" t="str">
        <f t="shared" si="5"/>
        <v>VENTAJA</v>
      </c>
      <c r="S66" s="99" t="str">
        <f t="shared" si="5"/>
        <v>VENTAJA</v>
      </c>
      <c r="T66" s="116" t="str">
        <f t="shared" si="5"/>
        <v>VENTAJA</v>
      </c>
      <c r="U66" s="99" t="str">
        <f t="shared" si="5"/>
        <v>VENTAJA</v>
      </c>
      <c r="V66" s="116" t="str">
        <f t="shared" si="5"/>
        <v>VENTAJA</v>
      </c>
      <c r="W66" s="99" t="str">
        <f t="shared" si="5"/>
        <v>VENTAJA</v>
      </c>
      <c r="X66" s="116" t="str">
        <f t="shared" si="5"/>
        <v>VENTAJA</v>
      </c>
      <c r="Y66" s="99" t="str">
        <f t="shared" si="5"/>
        <v>VENTAJA</v>
      </c>
      <c r="Z66" s="116" t="str">
        <f t="shared" si="5"/>
        <v>VENTAJA</v>
      </c>
      <c r="AA66" s="99" t="str">
        <f t="shared" si="5"/>
        <v>VENTAJA</v>
      </c>
    </row>
    <row r="67" spans="4:27" x14ac:dyDescent="0.25">
      <c r="D67" s="232" t="s">
        <v>23</v>
      </c>
      <c r="E67" s="233"/>
      <c r="F67" s="121" t="str">
        <f t="shared" ref="F67:AA67" si="6">+IF(F53&gt; 0.33,"VENTAJA","INTRAPRODUCTO")</f>
        <v>VENTAJA</v>
      </c>
      <c r="G67" s="99" t="str">
        <f t="shared" si="6"/>
        <v>VENTAJA</v>
      </c>
      <c r="H67" s="116" t="str">
        <f t="shared" si="6"/>
        <v>VENTAJA</v>
      </c>
      <c r="I67" s="99" t="str">
        <f t="shared" si="6"/>
        <v>VENTAJA</v>
      </c>
      <c r="J67" s="116" t="str">
        <f t="shared" si="6"/>
        <v>VENTAJA</v>
      </c>
      <c r="K67" s="99" t="str">
        <f t="shared" si="6"/>
        <v>VENTAJA</v>
      </c>
      <c r="L67" s="116" t="str">
        <f t="shared" si="6"/>
        <v>VENTAJA</v>
      </c>
      <c r="M67" s="99" t="str">
        <f t="shared" si="6"/>
        <v>VENTAJA</v>
      </c>
      <c r="N67" s="116" t="str">
        <f t="shared" si="6"/>
        <v>VENTAJA</v>
      </c>
      <c r="O67" s="99" t="str">
        <f t="shared" si="6"/>
        <v>VENTAJA</v>
      </c>
      <c r="P67" s="116" t="str">
        <f t="shared" si="6"/>
        <v>VENTAJA</v>
      </c>
      <c r="Q67" s="99" t="str">
        <f t="shared" si="6"/>
        <v>VENTAJA</v>
      </c>
      <c r="R67" s="116" t="str">
        <f t="shared" si="6"/>
        <v>VENTAJA</v>
      </c>
      <c r="S67" s="99" t="str">
        <f t="shared" si="6"/>
        <v>VENTAJA</v>
      </c>
      <c r="T67" s="116" t="str">
        <f t="shared" si="6"/>
        <v>VENTAJA</v>
      </c>
      <c r="U67" s="99" t="str">
        <f t="shared" si="6"/>
        <v>VENTAJA</v>
      </c>
      <c r="V67" s="116" t="str">
        <f t="shared" si="6"/>
        <v>VENTAJA</v>
      </c>
      <c r="W67" s="99" t="str">
        <f t="shared" si="6"/>
        <v>VENTAJA</v>
      </c>
      <c r="X67" s="116" t="str">
        <f t="shared" si="6"/>
        <v>VENTAJA</v>
      </c>
      <c r="Y67" s="99" t="str">
        <f t="shared" si="6"/>
        <v>VENTAJA</v>
      </c>
      <c r="Z67" s="116" t="str">
        <f t="shared" si="6"/>
        <v>VENTAJA</v>
      </c>
      <c r="AA67" s="99" t="str">
        <f t="shared" si="6"/>
        <v>VENTAJA</v>
      </c>
    </row>
    <row r="68" spans="4:27" x14ac:dyDescent="0.25">
      <c r="D68" s="234" t="s">
        <v>24</v>
      </c>
      <c r="E68" s="235"/>
      <c r="F68" s="121" t="str">
        <f t="shared" ref="F68:AA68" si="7">+IF(F54&gt; 0.33,"VENTAJA","INTRAPRODUCTO")</f>
        <v>VENTAJA</v>
      </c>
      <c r="G68" s="99" t="str">
        <f t="shared" si="7"/>
        <v>VENTAJA</v>
      </c>
      <c r="H68" s="116" t="str">
        <f t="shared" si="7"/>
        <v>VENTAJA</v>
      </c>
      <c r="I68" s="99" t="str">
        <f t="shared" si="7"/>
        <v>VENTAJA</v>
      </c>
      <c r="J68" s="116" t="str">
        <f t="shared" si="7"/>
        <v>VENTAJA</v>
      </c>
      <c r="K68" s="99" t="str">
        <f t="shared" si="7"/>
        <v>VENTAJA</v>
      </c>
      <c r="L68" s="116" t="str">
        <f t="shared" si="7"/>
        <v>VENTAJA</v>
      </c>
      <c r="M68" s="99" t="str">
        <f t="shared" si="7"/>
        <v>VENTAJA</v>
      </c>
      <c r="N68" s="116" t="str">
        <f t="shared" si="7"/>
        <v>VENTAJA</v>
      </c>
      <c r="O68" s="99" t="str">
        <f t="shared" si="7"/>
        <v>VENTAJA</v>
      </c>
      <c r="P68" s="116" t="str">
        <f t="shared" si="7"/>
        <v>VENTAJA</v>
      </c>
      <c r="Q68" s="99" t="str">
        <f t="shared" si="7"/>
        <v>VENTAJA</v>
      </c>
      <c r="R68" s="116" t="str">
        <f t="shared" si="7"/>
        <v>VENTAJA</v>
      </c>
      <c r="S68" s="99" t="str">
        <f t="shared" si="7"/>
        <v>VENTAJA</v>
      </c>
      <c r="T68" s="116" t="str">
        <f t="shared" si="7"/>
        <v>VENTAJA</v>
      </c>
      <c r="U68" s="99" t="str">
        <f t="shared" si="7"/>
        <v>VENTAJA</v>
      </c>
      <c r="V68" s="116" t="str">
        <f t="shared" si="7"/>
        <v>VENTAJA</v>
      </c>
      <c r="W68" s="99" t="str">
        <f t="shared" si="7"/>
        <v>VENTAJA</v>
      </c>
      <c r="X68" s="116" t="str">
        <f t="shared" si="7"/>
        <v>VENTAJA</v>
      </c>
      <c r="Y68" s="99" t="str">
        <f t="shared" si="7"/>
        <v>VENTAJA</v>
      </c>
      <c r="Z68" s="116" t="str">
        <f t="shared" si="7"/>
        <v>VENTAJA</v>
      </c>
      <c r="AA68" s="99" t="str">
        <f t="shared" si="7"/>
        <v>VENTAJA</v>
      </c>
    </row>
    <row r="69" spans="4:27" x14ac:dyDescent="0.25">
      <c r="D69" s="232" t="s">
        <v>25</v>
      </c>
      <c r="E69" s="233"/>
      <c r="F69" s="121" t="str">
        <f t="shared" ref="F69:AA69" si="8">+IF(F55&gt; 0.33,"VENTAJA","INTRAPRODUCTO")</f>
        <v>VENTAJA</v>
      </c>
      <c r="G69" s="99" t="str">
        <f t="shared" si="8"/>
        <v>VENTAJA</v>
      </c>
      <c r="H69" s="116" t="str">
        <f t="shared" si="8"/>
        <v>VENTAJA</v>
      </c>
      <c r="I69" s="99" t="str">
        <f t="shared" si="8"/>
        <v>VENTAJA</v>
      </c>
      <c r="J69" s="116" t="str">
        <f t="shared" si="8"/>
        <v>VENTAJA</v>
      </c>
      <c r="K69" s="99" t="str">
        <f t="shared" si="8"/>
        <v>VENTAJA</v>
      </c>
      <c r="L69" s="116" t="str">
        <f t="shared" si="8"/>
        <v>VENTAJA</v>
      </c>
      <c r="M69" s="99" t="str">
        <f t="shared" si="8"/>
        <v>VENTAJA</v>
      </c>
      <c r="N69" s="116" t="str">
        <f t="shared" si="8"/>
        <v>VENTAJA</v>
      </c>
      <c r="O69" s="99" t="str">
        <f t="shared" si="8"/>
        <v>VENTAJA</v>
      </c>
      <c r="P69" s="116" t="str">
        <f t="shared" si="8"/>
        <v>VENTAJA</v>
      </c>
      <c r="Q69" s="99" t="str">
        <f t="shared" si="8"/>
        <v>VENTAJA</v>
      </c>
      <c r="R69" s="116" t="str">
        <f t="shared" si="8"/>
        <v>VENTAJA</v>
      </c>
      <c r="S69" s="99" t="str">
        <f t="shared" si="8"/>
        <v>VENTAJA</v>
      </c>
      <c r="T69" s="116" t="str">
        <f t="shared" si="8"/>
        <v>VENTAJA</v>
      </c>
      <c r="U69" s="99" t="str">
        <f t="shared" si="8"/>
        <v>VENTAJA</v>
      </c>
      <c r="V69" s="116" t="str">
        <f t="shared" si="8"/>
        <v>VENTAJA</v>
      </c>
      <c r="W69" s="99" t="str">
        <f t="shared" si="8"/>
        <v>VENTAJA</v>
      </c>
      <c r="X69" s="116" t="str">
        <f t="shared" si="8"/>
        <v>VENTAJA</v>
      </c>
      <c r="Y69" s="99" t="str">
        <f t="shared" si="8"/>
        <v>VENTAJA</v>
      </c>
      <c r="Z69" s="116" t="str">
        <f t="shared" si="8"/>
        <v>VENTAJA</v>
      </c>
      <c r="AA69" s="99" t="str">
        <f t="shared" si="8"/>
        <v>VENTAJA</v>
      </c>
    </row>
    <row r="70" spans="4:27" ht="15.75" thickBot="1" x14ac:dyDescent="0.3">
      <c r="D70" s="230" t="s">
        <v>26</v>
      </c>
      <c r="E70" s="231"/>
      <c r="F70" s="122" t="str">
        <f t="shared" ref="F70:AA70" si="9">+IF(F56&gt; 0.33,"VENTAJA","INTRAPRODUCTO")</f>
        <v>INTRAPRODUCTO</v>
      </c>
      <c r="G70" s="115" t="str">
        <f t="shared" si="9"/>
        <v>INTRAPRODUCTO</v>
      </c>
      <c r="H70" s="123" t="str">
        <f t="shared" si="9"/>
        <v>INTRAPRODUCTO</v>
      </c>
      <c r="I70" s="115" t="str">
        <f t="shared" si="9"/>
        <v>INTRAPRODUCTO</v>
      </c>
      <c r="J70" s="123" t="str">
        <f t="shared" si="9"/>
        <v>INTRAPRODUCTO</v>
      </c>
      <c r="K70" s="115" t="str">
        <f t="shared" si="9"/>
        <v>INTRAPRODUCTO</v>
      </c>
      <c r="L70" s="123" t="str">
        <f t="shared" si="9"/>
        <v>INTRAPRODUCTO</v>
      </c>
      <c r="M70" s="115" t="str">
        <f t="shared" si="9"/>
        <v>INTRAPRODUCTO</v>
      </c>
      <c r="N70" s="123" t="str">
        <f t="shared" si="9"/>
        <v>INTRAPRODUCTO</v>
      </c>
      <c r="O70" s="115" t="str">
        <f t="shared" si="9"/>
        <v>INTRAPRODUCTO</v>
      </c>
      <c r="P70" s="123" t="str">
        <f t="shared" si="9"/>
        <v>INTRAPRODUCTO</v>
      </c>
      <c r="Q70" s="115" t="str">
        <f t="shared" si="9"/>
        <v>INTRAPRODUCTO</v>
      </c>
      <c r="R70" s="123" t="str">
        <f t="shared" si="9"/>
        <v>INTRAPRODUCTO</v>
      </c>
      <c r="S70" s="115" t="str">
        <f t="shared" si="9"/>
        <v>INTRAPRODUCTO</v>
      </c>
      <c r="T70" s="123" t="str">
        <f t="shared" si="9"/>
        <v>INTRAPRODUCTO</v>
      </c>
      <c r="U70" s="115" t="str">
        <f t="shared" si="9"/>
        <v>INTRAPRODUCTO</v>
      </c>
      <c r="V70" s="123" t="str">
        <f t="shared" si="9"/>
        <v>INTRAPRODUCTO</v>
      </c>
      <c r="W70" s="115" t="str">
        <f t="shared" si="9"/>
        <v>INTRAPRODUCTO</v>
      </c>
      <c r="X70" s="123" t="str">
        <f t="shared" si="9"/>
        <v>INTRAPRODUCTO</v>
      </c>
      <c r="Y70" s="115" t="str">
        <f t="shared" si="9"/>
        <v>INTRAPRODUCTO</v>
      </c>
      <c r="Z70" s="123" t="str">
        <f t="shared" si="9"/>
        <v>INTRAPRODUCTO</v>
      </c>
      <c r="AA70" s="115" t="str">
        <f t="shared" si="9"/>
        <v>INTRAPRODUCTO</v>
      </c>
    </row>
    <row r="71" spans="4:27" s="1" customFormat="1" x14ac:dyDescent="0.25">
      <c r="D71" s="1" t="s">
        <v>57</v>
      </c>
      <c r="E71" s="140"/>
      <c r="F71" s="116"/>
      <c r="G71" s="116"/>
      <c r="H71" s="116"/>
      <c r="I71" s="116"/>
      <c r="J71" s="116"/>
      <c r="K71" s="116"/>
      <c r="L71" s="116"/>
      <c r="M71" s="116"/>
      <c r="N71" s="116"/>
      <c r="O71" s="116"/>
      <c r="P71" s="116"/>
      <c r="Q71" s="116"/>
      <c r="R71" s="116"/>
      <c r="S71" s="116"/>
      <c r="T71" s="116"/>
      <c r="U71" s="116"/>
      <c r="V71" s="116"/>
      <c r="W71" s="116"/>
      <c r="X71" s="116"/>
      <c r="Y71" s="116"/>
      <c r="Z71" s="116"/>
      <c r="AA71" s="116"/>
    </row>
    <row r="73" spans="4:27" ht="15.75" thickBot="1" x14ac:dyDescent="0.3">
      <c r="D73" s="1" t="s">
        <v>14</v>
      </c>
      <c r="E73" s="3"/>
    </row>
    <row r="74" spans="4:27" ht="15.75" thickBot="1" x14ac:dyDescent="0.3">
      <c r="D74" s="112" t="s">
        <v>15</v>
      </c>
      <c r="E74" s="113"/>
      <c r="F74" s="18">
        <v>1995</v>
      </c>
      <c r="G74" s="10">
        <v>1996</v>
      </c>
      <c r="H74" s="18">
        <v>1997</v>
      </c>
      <c r="I74" s="10">
        <v>1998</v>
      </c>
      <c r="J74" s="18">
        <v>1999</v>
      </c>
      <c r="K74" s="10">
        <v>2000</v>
      </c>
      <c r="L74" s="18">
        <v>2001</v>
      </c>
      <c r="M74" s="10">
        <v>2002</v>
      </c>
      <c r="N74" s="18">
        <v>2003</v>
      </c>
      <c r="O74" s="10">
        <v>2004</v>
      </c>
      <c r="P74" s="18">
        <v>2005</v>
      </c>
      <c r="Q74" s="10">
        <v>2006</v>
      </c>
      <c r="R74" s="18">
        <v>2007</v>
      </c>
      <c r="S74" s="10">
        <v>2008</v>
      </c>
      <c r="T74" s="18">
        <v>2009</v>
      </c>
      <c r="U74" s="10">
        <v>2010</v>
      </c>
      <c r="V74" s="18">
        <v>2011</v>
      </c>
      <c r="W74" s="10">
        <v>2012</v>
      </c>
      <c r="X74" s="18">
        <v>2013</v>
      </c>
      <c r="Y74" s="10">
        <v>2014</v>
      </c>
      <c r="Z74" s="18">
        <v>2015</v>
      </c>
      <c r="AA74" s="11">
        <v>2016</v>
      </c>
    </row>
    <row r="75" spans="4:27" ht="15.75" thickBot="1" x14ac:dyDescent="0.3">
      <c r="D75" s="236" t="s">
        <v>16</v>
      </c>
      <c r="E75" s="237"/>
      <c r="F75" s="100">
        <v>10201048.063999999</v>
      </c>
      <c r="G75" s="101">
        <v>10647555.072000001</v>
      </c>
      <c r="H75" s="100">
        <v>11549019.136</v>
      </c>
      <c r="I75" s="101">
        <v>10821222.4</v>
      </c>
      <c r="J75" s="100">
        <v>11617030.143999999</v>
      </c>
      <c r="K75" s="101">
        <v>13158400.846999999</v>
      </c>
      <c r="L75" s="100">
        <v>12301486.486</v>
      </c>
      <c r="M75" s="101">
        <v>11897488.380999999</v>
      </c>
      <c r="N75" s="100">
        <v>13092218.069</v>
      </c>
      <c r="O75" s="101">
        <v>16729677.706</v>
      </c>
      <c r="P75" s="100">
        <v>21190438.734999999</v>
      </c>
      <c r="Q75" s="101">
        <v>24390975.103</v>
      </c>
      <c r="R75" s="100">
        <v>29991332</v>
      </c>
      <c r="S75" s="101">
        <v>37625882.064999998</v>
      </c>
      <c r="T75" s="100">
        <v>32852985.837000001</v>
      </c>
      <c r="U75" s="101">
        <v>39819528.641999997</v>
      </c>
      <c r="V75" s="100">
        <v>56953516.086000003</v>
      </c>
      <c r="W75" s="101">
        <v>60273618.167999998</v>
      </c>
      <c r="X75" s="100">
        <v>58821869.987000003</v>
      </c>
      <c r="Y75" s="101">
        <v>54794812.015000001</v>
      </c>
      <c r="Z75" s="100">
        <v>35690766.593000002</v>
      </c>
      <c r="AA75" s="102">
        <v>31044991.243000001</v>
      </c>
    </row>
    <row r="76" spans="4:27" x14ac:dyDescent="0.25">
      <c r="D76" s="232" t="s">
        <v>17</v>
      </c>
      <c r="E76" s="233"/>
      <c r="F76" s="103">
        <v>3098921.09</v>
      </c>
      <c r="G76" s="104">
        <v>2785849.662</v>
      </c>
      <c r="H76" s="103">
        <v>3607707.88</v>
      </c>
      <c r="I76" s="104">
        <v>3335956.557</v>
      </c>
      <c r="J76" s="103">
        <v>2695929.8470000001</v>
      </c>
      <c r="K76" s="104">
        <v>2405215.0010000002</v>
      </c>
      <c r="L76" s="103">
        <v>2138679.7719999999</v>
      </c>
      <c r="M76" s="104">
        <v>2078652.2009999999</v>
      </c>
      <c r="N76" s="103">
        <v>2115649.7719999999</v>
      </c>
      <c r="O76" s="104">
        <v>2562060.0449999999</v>
      </c>
      <c r="P76" s="103">
        <v>3414451.378</v>
      </c>
      <c r="Q76" s="104">
        <v>3636147.1490000002</v>
      </c>
      <c r="R76" s="103">
        <v>4207719.53</v>
      </c>
      <c r="S76" s="104">
        <v>4920759.6100000003</v>
      </c>
      <c r="T76" s="103">
        <v>4598395.335</v>
      </c>
      <c r="U76" s="104">
        <v>4252563.568</v>
      </c>
      <c r="V76" s="103">
        <v>5361940.517</v>
      </c>
      <c r="W76" s="104">
        <v>4891277.0719999997</v>
      </c>
      <c r="X76" s="103">
        <v>4827988.8420000002</v>
      </c>
      <c r="Y76" s="104">
        <v>5397566.3509999998</v>
      </c>
      <c r="Z76" s="103">
        <v>5065806.5839999998</v>
      </c>
      <c r="AA76" s="105">
        <v>5017400.301</v>
      </c>
    </row>
    <row r="77" spans="4:27" x14ac:dyDescent="0.25">
      <c r="D77" s="234" t="s">
        <v>18</v>
      </c>
      <c r="E77" s="235"/>
      <c r="F77" s="106">
        <v>30803.01</v>
      </c>
      <c r="G77" s="107">
        <v>35173.404000000002</v>
      </c>
      <c r="H77" s="106">
        <v>39259.262000000002</v>
      </c>
      <c r="I77" s="107">
        <v>35104.345999999998</v>
      </c>
      <c r="J77" s="106">
        <v>39624.252</v>
      </c>
      <c r="K77" s="107">
        <v>46419.232000000004</v>
      </c>
      <c r="L77" s="106">
        <v>53188.722000000002</v>
      </c>
      <c r="M77" s="107">
        <v>74104.146999999997</v>
      </c>
      <c r="N77" s="106">
        <v>91780.876000000004</v>
      </c>
      <c r="O77" s="107">
        <v>123835.197</v>
      </c>
      <c r="P77" s="106">
        <v>96874.676000000007</v>
      </c>
      <c r="Q77" s="107">
        <v>94055.032999999996</v>
      </c>
      <c r="R77" s="106">
        <v>105375.874</v>
      </c>
      <c r="S77" s="107">
        <v>94489.955000000002</v>
      </c>
      <c r="T77" s="106">
        <v>70182.815000000002</v>
      </c>
      <c r="U77" s="107">
        <v>53309.548000000003</v>
      </c>
      <c r="V77" s="106">
        <v>64346.038</v>
      </c>
      <c r="W77" s="107">
        <v>70258.634000000005</v>
      </c>
      <c r="X77" s="106">
        <v>97455.774999999994</v>
      </c>
      <c r="Y77" s="107">
        <v>83701.375</v>
      </c>
      <c r="Z77" s="106">
        <v>73863.785999999993</v>
      </c>
      <c r="AA77" s="108">
        <v>54157.362999999998</v>
      </c>
    </row>
    <row r="78" spans="4:27" x14ac:dyDescent="0.25">
      <c r="D78" s="232" t="s">
        <v>19</v>
      </c>
      <c r="E78" s="233"/>
      <c r="F78" s="103">
        <v>579990.24399999995</v>
      </c>
      <c r="G78" s="104">
        <v>605765.80500000005</v>
      </c>
      <c r="H78" s="103">
        <v>616942.38699999999</v>
      </c>
      <c r="I78" s="104">
        <v>617456.18000000005</v>
      </c>
      <c r="J78" s="103">
        <v>620240.06799999997</v>
      </c>
      <c r="K78" s="104">
        <v>659124.23800000001</v>
      </c>
      <c r="L78" s="103">
        <v>688855.61499999999</v>
      </c>
      <c r="M78" s="104">
        <v>757827.40099999995</v>
      </c>
      <c r="N78" s="103">
        <v>789590.94900000002</v>
      </c>
      <c r="O78" s="104">
        <v>875534.74</v>
      </c>
      <c r="P78" s="103">
        <v>1139266.4569999999</v>
      </c>
      <c r="Q78" s="104">
        <v>1479351.7949999999</v>
      </c>
      <c r="R78" s="103">
        <v>1801174.3359999999</v>
      </c>
      <c r="S78" s="104">
        <v>1883633.2490000001</v>
      </c>
      <c r="T78" s="103">
        <v>1536759.11</v>
      </c>
      <c r="U78" s="104">
        <v>1790755.2039999999</v>
      </c>
      <c r="V78" s="103">
        <v>1862520.5719999999</v>
      </c>
      <c r="W78" s="104">
        <v>1903899.7069999999</v>
      </c>
      <c r="X78" s="103">
        <v>1983921.308</v>
      </c>
      <c r="Y78" s="104">
        <v>1921493.327</v>
      </c>
      <c r="Z78" s="103">
        <v>1777427.3</v>
      </c>
      <c r="AA78" s="105">
        <v>1737163.1470000001</v>
      </c>
    </row>
    <row r="79" spans="4:27" x14ac:dyDescent="0.25">
      <c r="D79" s="234" t="s">
        <v>20</v>
      </c>
      <c r="E79" s="235"/>
      <c r="F79" s="106">
        <v>2777924.2829999998</v>
      </c>
      <c r="G79" s="107">
        <v>3827695.986</v>
      </c>
      <c r="H79" s="106">
        <v>3622565.1490000002</v>
      </c>
      <c r="I79" s="107">
        <v>3273865.3459999999</v>
      </c>
      <c r="J79" s="106">
        <v>4702466.4309999999</v>
      </c>
      <c r="K79" s="107">
        <v>5668573.9000000004</v>
      </c>
      <c r="L79" s="106">
        <v>4465281.6239999998</v>
      </c>
      <c r="M79" s="107">
        <v>4273429.8509999998</v>
      </c>
      <c r="N79" s="106">
        <v>4869042.2489999998</v>
      </c>
      <c r="O79" s="107">
        <v>6174538.5109999999</v>
      </c>
      <c r="P79" s="106">
        <v>8316319.8449999997</v>
      </c>
      <c r="Q79" s="107">
        <v>9373867.7410000004</v>
      </c>
      <c r="R79" s="106">
        <v>10872100.037</v>
      </c>
      <c r="S79" s="107">
        <v>17295009.647999998</v>
      </c>
      <c r="T79" s="106">
        <v>15780856.358999999</v>
      </c>
      <c r="U79" s="107">
        <v>22564428.982000001</v>
      </c>
      <c r="V79" s="106">
        <v>36481785.703000002</v>
      </c>
      <c r="W79" s="107">
        <v>39611602.737000003</v>
      </c>
      <c r="X79" s="106">
        <v>39276186.884999998</v>
      </c>
      <c r="Y79" s="107">
        <v>35930632.399999999</v>
      </c>
      <c r="Z79" s="106">
        <v>18839854.679000001</v>
      </c>
      <c r="AA79" s="108">
        <v>14745528.085000001</v>
      </c>
    </row>
    <row r="80" spans="4:27" x14ac:dyDescent="0.25">
      <c r="D80" s="232" t="s">
        <v>21</v>
      </c>
      <c r="E80" s="233"/>
      <c r="F80" s="103">
        <v>15458.19</v>
      </c>
      <c r="G80" s="104">
        <v>20060.937999999998</v>
      </c>
      <c r="H80" s="103">
        <v>39520.923999999999</v>
      </c>
      <c r="I80" s="104">
        <v>47420.091999999997</v>
      </c>
      <c r="J80" s="103">
        <v>59328.618000000002</v>
      </c>
      <c r="K80" s="104">
        <v>49121.404000000002</v>
      </c>
      <c r="L80" s="103">
        <v>40252.230000000003</v>
      </c>
      <c r="M80" s="104">
        <v>47038.563999999998</v>
      </c>
      <c r="N80" s="103">
        <v>70101.479000000007</v>
      </c>
      <c r="O80" s="104">
        <v>132581.01300000001</v>
      </c>
      <c r="P80" s="103">
        <v>122856.924</v>
      </c>
      <c r="Q80" s="104">
        <v>127010.948</v>
      </c>
      <c r="R80" s="103">
        <v>261453.73800000001</v>
      </c>
      <c r="S80" s="104">
        <v>384381.01500000001</v>
      </c>
      <c r="T80" s="103">
        <v>178528.27600000001</v>
      </c>
      <c r="U80" s="104">
        <v>135985.625</v>
      </c>
      <c r="V80" s="103">
        <v>290296.103</v>
      </c>
      <c r="W80" s="104">
        <v>280943.15100000001</v>
      </c>
      <c r="X80" s="103">
        <v>255500.98800000001</v>
      </c>
      <c r="Y80" s="104">
        <v>328909.83600000001</v>
      </c>
      <c r="Z80" s="103">
        <v>363479.42700000003</v>
      </c>
      <c r="AA80" s="105">
        <v>338839.57299999997</v>
      </c>
    </row>
    <row r="81" spans="4:27" x14ac:dyDescent="0.25">
      <c r="D81" s="234" t="s">
        <v>22</v>
      </c>
      <c r="E81" s="235"/>
      <c r="F81" s="106">
        <v>806467.44</v>
      </c>
      <c r="G81" s="107">
        <v>878271.42099999997</v>
      </c>
      <c r="H81" s="106">
        <v>1075389.1259999999</v>
      </c>
      <c r="I81" s="107">
        <v>1092606.466</v>
      </c>
      <c r="J81" s="106">
        <v>1179674.507</v>
      </c>
      <c r="K81" s="107">
        <v>1335680.9410000001</v>
      </c>
      <c r="L81" s="106">
        <v>1361828.9720000001</v>
      </c>
      <c r="M81" s="107">
        <v>1329738.9140000001</v>
      </c>
      <c r="N81" s="106">
        <v>1219370.236</v>
      </c>
      <c r="O81" s="107">
        <v>1541722.7209999999</v>
      </c>
      <c r="P81" s="106">
        <v>1786172.6610000001</v>
      </c>
      <c r="Q81" s="107">
        <v>2024381.6680000001</v>
      </c>
      <c r="R81" s="106">
        <v>2413255.6839999999</v>
      </c>
      <c r="S81" s="107">
        <v>2951475.1740000001</v>
      </c>
      <c r="T81" s="106">
        <v>2715936.733</v>
      </c>
      <c r="U81" s="107">
        <v>2846822.6030000001</v>
      </c>
      <c r="V81" s="106">
        <v>3312122.983</v>
      </c>
      <c r="W81" s="107">
        <v>3428685.415</v>
      </c>
      <c r="X81" s="106">
        <v>3733191.8110000002</v>
      </c>
      <c r="Y81" s="107">
        <v>3684127.247</v>
      </c>
      <c r="Z81" s="106">
        <v>3423007.0780000002</v>
      </c>
      <c r="AA81" s="108">
        <v>3029705.855</v>
      </c>
    </row>
    <row r="82" spans="4:27" x14ac:dyDescent="0.25">
      <c r="D82" s="232" t="s">
        <v>23</v>
      </c>
      <c r="E82" s="233"/>
      <c r="F82" s="103">
        <v>1467892.4750000001</v>
      </c>
      <c r="G82" s="104">
        <v>1145310.274</v>
      </c>
      <c r="H82" s="103">
        <v>1189097.206</v>
      </c>
      <c r="I82" s="104">
        <v>1100459.8259999999</v>
      </c>
      <c r="J82" s="103">
        <v>1195512.314</v>
      </c>
      <c r="K82" s="104">
        <v>1443992.7379999999</v>
      </c>
      <c r="L82" s="103">
        <v>1600065.148</v>
      </c>
      <c r="M82" s="104">
        <v>1560431.6310000001</v>
      </c>
      <c r="N82" s="103">
        <v>1737469.0460000001</v>
      </c>
      <c r="O82" s="104">
        <v>2330093.8820000002</v>
      </c>
      <c r="P82" s="103">
        <v>2753889.4539999999</v>
      </c>
      <c r="Q82" s="104">
        <v>3484528.9249999998</v>
      </c>
      <c r="R82" s="103">
        <v>4748504.3559999997</v>
      </c>
      <c r="S82" s="104">
        <v>4649722.3870000001</v>
      </c>
      <c r="T82" s="103">
        <v>3441238.7110000001</v>
      </c>
      <c r="U82" s="104">
        <v>3337209.6940000001</v>
      </c>
      <c r="V82" s="103">
        <v>3472061.2480000001</v>
      </c>
      <c r="W82" s="104">
        <v>3549539.51</v>
      </c>
      <c r="X82" s="103">
        <v>3048385.906</v>
      </c>
      <c r="Y82" s="104">
        <v>2962845.625</v>
      </c>
      <c r="Z82" s="103">
        <v>2367656.7080000001</v>
      </c>
      <c r="AA82" s="105">
        <v>2028656.209</v>
      </c>
    </row>
    <row r="83" spans="4:27" x14ac:dyDescent="0.25">
      <c r="D83" s="234" t="s">
        <v>24</v>
      </c>
      <c r="E83" s="235"/>
      <c r="F83" s="106">
        <v>264716.17499999999</v>
      </c>
      <c r="G83" s="107">
        <v>290365.29800000001</v>
      </c>
      <c r="H83" s="106">
        <v>438185.76</v>
      </c>
      <c r="I83" s="107">
        <v>427399.25199999998</v>
      </c>
      <c r="J83" s="106">
        <v>306885.30800000002</v>
      </c>
      <c r="K83" s="107">
        <v>565442.83100000001</v>
      </c>
      <c r="L83" s="106">
        <v>828162.73800000001</v>
      </c>
      <c r="M83" s="107">
        <v>663024.73400000005</v>
      </c>
      <c r="N83" s="106">
        <v>430313.315</v>
      </c>
      <c r="O83" s="107">
        <v>910814.52500000002</v>
      </c>
      <c r="P83" s="106">
        <v>1265020.04</v>
      </c>
      <c r="Q83" s="107">
        <v>1519771.098</v>
      </c>
      <c r="R83" s="106">
        <v>2208299.469</v>
      </c>
      <c r="S83" s="107">
        <v>1884343.71</v>
      </c>
      <c r="T83" s="106">
        <v>1427862.03</v>
      </c>
      <c r="U83" s="107">
        <v>1265311.8959999999</v>
      </c>
      <c r="V83" s="106">
        <v>1720984.7679999999</v>
      </c>
      <c r="W83" s="107">
        <v>1492637.152</v>
      </c>
      <c r="X83" s="106">
        <v>1834495.1359999999</v>
      </c>
      <c r="Y83" s="107">
        <v>1529037.4939999999</v>
      </c>
      <c r="Z83" s="106">
        <v>1423523.017</v>
      </c>
      <c r="AA83" s="108">
        <v>1464320.9709999999</v>
      </c>
    </row>
    <row r="84" spans="4:27" x14ac:dyDescent="0.25">
      <c r="D84" s="232" t="s">
        <v>25</v>
      </c>
      <c r="E84" s="233"/>
      <c r="F84" s="103">
        <v>985174.973</v>
      </c>
      <c r="G84" s="104">
        <v>854746.38600000006</v>
      </c>
      <c r="H84" s="103">
        <v>844979.59499999997</v>
      </c>
      <c r="I84" s="104">
        <v>870562.44400000002</v>
      </c>
      <c r="J84" s="103">
        <v>807029.93</v>
      </c>
      <c r="K84" s="104">
        <v>975983.973</v>
      </c>
      <c r="L84" s="103">
        <v>1113974.9620000001</v>
      </c>
      <c r="M84" s="104">
        <v>999796.94099999999</v>
      </c>
      <c r="N84" s="103">
        <v>1176477.253</v>
      </c>
      <c r="O84" s="104">
        <v>1501711.953</v>
      </c>
      <c r="P84" s="103">
        <v>1662357.4920000001</v>
      </c>
      <c r="Q84" s="104">
        <v>1818153.287</v>
      </c>
      <c r="R84" s="103">
        <v>2568492.432</v>
      </c>
      <c r="S84" s="104">
        <v>2529167.3969999999</v>
      </c>
      <c r="T84" s="103">
        <v>1535642.514</v>
      </c>
      <c r="U84" s="104">
        <v>1443255.895</v>
      </c>
      <c r="V84" s="103">
        <v>1590328.8319999999</v>
      </c>
      <c r="W84" s="104">
        <v>1631760.6129999999</v>
      </c>
      <c r="X84" s="103">
        <v>1499523.801</v>
      </c>
      <c r="Y84" s="104">
        <v>1360366.0090000001</v>
      </c>
      <c r="Z84" s="103">
        <v>1254999.4099999999</v>
      </c>
      <c r="AA84" s="105">
        <v>1085000.3689999999</v>
      </c>
    </row>
    <row r="85" spans="4:27" ht="15.75" thickBot="1" x14ac:dyDescent="0.3">
      <c r="D85" s="230" t="s">
        <v>26</v>
      </c>
      <c r="E85" s="231"/>
      <c r="F85" s="109">
        <v>173700.736</v>
      </c>
      <c r="G85" s="110">
        <v>204315.77</v>
      </c>
      <c r="H85" s="109">
        <v>75372.135999999999</v>
      </c>
      <c r="I85" s="110">
        <v>20392.142</v>
      </c>
      <c r="J85" s="109">
        <v>10338.969999999999</v>
      </c>
      <c r="K85" s="110">
        <v>8846.5889999999999</v>
      </c>
      <c r="L85" s="109">
        <v>11196.703</v>
      </c>
      <c r="M85" s="110">
        <v>113443.997</v>
      </c>
      <c r="N85" s="109">
        <v>592422.89399999997</v>
      </c>
      <c r="O85" s="110">
        <v>576785.11899999995</v>
      </c>
      <c r="P85" s="109">
        <v>633229.92799999996</v>
      </c>
      <c r="Q85" s="110">
        <v>833707.58499999996</v>
      </c>
      <c r="R85" s="109">
        <v>804956.70200000005</v>
      </c>
      <c r="S85" s="110">
        <v>1032900.036</v>
      </c>
      <c r="T85" s="109">
        <v>1567584.0730000001</v>
      </c>
      <c r="U85" s="110">
        <v>2129885.764</v>
      </c>
      <c r="V85" s="109">
        <v>2797129.4870000002</v>
      </c>
      <c r="W85" s="110">
        <v>3413014.27</v>
      </c>
      <c r="X85" s="109">
        <v>2265219.588</v>
      </c>
      <c r="Y85" s="110">
        <v>1596132.41</v>
      </c>
      <c r="Z85" s="109">
        <v>1101148.7209999999</v>
      </c>
      <c r="AA85" s="111">
        <v>1544219.487</v>
      </c>
    </row>
    <row r="86" spans="4:27" x14ac:dyDescent="0.25">
      <c r="D86" s="1" t="s">
        <v>56</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69"/>
  <sheetViews>
    <sheetView showGridLines="0" workbookViewId="0">
      <selection activeCell="F59" sqref="F59"/>
    </sheetView>
  </sheetViews>
  <sheetFormatPr baseColWidth="10" defaultRowHeight="15" x14ac:dyDescent="0.25"/>
  <cols>
    <col min="5" max="5" width="24.42578125" customWidth="1"/>
    <col min="6" max="27" width="27.7109375" bestFit="1" customWidth="1"/>
  </cols>
  <sheetData>
    <row r="7" spans="2:16" ht="15" customHeight="1" x14ac:dyDescent="0.25">
      <c r="C7" s="138"/>
      <c r="D7" s="208" t="s">
        <v>50</v>
      </c>
      <c r="E7" s="208"/>
      <c r="I7" s="239" t="s">
        <v>49</v>
      </c>
      <c r="J7" s="239"/>
      <c r="K7" s="239"/>
      <c r="M7" s="87"/>
      <c r="N7" s="87"/>
      <c r="O7" s="87"/>
      <c r="P7" s="87"/>
    </row>
    <row r="8" spans="2:16" x14ac:dyDescent="0.25">
      <c r="B8" s="138"/>
      <c r="C8" s="138"/>
      <c r="D8" s="208"/>
      <c r="E8" s="208"/>
      <c r="I8" s="239"/>
      <c r="J8" s="239"/>
      <c r="K8" s="239"/>
      <c r="L8" s="87"/>
      <c r="M8" s="87"/>
      <c r="N8" s="87"/>
      <c r="O8" s="87"/>
      <c r="P8" s="87"/>
    </row>
    <row r="9" spans="2:16" x14ac:dyDescent="0.25">
      <c r="B9" s="138"/>
      <c r="C9" s="138"/>
      <c r="D9" s="208"/>
      <c r="E9" s="208"/>
      <c r="I9" s="239"/>
      <c r="J9" s="239"/>
      <c r="K9" s="239"/>
      <c r="L9" s="87"/>
      <c r="M9" s="87"/>
      <c r="N9" s="87"/>
      <c r="O9" s="87"/>
      <c r="P9" s="87"/>
    </row>
    <row r="10" spans="2:16" x14ac:dyDescent="0.25">
      <c r="B10" s="138"/>
      <c r="C10" s="138"/>
      <c r="D10" s="208"/>
      <c r="E10" s="208"/>
      <c r="I10" s="239"/>
      <c r="J10" s="239"/>
      <c r="K10" s="239"/>
      <c r="L10" s="87"/>
      <c r="M10" s="87"/>
      <c r="N10" s="87"/>
      <c r="O10" s="87"/>
      <c r="P10" s="87"/>
    </row>
    <row r="11" spans="2:16" x14ac:dyDescent="0.25">
      <c r="B11" s="138"/>
      <c r="C11" s="138"/>
      <c r="D11" s="208"/>
      <c r="E11" s="208"/>
      <c r="I11" s="239"/>
      <c r="J11" s="239"/>
      <c r="K11" s="239"/>
      <c r="L11" s="87"/>
      <c r="M11" s="87"/>
      <c r="N11" s="87"/>
      <c r="O11" s="87"/>
      <c r="P11" s="87"/>
    </row>
    <row r="12" spans="2:16" x14ac:dyDescent="0.25">
      <c r="B12" s="138"/>
      <c r="C12" s="138"/>
      <c r="D12" s="208"/>
      <c r="E12" s="208"/>
      <c r="I12" s="239"/>
      <c r="J12" s="239"/>
      <c r="K12" s="239"/>
      <c r="L12" s="87"/>
      <c r="M12" s="87"/>
      <c r="N12" s="87"/>
      <c r="O12" s="87"/>
      <c r="P12" s="87"/>
    </row>
    <row r="13" spans="2:16" x14ac:dyDescent="0.25">
      <c r="B13" s="138"/>
      <c r="C13" s="138"/>
      <c r="D13" s="208"/>
      <c r="E13" s="208"/>
      <c r="I13" s="239"/>
      <c r="J13" s="239"/>
      <c r="K13" s="239"/>
      <c r="L13" s="87"/>
      <c r="M13" s="87"/>
      <c r="N13" s="87"/>
      <c r="O13" s="87"/>
      <c r="P13" s="87"/>
    </row>
    <row r="14" spans="2:16" x14ac:dyDescent="0.25">
      <c r="B14" s="138"/>
      <c r="C14" s="138"/>
      <c r="D14" s="208"/>
      <c r="E14" s="208"/>
      <c r="I14" s="239"/>
      <c r="J14" s="239"/>
      <c r="K14" s="239"/>
      <c r="L14" s="87"/>
      <c r="M14" s="87"/>
      <c r="N14" s="87"/>
      <c r="O14" s="87"/>
      <c r="P14" s="87"/>
    </row>
    <row r="15" spans="2:16" ht="17.25" customHeight="1" x14ac:dyDescent="0.25">
      <c r="B15" s="138"/>
      <c r="C15" s="138"/>
      <c r="D15" s="138"/>
      <c r="E15" s="138"/>
      <c r="G15" s="238" t="s">
        <v>51</v>
      </c>
      <c r="H15" s="238"/>
      <c r="I15" s="239"/>
      <c r="J15" s="239"/>
      <c r="K15" s="239"/>
      <c r="L15" s="87"/>
      <c r="M15" s="87"/>
      <c r="N15" s="87"/>
      <c r="O15" s="87"/>
      <c r="P15" s="87"/>
    </row>
    <row r="16" spans="2:16" x14ac:dyDescent="0.25">
      <c r="B16" s="138"/>
      <c r="C16" s="138"/>
      <c r="D16" s="138"/>
      <c r="E16" s="138"/>
      <c r="G16" s="238"/>
      <c r="H16" s="238"/>
      <c r="I16" s="88"/>
      <c r="J16" s="88" t="s">
        <v>3</v>
      </c>
      <c r="L16" s="87"/>
      <c r="M16" s="87"/>
      <c r="N16" s="87"/>
      <c r="O16" s="87"/>
      <c r="P16" s="87"/>
    </row>
    <row r="17" spans="3:15" x14ac:dyDescent="0.25">
      <c r="C17" s="88"/>
      <c r="D17" s="88"/>
      <c r="E17" s="88" t="s">
        <v>3</v>
      </c>
      <c r="G17" s="88" t="s">
        <v>3</v>
      </c>
      <c r="H17" s="88"/>
      <c r="I17" s="88"/>
      <c r="N17" s="88"/>
      <c r="O17" s="88"/>
    </row>
    <row r="44" spans="4:27" ht="15.75" thickBot="1" x14ac:dyDescent="0.3"/>
    <row r="45" spans="4:27" ht="15.75" thickBot="1" x14ac:dyDescent="0.3">
      <c r="D45" s="8" t="s">
        <v>15</v>
      </c>
      <c r="E45" s="9"/>
      <c r="F45" s="125">
        <v>1995</v>
      </c>
      <c r="G45" s="18">
        <v>1996</v>
      </c>
      <c r="H45" s="10">
        <v>1997</v>
      </c>
      <c r="I45" s="18">
        <v>1998</v>
      </c>
      <c r="J45" s="10">
        <v>1999</v>
      </c>
      <c r="K45" s="18">
        <v>2000</v>
      </c>
      <c r="L45" s="10">
        <v>2001</v>
      </c>
      <c r="M45" s="18">
        <v>2002</v>
      </c>
      <c r="N45" s="10">
        <v>2003</v>
      </c>
      <c r="O45" s="18">
        <v>2004</v>
      </c>
      <c r="P45" s="10">
        <v>2005</v>
      </c>
      <c r="Q45" s="18">
        <v>2006</v>
      </c>
      <c r="R45" s="10">
        <v>2007</v>
      </c>
      <c r="S45" s="18">
        <v>2008</v>
      </c>
      <c r="T45" s="10">
        <v>2009</v>
      </c>
      <c r="U45" s="18">
        <v>2010</v>
      </c>
      <c r="V45" s="10">
        <v>2011</v>
      </c>
      <c r="W45" s="18">
        <v>2012</v>
      </c>
      <c r="X45" s="10">
        <v>2013</v>
      </c>
      <c r="Y45" s="18">
        <v>2014</v>
      </c>
      <c r="Z45" s="10">
        <v>2015</v>
      </c>
      <c r="AA45" s="18">
        <v>2016</v>
      </c>
    </row>
    <row r="46" spans="4:27" x14ac:dyDescent="0.25">
      <c r="D46" s="232" t="s">
        <v>17</v>
      </c>
      <c r="E46" s="233"/>
      <c r="F46" s="126">
        <f>+(A!D47-B!E47)/(A!D47+B!E47)</f>
        <v>0.42224962661514637</v>
      </c>
      <c r="G46" s="127">
        <f>+(A!E47-B!F47)/(A!E47+B!F47)</f>
        <v>0.19525540254384802</v>
      </c>
      <c r="H46" s="128">
        <f>+(A!F47-B!G47)/(A!F47+B!G47)</f>
        <v>0.31641945369604663</v>
      </c>
      <c r="I46" s="127">
        <f>+(A!G47-B!H47)/(A!G47+B!H47)</f>
        <v>0.42085725563045329</v>
      </c>
      <c r="J46" s="128">
        <f>+(A!H47-B!I47)/(A!H47+B!I47)</f>
        <v>0.72337636584095966</v>
      </c>
      <c r="K46" s="127">
        <f>+(A!I47-B!J47)/(A!I47+B!J47)</f>
        <v>0.74847545811158334</v>
      </c>
      <c r="L46" s="128">
        <f>+(A!J47-B!K47)/(A!J47+B!K47)</f>
        <v>0.87191039688661509</v>
      </c>
      <c r="M46" s="127">
        <f>+(A!K47-B!L47)/(A!K47+B!L47)</f>
        <v>0.89928778551860911</v>
      </c>
      <c r="N46" s="128">
        <f>+(A!L47-B!M47)/(A!L47+B!M47)</f>
        <v>0.96922243981288403</v>
      </c>
      <c r="O46" s="127">
        <f>+(A!M47-B!N47)/(A!M47+B!N47)</f>
        <v>0.88649414293952233</v>
      </c>
      <c r="P46" s="128">
        <f>+(A!N47-B!O47)/(A!N47+B!O47)</f>
        <v>0.79752123202510228</v>
      </c>
      <c r="Q46" s="127">
        <f>+(A!O47-B!P47)/(A!O47+B!P47)</f>
        <v>0.70832169524979982</v>
      </c>
      <c r="R46" s="128">
        <f>+(A!P47-B!Q47)/(A!P47+B!Q47)</f>
        <v>0.57749029229740489</v>
      </c>
      <c r="S46" s="127">
        <f>+(A!Q47-B!R47)/(A!Q47+B!R47)</f>
        <v>0.32717961152529584</v>
      </c>
      <c r="T46" s="128">
        <f>+(A!R47-B!S47)/(A!R47+B!S47)</f>
        <v>0.54619887901961717</v>
      </c>
      <c r="U46" s="127">
        <f>+(A!S47-B!T47)/(A!S47+B!T47)</f>
        <v>0.86803762771245241</v>
      </c>
      <c r="V46" s="128">
        <f>+(A!T47-B!U47)/(A!T47+B!U47)</f>
        <v>0.39303066966441169</v>
      </c>
      <c r="W46" s="127">
        <f>+(A!U47-B!V47)/(A!U47+B!V47)</f>
        <v>0.33938253025967191</v>
      </c>
      <c r="X46" s="128">
        <f>+(A!V47-B!W47)/(A!V47+B!W47)</f>
        <v>0.31425789917783242</v>
      </c>
      <c r="Y46" s="127">
        <f>+(A!W47-B!X47)/(A!W47+B!X47)</f>
        <v>0.24097143617753891</v>
      </c>
      <c r="Z46" s="128">
        <f>+(A!X47-B!Y47)/(A!X47+B!Y47)</f>
        <v>0.30476586705186159</v>
      </c>
      <c r="AA46" s="127">
        <f>+(A!Y47-B!Z47)/(A!Y47+B!Z47)</f>
        <v>0.41049070090894774</v>
      </c>
    </row>
    <row r="47" spans="4:27" x14ac:dyDescent="0.25">
      <c r="D47" s="234" t="s">
        <v>18</v>
      </c>
      <c r="E47" s="235"/>
      <c r="F47" s="129">
        <f>+(A!D48-B!E48)/(A!D48+B!E48)</f>
        <v>1</v>
      </c>
      <c r="G47" s="130">
        <f>+(A!E48-B!F48)/(A!E48+B!F48)</f>
        <v>1</v>
      </c>
      <c r="H47" s="131">
        <f>+(A!F48-B!G48)/(A!F48+B!G48)</f>
        <v>1</v>
      </c>
      <c r="I47" s="130">
        <f>+(A!G48-B!H48)/(A!G48+B!H48)</f>
        <v>0.99603497984614131</v>
      </c>
      <c r="J47" s="131">
        <f>+(A!H48-B!I48)/(A!H48+B!I48)</f>
        <v>1</v>
      </c>
      <c r="K47" s="130">
        <f>+(A!I48-B!J48)/(A!I48+B!J48)</f>
        <v>1</v>
      </c>
      <c r="L47" s="131">
        <f>+(A!J48-B!K48)/(A!J48+B!K48)</f>
        <v>0.99928892773082545</v>
      </c>
      <c r="M47" s="130">
        <f>+(A!K48-B!L48)/(A!K48+B!L48)</f>
        <v>0.99962968871063307</v>
      </c>
      <c r="N47" s="131">
        <f>+(A!L48-B!M48)/(A!L48+B!M48)</f>
        <v>1</v>
      </c>
      <c r="O47" s="130">
        <f>+(A!M48-B!N48)/(A!M48+B!N48)</f>
        <v>0.99353842456822705</v>
      </c>
      <c r="P47" s="131">
        <f>+(A!N48-B!O48)/(A!N48+B!O48)</f>
        <v>0.99798020003218135</v>
      </c>
      <c r="Q47" s="130">
        <f>+(A!O48-B!P48)/(A!O48+B!P48)</f>
        <v>-0.1310463804657952</v>
      </c>
      <c r="R47" s="131">
        <f>+(A!P48-B!Q48)/(A!P48+B!Q48)</f>
        <v>-0.96209984823591288</v>
      </c>
      <c r="S47" s="130">
        <f>+(A!Q48-B!R48)/(A!Q48+B!R48)</f>
        <v>-0.97985890648498575</v>
      </c>
      <c r="T47" s="131">
        <f>+(A!R48-B!S48)/(A!R48+B!S48)</f>
        <v>-0.90935855996653281</v>
      </c>
      <c r="U47" s="130">
        <f>+(A!S48-B!T48)/(A!S48+B!T48)</f>
        <v>-0.97732294135634534</v>
      </c>
      <c r="V47" s="131">
        <f>+(A!T48-B!U48)/(A!T48+B!U48)</f>
        <v>-0.98078220752290801</v>
      </c>
      <c r="W47" s="130">
        <f>+(A!U48-B!V48)/(A!U48+B!V48)</f>
        <v>-1</v>
      </c>
      <c r="X47" s="131">
        <f>+(A!V48-B!W48)/(A!V48+B!W48)</f>
        <v>-0.99928688705579727</v>
      </c>
      <c r="Y47" s="130">
        <f>+(A!W48-B!X48)/(A!W48+B!X48)</f>
        <v>-0.99243315300956259</v>
      </c>
      <c r="Z47" s="131">
        <f>+(A!X48-B!Y48)/(A!X48+B!Y48)</f>
        <v>-7.4376864707402374E-2</v>
      </c>
      <c r="AA47" s="130">
        <f>+(A!Y48-B!Z48)/(A!Y48+B!Z48)</f>
        <v>0.97937717898717724</v>
      </c>
    </row>
    <row r="48" spans="4:27" x14ac:dyDescent="0.25">
      <c r="D48" s="232" t="s">
        <v>19</v>
      </c>
      <c r="E48" s="233"/>
      <c r="F48" s="129">
        <f>+(A!D49-B!E49)/(A!D49+B!E49)</f>
        <v>-0.90580833214844303</v>
      </c>
      <c r="G48" s="130">
        <f>+(A!E49-B!F49)/(A!E49+B!F49)</f>
        <v>-0.75630809448472436</v>
      </c>
      <c r="H48" s="131">
        <f>+(A!F49-B!G49)/(A!F49+B!G49)</f>
        <v>-0.83090906188304536</v>
      </c>
      <c r="I48" s="130">
        <f>+(A!G49-B!H49)/(A!G49+B!H49)</f>
        <v>-0.57744983977302877</v>
      </c>
      <c r="J48" s="131">
        <f>+(A!H49-B!I49)/(A!H49+B!I49)</f>
        <v>-0.83501589547850874</v>
      </c>
      <c r="K48" s="130">
        <f>+(A!I49-B!J49)/(A!I49+B!J49)</f>
        <v>-0.93200968251315208</v>
      </c>
      <c r="L48" s="131">
        <f>+(A!J49-B!K49)/(A!J49+B!K49)</f>
        <v>-0.72913145868594187</v>
      </c>
      <c r="M48" s="130">
        <f>+(A!K49-B!L49)/(A!K49+B!L49)</f>
        <v>-0.59400469923267774</v>
      </c>
      <c r="N48" s="131">
        <f>+(A!L49-B!M49)/(A!L49+B!M49)</f>
        <v>-0.48270449591486403</v>
      </c>
      <c r="O48" s="130">
        <f>+(A!M49-B!N49)/(A!M49+B!N49)</f>
        <v>-0.33787854623175545</v>
      </c>
      <c r="P48" s="131">
        <f>+(A!N49-B!O49)/(A!N49+B!O49)</f>
        <v>-0.20608301068339913</v>
      </c>
      <c r="Q48" s="130">
        <f>+(A!O49-B!P49)/(A!O49+B!P49)</f>
        <v>-0.28475646144446509</v>
      </c>
      <c r="R48" s="131">
        <f>+(A!P49-B!Q49)/(A!P49+B!Q49)</f>
        <v>-0.2375841162766022</v>
      </c>
      <c r="S48" s="130">
        <f>+(A!Q49-B!R49)/(A!Q49+B!R49)</f>
        <v>-0.27687418720070633</v>
      </c>
      <c r="T48" s="131">
        <f>+(A!R49-B!S49)/(A!R49+B!S49)</f>
        <v>-0.17283148337041671</v>
      </c>
      <c r="U48" s="130">
        <f>+(A!S49-B!T49)/(A!S49+B!T49)</f>
        <v>-0.34406998385287307</v>
      </c>
      <c r="V48" s="131">
        <f>+(A!T49-B!U49)/(A!T49+B!U49)</f>
        <v>-0.42486529372303017</v>
      </c>
      <c r="W48" s="130">
        <f>+(A!U49-B!V49)/(A!U49+B!V49)</f>
        <v>-0.29734154359371812</v>
      </c>
      <c r="X48" s="131">
        <f>+(A!V49-B!W49)/(A!V49+B!W49)</f>
        <v>-0.36353970713534217</v>
      </c>
      <c r="Y48" s="130">
        <f>+(A!W49-B!X49)/(A!W49+B!X49)</f>
        <v>-0.16884128536377968</v>
      </c>
      <c r="Z48" s="131">
        <f>+(A!X49-B!Y49)/(A!X49+B!Y49)</f>
        <v>5.0909398501230288E-2</v>
      </c>
      <c r="AA48" s="130">
        <f>+(A!Y49-B!Z49)/(A!Y49+B!Z49)</f>
        <v>-7.1963311043143255E-2</v>
      </c>
    </row>
    <row r="49" spans="4:27" x14ac:dyDescent="0.25">
      <c r="D49" s="234" t="s">
        <v>20</v>
      </c>
      <c r="E49" s="235"/>
      <c r="F49" s="129">
        <f>+(A!D50-B!E50)/(A!D50+B!E50)</f>
        <v>1</v>
      </c>
      <c r="G49" s="130">
        <f>+(A!E50-B!F50)/(A!E50+B!F50)</f>
        <v>1</v>
      </c>
      <c r="H49" s="131">
        <f>+(A!F50-B!G50)/(A!F50+B!G50)</f>
        <v>1</v>
      </c>
      <c r="I49" s="130">
        <f>+(A!G50-B!H50)/(A!G50+B!H50)</f>
        <v>1</v>
      </c>
      <c r="J49" s="131">
        <f>+(A!H50-B!I50)/(A!H50+B!I50)</f>
        <v>0.70923517551707094</v>
      </c>
      <c r="K49" s="130">
        <f>+(A!I50-B!J50)/(A!I50+B!J50)</f>
        <v>1</v>
      </c>
      <c r="L49" s="131">
        <f>+(A!J50-B!K50)/(A!J50+B!K50)</f>
        <v>1</v>
      </c>
      <c r="M49" s="130">
        <f>+(A!K50-B!L50)/(A!K50+B!L50)</f>
        <v>0.99997037668374178</v>
      </c>
      <c r="N49" s="131">
        <f>+(A!L50-B!M50)/(A!L50+B!M50)</f>
        <v>0.99895983937445543</v>
      </c>
      <c r="O49" s="130">
        <f>+(A!M50-B!N50)/(A!M50+B!N50)</f>
        <v>1</v>
      </c>
      <c r="P49" s="131">
        <f>+(A!N50-B!O50)/(A!N50+B!O50)</f>
        <v>0.99998244495725452</v>
      </c>
      <c r="Q49" s="130">
        <f>+(A!O50-B!P50)/(A!O50+B!P50)</f>
        <v>1</v>
      </c>
      <c r="R49" s="131">
        <f>+(A!P50-B!Q50)/(A!P50+B!Q50)</f>
        <v>0.99616436444201195</v>
      </c>
      <c r="S49" s="130">
        <f>+(A!Q50-B!R50)/(A!Q50+B!R50)</f>
        <v>1</v>
      </c>
      <c r="T49" s="131">
        <f>+(A!R50-B!S50)/(A!R50+B!S50)</f>
        <v>0.99750905668153145</v>
      </c>
      <c r="U49" s="130">
        <f>+(A!S50-B!T50)/(A!S50+B!T50)</f>
        <v>0.9999920496301884</v>
      </c>
      <c r="V49" s="131">
        <f>+(A!T50-B!U50)/(A!T50+B!U50)</f>
        <v>0.99996190654464912</v>
      </c>
      <c r="W49" s="130">
        <f>+(A!U50-B!V50)/(A!U50+B!V50)</f>
        <v>0.99683433905203744</v>
      </c>
      <c r="X49" s="131">
        <f>+(A!V50-B!W50)/(A!V50+B!W50)</f>
        <v>0.99982995606533809</v>
      </c>
      <c r="Y49" s="130">
        <f>+(A!W50-B!X50)/(A!W50+B!X50)</f>
        <v>1</v>
      </c>
      <c r="Z49" s="131">
        <f>+(A!X50-B!Y50)/(A!X50+B!Y50)</f>
        <v>0.95858415679147879</v>
      </c>
      <c r="AA49" s="130">
        <f>+(A!Y50-B!Z50)/(A!Y50+B!Z50)</f>
        <v>1</v>
      </c>
    </row>
    <row r="50" spans="4:27" x14ac:dyDescent="0.25">
      <c r="D50" s="232" t="s">
        <v>21</v>
      </c>
      <c r="E50" s="233"/>
      <c r="F50" s="129" t="e">
        <f>+(A!D51-B!E51)/(A!D51+B!E51)</f>
        <v>#DIV/0!</v>
      </c>
      <c r="G50" s="130">
        <f>+(A!E51-B!F51)/(A!E51+B!F51)</f>
        <v>1</v>
      </c>
      <c r="H50" s="131">
        <f>+(A!F51-B!G51)/(A!F51+B!G51)</f>
        <v>1</v>
      </c>
      <c r="I50" s="130" t="e">
        <f>+(A!G51-B!H51)/(A!G51+B!H51)</f>
        <v>#DIV/0!</v>
      </c>
      <c r="J50" s="131">
        <f>+(A!H51-B!I51)/(A!H51+B!I51)</f>
        <v>1</v>
      </c>
      <c r="K50" s="130">
        <f>+(A!I51-B!J51)/(A!I51+B!J51)</f>
        <v>-0.99653229936352339</v>
      </c>
      <c r="L50" s="131">
        <f>+(A!J51-B!K51)/(A!J51+B!K51)</f>
        <v>-0.79781783109289284</v>
      </c>
      <c r="M50" s="130">
        <f>+(A!K51-B!L51)/(A!K51+B!L51)</f>
        <v>0.99918851344129411</v>
      </c>
      <c r="N50" s="131">
        <f>+(A!L51-B!M51)/(A!L51+B!M51)</f>
        <v>1</v>
      </c>
      <c r="O50" s="130">
        <f>+(A!M51-B!N51)/(A!M51+B!N51)</f>
        <v>0.99700373163301181</v>
      </c>
      <c r="P50" s="131">
        <f>+(A!N51-B!O51)/(A!N51+B!O51)</f>
        <v>1</v>
      </c>
      <c r="Q50" s="130">
        <f>+(A!O51-B!P51)/(A!O51+B!P51)</f>
        <v>0.95205377730878948</v>
      </c>
      <c r="R50" s="131">
        <f>+(A!P51-B!Q51)/(A!P51+B!Q51)</f>
        <v>1</v>
      </c>
      <c r="S50" s="130">
        <f>+(A!Q51-B!R51)/(A!Q51+B!R51)</f>
        <v>1</v>
      </c>
      <c r="T50" s="131">
        <f>+(A!R51-B!S51)/(A!R51+B!S51)</f>
        <v>1</v>
      </c>
      <c r="U50" s="130">
        <f>+(A!S51-B!T51)/(A!S51+B!T51)</f>
        <v>-0.99280806084552775</v>
      </c>
      <c r="V50" s="131">
        <f>+(A!T51-B!U51)/(A!T51+B!U51)</f>
        <v>1</v>
      </c>
      <c r="W50" s="130">
        <f>+(A!U51-B!V51)/(A!U51+B!V51)</f>
        <v>1</v>
      </c>
      <c r="X50" s="131">
        <f>+(A!V51-B!W51)/(A!V51+B!W51)</f>
        <v>1</v>
      </c>
      <c r="Y50" s="130">
        <f>+(A!W51-B!X51)/(A!W51+B!X51)</f>
        <v>1</v>
      </c>
      <c r="Z50" s="131">
        <f>+(A!X51-B!Y51)/(A!X51+B!Y51)</f>
        <v>1</v>
      </c>
      <c r="AA50" s="130">
        <f>+(A!Y51-B!Z51)/(A!Y51+B!Z51)</f>
        <v>0.95672579198012297</v>
      </c>
    </row>
    <row r="51" spans="4:27" x14ac:dyDescent="0.25">
      <c r="D51" s="234" t="s">
        <v>22</v>
      </c>
      <c r="E51" s="235"/>
      <c r="F51" s="129">
        <f>+(A!D52-B!E52)/(A!D52+B!E52)</f>
        <v>0.94097631019436867</v>
      </c>
      <c r="G51" s="130">
        <f>+(A!E52-B!F52)/(A!E52+B!F52)</f>
        <v>0.8762588583100257</v>
      </c>
      <c r="H51" s="131">
        <f>+(A!F52-B!G52)/(A!F52+B!G52)</f>
        <v>0.67897922732099625</v>
      </c>
      <c r="I51" s="130">
        <f>+(A!G52-B!H52)/(A!G52+B!H52)</f>
        <v>0.72987534819395528</v>
      </c>
      <c r="J51" s="131">
        <f>+(A!H52-B!I52)/(A!H52+B!I52)</f>
        <v>0.74938509301574152</v>
      </c>
      <c r="K51" s="130">
        <f>+(A!I52-B!J52)/(A!I52+B!J52)</f>
        <v>0.81177301077915509</v>
      </c>
      <c r="L51" s="131">
        <f>+(A!J52-B!K52)/(A!J52+B!K52)</f>
        <v>0.82589975425235929</v>
      </c>
      <c r="M51" s="130">
        <f>+(A!K52-B!L52)/(A!K52+B!L52)</f>
        <v>0.86510604189435503</v>
      </c>
      <c r="N51" s="131">
        <f>+(A!L52-B!M52)/(A!L52+B!M52)</f>
        <v>0.89957774866072338</v>
      </c>
      <c r="O51" s="130">
        <f>+(A!M52-B!N52)/(A!M52+B!N52)</f>
        <v>0.91786253868665579</v>
      </c>
      <c r="P51" s="131">
        <f>+(A!N52-B!O52)/(A!N52+B!O52)</f>
        <v>0.88071935558349046</v>
      </c>
      <c r="Q51" s="130">
        <f>+(A!O52-B!P52)/(A!O52+B!P52)</f>
        <v>0.8945026197357151</v>
      </c>
      <c r="R51" s="131">
        <f>+(A!P52-B!Q52)/(A!P52+B!Q52)</f>
        <v>0.89452437366022131</v>
      </c>
      <c r="S51" s="130">
        <f>+(A!Q52-B!R52)/(A!Q52+B!R52)</f>
        <v>0.90315419983593148</v>
      </c>
      <c r="T51" s="131">
        <f>+(A!R52-B!S52)/(A!R52+B!S52)</f>
        <v>0.89879932553142583</v>
      </c>
      <c r="U51" s="130">
        <f>+(A!S52-B!T52)/(A!S52+B!T52)</f>
        <v>0.85115501140065786</v>
      </c>
      <c r="V51" s="131">
        <f>+(A!T52-B!U52)/(A!T52+B!U52)</f>
        <v>0.83236003364713784</v>
      </c>
      <c r="W51" s="130">
        <f>+(A!U52-B!V52)/(A!U52+B!V52)</f>
        <v>0.78562696442556479</v>
      </c>
      <c r="X51" s="131">
        <f>+(A!V52-B!W52)/(A!V52+B!W52)</f>
        <v>0.74711384211948617</v>
      </c>
      <c r="Y51" s="130">
        <f>+(A!W52-B!X52)/(A!W52+B!X52)</f>
        <v>0.76406297913335786</v>
      </c>
      <c r="Z51" s="131">
        <f>+(A!X52-B!Y52)/(A!X52+B!Y52)</f>
        <v>0.70844802839785248</v>
      </c>
      <c r="AA51" s="130">
        <f>+(A!Y52-B!Z52)/(A!Y52+B!Z52)</f>
        <v>0.73987411675156789</v>
      </c>
    </row>
    <row r="52" spans="4:27" x14ac:dyDescent="0.25">
      <c r="D52" s="232" t="s">
        <v>23</v>
      </c>
      <c r="E52" s="233"/>
      <c r="F52" s="129">
        <f>+(A!D53-B!E53)/(A!D53+B!E53)</f>
        <v>0.74155310991607559</v>
      </c>
      <c r="G52" s="130">
        <f>+(A!E53-B!F53)/(A!E53+B!F53)</f>
        <v>0.64040759056509677</v>
      </c>
      <c r="H52" s="131">
        <f>+(A!F53-B!G53)/(A!F53+B!G53)</f>
        <v>0.65237246461817211</v>
      </c>
      <c r="I52" s="130">
        <f>+(A!G53-B!H53)/(A!G53+B!H53)</f>
        <v>0.64450338907165261</v>
      </c>
      <c r="J52" s="131">
        <f>+(A!H53-B!I53)/(A!H53+B!I53)</f>
        <v>0.85667796977540356</v>
      </c>
      <c r="K52" s="130">
        <f>+(A!I53-B!J53)/(A!I53+B!J53)</f>
        <v>0.8849434240612436</v>
      </c>
      <c r="L52" s="131">
        <f>+(A!J53-B!K53)/(A!J53+B!K53)</f>
        <v>0.74179551502636998</v>
      </c>
      <c r="M52" s="130">
        <f>+(A!K53-B!L53)/(A!K53+B!L53)</f>
        <v>0.77110631300462096</v>
      </c>
      <c r="N52" s="131">
        <f>+(A!L53-B!M53)/(A!L53+B!M53)</f>
        <v>0.75301178918797596</v>
      </c>
      <c r="O52" s="130">
        <f>+(A!M53-B!N53)/(A!M53+B!N53)</f>
        <v>0.78350217292709201</v>
      </c>
      <c r="P52" s="131">
        <f>+(A!N53-B!O53)/(A!N53+B!O53)</f>
        <v>0.76779248006695677</v>
      </c>
      <c r="Q52" s="130">
        <f>+(A!O53-B!P53)/(A!O53+B!P53)</f>
        <v>0.76480218728045646</v>
      </c>
      <c r="R52" s="131">
        <f>+(A!P53-B!Q53)/(A!P53+B!Q53)</f>
        <v>0.80150382422815647</v>
      </c>
      <c r="S52" s="130">
        <f>+(A!Q53-B!R53)/(A!Q53+B!R53)</f>
        <v>0.75058811051519048</v>
      </c>
      <c r="T52" s="131">
        <f>+(A!R53-B!S53)/(A!R53+B!S53)</f>
        <v>0.8917741113322224</v>
      </c>
      <c r="U52" s="130">
        <f>+(A!S53-B!T53)/(A!S53+B!T53)</f>
        <v>0.86687859233715303</v>
      </c>
      <c r="V52" s="131">
        <f>+(A!T53-B!U53)/(A!T53+B!U53)</f>
        <v>0.70017125721032891</v>
      </c>
      <c r="W52" s="130">
        <f>+(A!U53-B!V53)/(A!U53+B!V53)</f>
        <v>0.49029054645151748</v>
      </c>
      <c r="X52" s="131">
        <f>+(A!V53-B!W53)/(A!V53+B!W53)</f>
        <v>0.32049596256878476</v>
      </c>
      <c r="Y52" s="130">
        <f>+(A!W53-B!X53)/(A!W53+B!X53)</f>
        <v>0.16738147387608121</v>
      </c>
      <c r="Z52" s="131">
        <f>+(A!X53-B!Y53)/(A!X53+B!Y53)</f>
        <v>0.28071504370586781</v>
      </c>
      <c r="AA52" s="130">
        <f>+(A!Y53-B!Z53)/(A!Y53+B!Z53)</f>
        <v>0.16160896857010831</v>
      </c>
    </row>
    <row r="53" spans="4:27" x14ac:dyDescent="0.25">
      <c r="D53" s="234" t="s">
        <v>24</v>
      </c>
      <c r="E53" s="235"/>
      <c r="F53" s="129">
        <f>+(A!D54-B!E54)/(A!D54+B!E54)</f>
        <v>0.53431552364192669</v>
      </c>
      <c r="G53" s="130">
        <f>+(A!E54-B!F54)/(A!E54+B!F54)</f>
        <v>0.29421688787758193</v>
      </c>
      <c r="H53" s="131">
        <f>+(A!F54-B!G54)/(A!F54+B!G54)</f>
        <v>0.60449036966162295</v>
      </c>
      <c r="I53" s="130">
        <f>+(A!G54-B!H54)/(A!G54+B!H54)</f>
        <v>0.43336598910375357</v>
      </c>
      <c r="J53" s="131">
        <f>+(A!H54-B!I54)/(A!H54+B!I54)</f>
        <v>0.70403773274244108</v>
      </c>
      <c r="K53" s="130">
        <f>+(A!I54-B!J54)/(A!I54+B!J54)</f>
        <v>0.79091826733023696</v>
      </c>
      <c r="L53" s="131">
        <f>+(A!J54-B!K54)/(A!J54+B!K54)</f>
        <v>0.74069241322503276</v>
      </c>
      <c r="M53" s="130">
        <f>+(A!K54-B!L54)/(A!K54+B!L54)</f>
        <v>0.84316614629775932</v>
      </c>
      <c r="N53" s="131">
        <f>+(A!L54-B!M54)/(A!L54+B!M54)</f>
        <v>0.6338480967807586</v>
      </c>
      <c r="O53" s="130">
        <f>+(A!M54-B!N54)/(A!M54+B!N54)</f>
        <v>0.672959810628868</v>
      </c>
      <c r="P53" s="131">
        <f>+(A!N54-B!O54)/(A!N54+B!O54)</f>
        <v>0.64032334159271009</v>
      </c>
      <c r="Q53" s="130">
        <f>+(A!O54-B!P54)/(A!O54+B!P54)</f>
        <v>0.37504619316576437</v>
      </c>
      <c r="R53" s="131">
        <f>+(A!P54-B!Q54)/(A!P54+B!Q54)</f>
        <v>0.59891963177804486</v>
      </c>
      <c r="S53" s="130">
        <f>+(A!Q54-B!R54)/(A!Q54+B!R54)</f>
        <v>0.68634820167246346</v>
      </c>
      <c r="T53" s="131">
        <f>+(A!R54-B!S54)/(A!R54+B!S54)</f>
        <v>0.79460750300555982</v>
      </c>
      <c r="U53" s="130">
        <f>+(A!S54-B!T54)/(A!S54+B!T54)</f>
        <v>0.43850823987283505</v>
      </c>
      <c r="V53" s="131">
        <f>+(A!T54-B!U54)/(A!T54+B!U54)</f>
        <v>0.45917016874575783</v>
      </c>
      <c r="W53" s="130">
        <f>+(A!U54-B!V54)/(A!U54+B!V54)</f>
        <v>0.59016305348379738</v>
      </c>
      <c r="X53" s="131">
        <f>+(A!V54-B!W54)/(A!V54+B!W54)</f>
        <v>0.60814258375343955</v>
      </c>
      <c r="Y53" s="130">
        <f>+(A!W54-B!X54)/(A!W54+B!X54)</f>
        <v>0.49767859377321361</v>
      </c>
      <c r="Z53" s="131">
        <f>+(A!X54-B!Y54)/(A!X54+B!Y54)</f>
        <v>0.49531261491366235</v>
      </c>
      <c r="AA53" s="130">
        <f>+(A!Y54-B!Z54)/(A!Y54+B!Z54)</f>
        <v>0.54506624510570956</v>
      </c>
    </row>
    <row r="54" spans="4:27" x14ac:dyDescent="0.25">
      <c r="D54" s="232" t="s">
        <v>25</v>
      </c>
      <c r="E54" s="233"/>
      <c r="F54" s="129">
        <f>+(A!D55-B!E55)/(A!D55+B!E55)</f>
        <v>0.89680890049944251</v>
      </c>
      <c r="G54" s="130">
        <f>+(A!E55-B!F55)/(A!E55+B!F55)</f>
        <v>0.95636510587647239</v>
      </c>
      <c r="H54" s="131">
        <f>+(A!F55-B!G55)/(A!F55+B!G55)</f>
        <v>0.9468744915416798</v>
      </c>
      <c r="I54" s="130">
        <f>+(A!G55-B!H55)/(A!G55+B!H55)</f>
        <v>0.90250635731823803</v>
      </c>
      <c r="J54" s="131">
        <f>+(A!H55-B!I55)/(A!H55+B!I55)</f>
        <v>0.9092325183083364</v>
      </c>
      <c r="K54" s="130">
        <f>+(A!I55-B!J55)/(A!I55+B!J55)</f>
        <v>0.87103272393433384</v>
      </c>
      <c r="L54" s="131">
        <f>+(A!J55-B!K55)/(A!J55+B!K55)</f>
        <v>0.91102120099459816</v>
      </c>
      <c r="M54" s="130">
        <f>+(A!K55-B!L55)/(A!K55+B!L55)</f>
        <v>0.84969800173275789</v>
      </c>
      <c r="N54" s="131">
        <f>+(A!L55-B!M55)/(A!L55+B!M55)</f>
        <v>0.79812249108553968</v>
      </c>
      <c r="O54" s="130">
        <f>+(A!M55-B!N55)/(A!M55+B!N55)</f>
        <v>0.91171668891334068</v>
      </c>
      <c r="P54" s="131">
        <f>+(A!N55-B!O55)/(A!N55+B!O55)</f>
        <v>0.77639168780808243</v>
      </c>
      <c r="Q54" s="130">
        <f>+(A!O55-B!P55)/(A!O55+B!P55)</f>
        <v>0.68599719213417554</v>
      </c>
      <c r="R54" s="131">
        <f>+(A!P55-B!Q55)/(A!P55+B!Q55)</f>
        <v>0.68079154218894389</v>
      </c>
      <c r="S54" s="130">
        <f>+(A!Q55-B!R55)/(A!Q55+B!R55)</f>
        <v>0.52711653944087034</v>
      </c>
      <c r="T54" s="131">
        <f>+(A!R55-B!S55)/(A!R55+B!S55)</f>
        <v>0.60078229475737532</v>
      </c>
      <c r="U54" s="130">
        <f>+(A!S55-B!T55)/(A!S55+B!T55)</f>
        <v>0.54638899089765292</v>
      </c>
      <c r="V54" s="131">
        <f>+(A!T55-B!U55)/(A!T55+B!U55)</f>
        <v>0.56463704429906814</v>
      </c>
      <c r="W54" s="130">
        <f>+(A!U55-B!V55)/(A!U55+B!V55)</f>
        <v>0.48211357743818239</v>
      </c>
      <c r="X54" s="131">
        <f>+(A!V55-B!W55)/(A!V55+B!W55)</f>
        <v>0.46027510518468195</v>
      </c>
      <c r="Y54" s="130">
        <f>+(A!W55-B!X55)/(A!W55+B!X55)</f>
        <v>0.36196732282511468</v>
      </c>
      <c r="Z54" s="131">
        <f>+(A!X55-B!Y55)/(A!X55+B!Y55)</f>
        <v>0.30989010502592607</v>
      </c>
      <c r="AA54" s="130">
        <f>+(A!Y55-B!Z55)/(A!Y55+B!Z55)</f>
        <v>0.31257617453680014</v>
      </c>
    </row>
    <row r="55" spans="4:27" ht="15.75" thickBot="1" x14ac:dyDescent="0.3">
      <c r="D55" s="230" t="s">
        <v>26</v>
      </c>
      <c r="E55" s="231"/>
      <c r="F55" s="132" t="e">
        <f>+(A!D56-B!E56)/(A!D56+B!E56)</f>
        <v>#DIV/0!</v>
      </c>
      <c r="G55" s="133">
        <f>+(A!E56-B!F56)/(A!E56+B!F56)</f>
        <v>1</v>
      </c>
      <c r="H55" s="134" t="e">
        <f>+(A!F56-B!G56)/(A!F56+B!G56)</f>
        <v>#DIV/0!</v>
      </c>
      <c r="I55" s="133">
        <f>+(A!G56-B!H56)/(A!G56+B!H56)</f>
        <v>-1</v>
      </c>
      <c r="J55" s="134">
        <f>+(A!H56-B!I56)/(A!H56+B!I56)</f>
        <v>1</v>
      </c>
      <c r="K55" s="133"/>
      <c r="L55" s="134">
        <f>+(A!J56-B!K56)/(A!J56+B!K56)</f>
        <v>-1</v>
      </c>
      <c r="M55" s="133">
        <f>+(A!K56-B!L56)/(A!K56+B!L56)</f>
        <v>-1</v>
      </c>
      <c r="N55" s="134">
        <f>+(A!L56-B!M56)/(A!L56+B!M56)</f>
        <v>-0.8501790140457175</v>
      </c>
      <c r="O55" s="133">
        <f>+(A!M56-B!N56)/(A!M56+B!N56)</f>
        <v>-0.50356058125124403</v>
      </c>
      <c r="P55" s="134">
        <f>+(A!N56-B!O56)/(A!N56+B!O56)</f>
        <v>-0.26569163986039213</v>
      </c>
      <c r="Q55" s="133">
        <f>+(A!O56-B!P56)/(A!O56+B!P56)</f>
        <v>-0.40124402139339821</v>
      </c>
      <c r="R55" s="134">
        <f>+(A!P56-B!Q56)/(A!P56+B!Q56)</f>
        <v>0.40162492265475774</v>
      </c>
      <c r="S55" s="133">
        <f>+(A!Q56-B!R56)/(A!Q56+B!R56)</f>
        <v>6.7443752496190987E-2</v>
      </c>
      <c r="T55" s="134">
        <f>+(A!R56-B!S56)/(A!R56+B!S56)</f>
        <v>-0.31777622317719117</v>
      </c>
      <c r="U55" s="133">
        <f>+(A!S56-B!T56)/(A!S56+B!T56)</f>
        <v>-7.5785100738313418E-2</v>
      </c>
      <c r="V55" s="134">
        <f>+(A!T56-B!U56)/(A!T56+B!U56)</f>
        <v>-0.19454174107803573</v>
      </c>
      <c r="W55" s="133">
        <f>+(A!U56-B!V56)/(A!U56+B!V56)</f>
        <v>-0.40576680473633364</v>
      </c>
      <c r="X55" s="134">
        <f>+(A!V56-B!W56)/(A!V56+B!W56)</f>
        <v>-0.26227119731130805</v>
      </c>
      <c r="Y55" s="133">
        <f>+(A!W56-B!X56)/(A!W56+B!X56)</f>
        <v>-0.26008031400624154</v>
      </c>
      <c r="Z55" s="134">
        <f>+(A!X56-B!Y56)/(A!X56+B!Y56)</f>
        <v>0.57102730243119015</v>
      </c>
      <c r="AA55" s="133">
        <f>+(A!Y56-B!Z56)/(A!Y56+B!Z56)</f>
        <v>0.14477829740289877</v>
      </c>
    </row>
    <row r="56" spans="4:27" s="1" customFormat="1" x14ac:dyDescent="0.25">
      <c r="D56" s="1" t="s">
        <v>57</v>
      </c>
      <c r="E56" s="140"/>
      <c r="F56" s="131"/>
      <c r="G56" s="131"/>
      <c r="H56" s="131"/>
      <c r="I56" s="131"/>
      <c r="J56" s="131"/>
      <c r="K56" s="131"/>
      <c r="L56" s="131"/>
      <c r="M56" s="131"/>
      <c r="N56" s="131"/>
      <c r="O56" s="131"/>
      <c r="P56" s="131"/>
      <c r="Q56" s="131"/>
      <c r="R56" s="131"/>
      <c r="S56" s="131"/>
      <c r="T56" s="131"/>
      <c r="U56" s="131"/>
      <c r="V56" s="131"/>
      <c r="W56" s="131"/>
      <c r="X56" s="131"/>
      <c r="Y56" s="131"/>
      <c r="Z56" s="131"/>
      <c r="AA56" s="131"/>
    </row>
    <row r="57" spans="4:27" ht="15.75" thickBot="1" x14ac:dyDescent="0.3"/>
    <row r="58" spans="4:27" ht="15.75" thickBot="1" x14ac:dyDescent="0.3">
      <c r="D58" s="8" t="s">
        <v>15</v>
      </c>
      <c r="E58" s="9"/>
      <c r="F58" s="18">
        <v>1995</v>
      </c>
      <c r="G58" s="10">
        <v>1996</v>
      </c>
      <c r="H58" s="18">
        <v>1997</v>
      </c>
      <c r="I58" s="10">
        <v>1998</v>
      </c>
      <c r="J58" s="18">
        <v>1999</v>
      </c>
      <c r="K58" s="10">
        <v>2000</v>
      </c>
      <c r="L58" s="18">
        <v>2001</v>
      </c>
      <c r="M58" s="10">
        <v>2002</v>
      </c>
      <c r="N58" s="18">
        <v>2003</v>
      </c>
      <c r="O58" s="10">
        <v>2004</v>
      </c>
      <c r="P58" s="18">
        <v>2005</v>
      </c>
      <c r="Q58" s="10">
        <v>2006</v>
      </c>
      <c r="R58" s="18">
        <v>2007</v>
      </c>
      <c r="S58" s="10">
        <v>2008</v>
      </c>
      <c r="T58" s="18">
        <v>2009</v>
      </c>
      <c r="U58" s="10">
        <v>2010</v>
      </c>
      <c r="V58" s="18">
        <v>2011</v>
      </c>
      <c r="W58" s="10">
        <v>2012</v>
      </c>
      <c r="X58" s="18">
        <v>2013</v>
      </c>
      <c r="Y58" s="10">
        <v>2014</v>
      </c>
      <c r="Z58" s="18">
        <v>2015</v>
      </c>
      <c r="AA58" s="11">
        <v>2016</v>
      </c>
    </row>
    <row r="59" spans="4:27" x14ac:dyDescent="0.25">
      <c r="D59" s="232" t="s">
        <v>17</v>
      </c>
      <c r="E59" s="233"/>
      <c r="F59" s="135" t="str">
        <f>+IF(F46&gt;0.33, "COMERCIO INTRAINDUSTRIAL", "INDICIO DE COMERCIO INTRAINDUSTRIAL")</f>
        <v>COMERCIO INTRAINDUSTRIAL</v>
      </c>
      <c r="G59" s="168" t="str">
        <f t="shared" ref="G59:AA59" si="0">+IF(G46&gt;0.33, "COMERCIO INTRAINDUSTRIAL", "INDICIO DE COMERCIO INTRAINDUSTRIAL")</f>
        <v>INDICIO DE COMERCIO INTRAINDUSTRIAL</v>
      </c>
      <c r="H59" s="135" t="str">
        <f t="shared" si="0"/>
        <v>INDICIO DE COMERCIO INTRAINDUSTRIAL</v>
      </c>
      <c r="I59" s="168" t="str">
        <f t="shared" si="0"/>
        <v>COMERCIO INTRAINDUSTRIAL</v>
      </c>
      <c r="J59" s="135" t="str">
        <f t="shared" si="0"/>
        <v>COMERCIO INTRAINDUSTRIAL</v>
      </c>
      <c r="K59" s="168" t="str">
        <f t="shared" si="0"/>
        <v>COMERCIO INTRAINDUSTRIAL</v>
      </c>
      <c r="L59" s="135" t="str">
        <f t="shared" si="0"/>
        <v>COMERCIO INTRAINDUSTRIAL</v>
      </c>
      <c r="M59" s="168" t="str">
        <f t="shared" si="0"/>
        <v>COMERCIO INTRAINDUSTRIAL</v>
      </c>
      <c r="N59" s="135" t="str">
        <f t="shared" si="0"/>
        <v>COMERCIO INTRAINDUSTRIAL</v>
      </c>
      <c r="O59" s="168" t="str">
        <f t="shared" si="0"/>
        <v>COMERCIO INTRAINDUSTRIAL</v>
      </c>
      <c r="P59" s="135" t="str">
        <f t="shared" si="0"/>
        <v>COMERCIO INTRAINDUSTRIAL</v>
      </c>
      <c r="Q59" s="168" t="str">
        <f t="shared" si="0"/>
        <v>COMERCIO INTRAINDUSTRIAL</v>
      </c>
      <c r="R59" s="135" t="str">
        <f t="shared" si="0"/>
        <v>COMERCIO INTRAINDUSTRIAL</v>
      </c>
      <c r="S59" s="168" t="str">
        <f t="shared" si="0"/>
        <v>INDICIO DE COMERCIO INTRAINDUSTRIAL</v>
      </c>
      <c r="T59" s="135" t="str">
        <f t="shared" si="0"/>
        <v>COMERCIO INTRAINDUSTRIAL</v>
      </c>
      <c r="U59" s="168" t="str">
        <f t="shared" si="0"/>
        <v>COMERCIO INTRAINDUSTRIAL</v>
      </c>
      <c r="V59" s="135" t="str">
        <f t="shared" si="0"/>
        <v>COMERCIO INTRAINDUSTRIAL</v>
      </c>
      <c r="W59" s="168" t="str">
        <f t="shared" si="0"/>
        <v>COMERCIO INTRAINDUSTRIAL</v>
      </c>
      <c r="X59" s="135" t="str">
        <f t="shared" si="0"/>
        <v>INDICIO DE COMERCIO INTRAINDUSTRIAL</v>
      </c>
      <c r="Y59" s="168" t="str">
        <f t="shared" si="0"/>
        <v>INDICIO DE COMERCIO INTRAINDUSTRIAL</v>
      </c>
      <c r="Z59" s="135" t="str">
        <f t="shared" si="0"/>
        <v>INDICIO DE COMERCIO INTRAINDUSTRIAL</v>
      </c>
      <c r="AA59" s="169" t="str">
        <f t="shared" si="0"/>
        <v>COMERCIO INTRAINDUSTRIAL</v>
      </c>
    </row>
    <row r="60" spans="4:27" x14ac:dyDescent="0.25">
      <c r="D60" s="234" t="s">
        <v>18</v>
      </c>
      <c r="E60" s="235"/>
      <c r="F60" s="136" t="str">
        <f t="shared" ref="F60:AA60" si="1">+IF(F47&gt;0.33, "COMERCIO INTRAINDUSTRIAL", "INDICIO DE COMERCIO INTRAINDUSTRIAL")</f>
        <v>COMERCIO INTRAINDUSTRIAL</v>
      </c>
      <c r="G60" s="167" t="str">
        <f t="shared" si="1"/>
        <v>COMERCIO INTRAINDUSTRIAL</v>
      </c>
      <c r="H60" s="136" t="str">
        <f t="shared" si="1"/>
        <v>COMERCIO INTRAINDUSTRIAL</v>
      </c>
      <c r="I60" s="167" t="str">
        <f t="shared" si="1"/>
        <v>COMERCIO INTRAINDUSTRIAL</v>
      </c>
      <c r="J60" s="136" t="str">
        <f t="shared" si="1"/>
        <v>COMERCIO INTRAINDUSTRIAL</v>
      </c>
      <c r="K60" s="167" t="str">
        <f t="shared" si="1"/>
        <v>COMERCIO INTRAINDUSTRIAL</v>
      </c>
      <c r="L60" s="136" t="str">
        <f t="shared" si="1"/>
        <v>COMERCIO INTRAINDUSTRIAL</v>
      </c>
      <c r="M60" s="167" t="str">
        <f t="shared" si="1"/>
        <v>COMERCIO INTRAINDUSTRIAL</v>
      </c>
      <c r="N60" s="136" t="str">
        <f t="shared" si="1"/>
        <v>COMERCIO INTRAINDUSTRIAL</v>
      </c>
      <c r="O60" s="167" t="str">
        <f t="shared" si="1"/>
        <v>COMERCIO INTRAINDUSTRIAL</v>
      </c>
      <c r="P60" s="136" t="str">
        <f t="shared" si="1"/>
        <v>COMERCIO INTRAINDUSTRIAL</v>
      </c>
      <c r="Q60" s="167" t="str">
        <f t="shared" si="1"/>
        <v>INDICIO DE COMERCIO INTRAINDUSTRIAL</v>
      </c>
      <c r="R60" s="136" t="str">
        <f t="shared" si="1"/>
        <v>INDICIO DE COMERCIO INTRAINDUSTRIAL</v>
      </c>
      <c r="S60" s="167" t="str">
        <f t="shared" si="1"/>
        <v>INDICIO DE COMERCIO INTRAINDUSTRIAL</v>
      </c>
      <c r="T60" s="136" t="str">
        <f t="shared" si="1"/>
        <v>INDICIO DE COMERCIO INTRAINDUSTRIAL</v>
      </c>
      <c r="U60" s="167" t="str">
        <f t="shared" si="1"/>
        <v>INDICIO DE COMERCIO INTRAINDUSTRIAL</v>
      </c>
      <c r="V60" s="136" t="str">
        <f t="shared" si="1"/>
        <v>INDICIO DE COMERCIO INTRAINDUSTRIAL</v>
      </c>
      <c r="W60" s="167" t="str">
        <f t="shared" si="1"/>
        <v>INDICIO DE COMERCIO INTRAINDUSTRIAL</v>
      </c>
      <c r="X60" s="136" t="str">
        <f t="shared" si="1"/>
        <v>INDICIO DE COMERCIO INTRAINDUSTRIAL</v>
      </c>
      <c r="Y60" s="167" t="str">
        <f t="shared" si="1"/>
        <v>INDICIO DE COMERCIO INTRAINDUSTRIAL</v>
      </c>
      <c r="Z60" s="136" t="str">
        <f t="shared" si="1"/>
        <v>INDICIO DE COMERCIO INTRAINDUSTRIAL</v>
      </c>
      <c r="AA60" s="170" t="str">
        <f t="shared" si="1"/>
        <v>COMERCIO INTRAINDUSTRIAL</v>
      </c>
    </row>
    <row r="61" spans="4:27" x14ac:dyDescent="0.25">
      <c r="D61" s="232" t="s">
        <v>19</v>
      </c>
      <c r="E61" s="233"/>
      <c r="F61" s="136" t="str">
        <f t="shared" ref="F61:AA61" si="2">+IF(F48&gt;0.33, "COMERCIO INTRAINDUSTRIAL", "INDICIO DE COMERCIO INTRAINDUSTRIAL")</f>
        <v>INDICIO DE COMERCIO INTRAINDUSTRIAL</v>
      </c>
      <c r="G61" s="167" t="str">
        <f t="shared" si="2"/>
        <v>INDICIO DE COMERCIO INTRAINDUSTRIAL</v>
      </c>
      <c r="H61" s="136" t="str">
        <f t="shared" si="2"/>
        <v>INDICIO DE COMERCIO INTRAINDUSTRIAL</v>
      </c>
      <c r="I61" s="167" t="str">
        <f t="shared" si="2"/>
        <v>INDICIO DE COMERCIO INTRAINDUSTRIAL</v>
      </c>
      <c r="J61" s="136" t="str">
        <f t="shared" si="2"/>
        <v>INDICIO DE COMERCIO INTRAINDUSTRIAL</v>
      </c>
      <c r="K61" s="167" t="str">
        <f t="shared" si="2"/>
        <v>INDICIO DE COMERCIO INTRAINDUSTRIAL</v>
      </c>
      <c r="L61" s="136" t="str">
        <f t="shared" si="2"/>
        <v>INDICIO DE COMERCIO INTRAINDUSTRIAL</v>
      </c>
      <c r="M61" s="167" t="str">
        <f t="shared" si="2"/>
        <v>INDICIO DE COMERCIO INTRAINDUSTRIAL</v>
      </c>
      <c r="N61" s="136" t="str">
        <f t="shared" si="2"/>
        <v>INDICIO DE COMERCIO INTRAINDUSTRIAL</v>
      </c>
      <c r="O61" s="167" t="str">
        <f t="shared" si="2"/>
        <v>INDICIO DE COMERCIO INTRAINDUSTRIAL</v>
      </c>
      <c r="P61" s="136" t="str">
        <f t="shared" si="2"/>
        <v>INDICIO DE COMERCIO INTRAINDUSTRIAL</v>
      </c>
      <c r="Q61" s="167" t="str">
        <f t="shared" si="2"/>
        <v>INDICIO DE COMERCIO INTRAINDUSTRIAL</v>
      </c>
      <c r="R61" s="136" t="str">
        <f t="shared" si="2"/>
        <v>INDICIO DE COMERCIO INTRAINDUSTRIAL</v>
      </c>
      <c r="S61" s="167" t="str">
        <f t="shared" si="2"/>
        <v>INDICIO DE COMERCIO INTRAINDUSTRIAL</v>
      </c>
      <c r="T61" s="136" t="str">
        <f t="shared" si="2"/>
        <v>INDICIO DE COMERCIO INTRAINDUSTRIAL</v>
      </c>
      <c r="U61" s="167" t="str">
        <f t="shared" si="2"/>
        <v>INDICIO DE COMERCIO INTRAINDUSTRIAL</v>
      </c>
      <c r="V61" s="136" t="str">
        <f t="shared" si="2"/>
        <v>INDICIO DE COMERCIO INTRAINDUSTRIAL</v>
      </c>
      <c r="W61" s="167" t="str">
        <f t="shared" si="2"/>
        <v>INDICIO DE COMERCIO INTRAINDUSTRIAL</v>
      </c>
      <c r="X61" s="136" t="str">
        <f t="shared" si="2"/>
        <v>INDICIO DE COMERCIO INTRAINDUSTRIAL</v>
      </c>
      <c r="Y61" s="167" t="str">
        <f t="shared" si="2"/>
        <v>INDICIO DE COMERCIO INTRAINDUSTRIAL</v>
      </c>
      <c r="Z61" s="136" t="str">
        <f t="shared" si="2"/>
        <v>INDICIO DE COMERCIO INTRAINDUSTRIAL</v>
      </c>
      <c r="AA61" s="170" t="str">
        <f t="shared" si="2"/>
        <v>INDICIO DE COMERCIO INTRAINDUSTRIAL</v>
      </c>
    </row>
    <row r="62" spans="4:27" x14ac:dyDescent="0.25">
      <c r="D62" s="234" t="s">
        <v>20</v>
      </c>
      <c r="E62" s="235"/>
      <c r="F62" s="136" t="str">
        <f t="shared" ref="F62:AA62" si="3">+IF(F49&gt;0.33, "COMERCIO INTRAINDUSTRIAL", "INDICIO DE COMERCIO INTRAINDUSTRIAL")</f>
        <v>COMERCIO INTRAINDUSTRIAL</v>
      </c>
      <c r="G62" s="167" t="str">
        <f t="shared" si="3"/>
        <v>COMERCIO INTRAINDUSTRIAL</v>
      </c>
      <c r="H62" s="136" t="str">
        <f t="shared" si="3"/>
        <v>COMERCIO INTRAINDUSTRIAL</v>
      </c>
      <c r="I62" s="167" t="str">
        <f t="shared" si="3"/>
        <v>COMERCIO INTRAINDUSTRIAL</v>
      </c>
      <c r="J62" s="136" t="str">
        <f t="shared" si="3"/>
        <v>COMERCIO INTRAINDUSTRIAL</v>
      </c>
      <c r="K62" s="167" t="str">
        <f t="shared" si="3"/>
        <v>COMERCIO INTRAINDUSTRIAL</v>
      </c>
      <c r="L62" s="136" t="str">
        <f t="shared" si="3"/>
        <v>COMERCIO INTRAINDUSTRIAL</v>
      </c>
      <c r="M62" s="167" t="str">
        <f t="shared" si="3"/>
        <v>COMERCIO INTRAINDUSTRIAL</v>
      </c>
      <c r="N62" s="136" t="str">
        <f t="shared" si="3"/>
        <v>COMERCIO INTRAINDUSTRIAL</v>
      </c>
      <c r="O62" s="167" t="str">
        <f t="shared" si="3"/>
        <v>COMERCIO INTRAINDUSTRIAL</v>
      </c>
      <c r="P62" s="136" t="str">
        <f t="shared" si="3"/>
        <v>COMERCIO INTRAINDUSTRIAL</v>
      </c>
      <c r="Q62" s="167" t="str">
        <f t="shared" si="3"/>
        <v>COMERCIO INTRAINDUSTRIAL</v>
      </c>
      <c r="R62" s="136" t="str">
        <f t="shared" si="3"/>
        <v>COMERCIO INTRAINDUSTRIAL</v>
      </c>
      <c r="S62" s="167" t="str">
        <f t="shared" si="3"/>
        <v>COMERCIO INTRAINDUSTRIAL</v>
      </c>
      <c r="T62" s="136" t="str">
        <f t="shared" si="3"/>
        <v>COMERCIO INTRAINDUSTRIAL</v>
      </c>
      <c r="U62" s="167" t="str">
        <f t="shared" si="3"/>
        <v>COMERCIO INTRAINDUSTRIAL</v>
      </c>
      <c r="V62" s="136" t="str">
        <f t="shared" si="3"/>
        <v>COMERCIO INTRAINDUSTRIAL</v>
      </c>
      <c r="W62" s="167" t="str">
        <f t="shared" si="3"/>
        <v>COMERCIO INTRAINDUSTRIAL</v>
      </c>
      <c r="X62" s="136" t="str">
        <f t="shared" si="3"/>
        <v>COMERCIO INTRAINDUSTRIAL</v>
      </c>
      <c r="Y62" s="167" t="str">
        <f t="shared" si="3"/>
        <v>COMERCIO INTRAINDUSTRIAL</v>
      </c>
      <c r="Z62" s="136" t="str">
        <f t="shared" si="3"/>
        <v>COMERCIO INTRAINDUSTRIAL</v>
      </c>
      <c r="AA62" s="170" t="str">
        <f t="shared" si="3"/>
        <v>COMERCIO INTRAINDUSTRIAL</v>
      </c>
    </row>
    <row r="63" spans="4:27" x14ac:dyDescent="0.25">
      <c r="D63" s="232" t="s">
        <v>21</v>
      </c>
      <c r="E63" s="233"/>
      <c r="F63" s="136" t="e">
        <f t="shared" ref="F63:AA63" si="4">+IF(F50&gt;0.33, "COMERCIO INTRAINDUSTRIAL", "INDICIO DE COMERCIO INTRAINDUSTRIAL")</f>
        <v>#DIV/0!</v>
      </c>
      <c r="G63" s="167" t="str">
        <f t="shared" si="4"/>
        <v>COMERCIO INTRAINDUSTRIAL</v>
      </c>
      <c r="H63" s="136" t="str">
        <f t="shared" si="4"/>
        <v>COMERCIO INTRAINDUSTRIAL</v>
      </c>
      <c r="I63" s="167" t="e">
        <f t="shared" si="4"/>
        <v>#DIV/0!</v>
      </c>
      <c r="J63" s="136" t="str">
        <f t="shared" si="4"/>
        <v>COMERCIO INTRAINDUSTRIAL</v>
      </c>
      <c r="K63" s="167" t="str">
        <f t="shared" si="4"/>
        <v>INDICIO DE COMERCIO INTRAINDUSTRIAL</v>
      </c>
      <c r="L63" s="136" t="str">
        <f t="shared" si="4"/>
        <v>INDICIO DE COMERCIO INTRAINDUSTRIAL</v>
      </c>
      <c r="M63" s="167" t="str">
        <f t="shared" si="4"/>
        <v>COMERCIO INTRAINDUSTRIAL</v>
      </c>
      <c r="N63" s="136" t="str">
        <f t="shared" si="4"/>
        <v>COMERCIO INTRAINDUSTRIAL</v>
      </c>
      <c r="O63" s="167" t="str">
        <f t="shared" si="4"/>
        <v>COMERCIO INTRAINDUSTRIAL</v>
      </c>
      <c r="P63" s="136" t="str">
        <f t="shared" si="4"/>
        <v>COMERCIO INTRAINDUSTRIAL</v>
      </c>
      <c r="Q63" s="167" t="str">
        <f t="shared" si="4"/>
        <v>COMERCIO INTRAINDUSTRIAL</v>
      </c>
      <c r="R63" s="136" t="str">
        <f t="shared" si="4"/>
        <v>COMERCIO INTRAINDUSTRIAL</v>
      </c>
      <c r="S63" s="167" t="str">
        <f t="shared" si="4"/>
        <v>COMERCIO INTRAINDUSTRIAL</v>
      </c>
      <c r="T63" s="136" t="str">
        <f t="shared" si="4"/>
        <v>COMERCIO INTRAINDUSTRIAL</v>
      </c>
      <c r="U63" s="167" t="str">
        <f t="shared" si="4"/>
        <v>INDICIO DE COMERCIO INTRAINDUSTRIAL</v>
      </c>
      <c r="V63" s="136" t="str">
        <f t="shared" si="4"/>
        <v>COMERCIO INTRAINDUSTRIAL</v>
      </c>
      <c r="W63" s="167" t="str">
        <f t="shared" si="4"/>
        <v>COMERCIO INTRAINDUSTRIAL</v>
      </c>
      <c r="X63" s="136" t="str">
        <f t="shared" si="4"/>
        <v>COMERCIO INTRAINDUSTRIAL</v>
      </c>
      <c r="Y63" s="167" t="str">
        <f t="shared" si="4"/>
        <v>COMERCIO INTRAINDUSTRIAL</v>
      </c>
      <c r="Z63" s="136" t="str">
        <f t="shared" si="4"/>
        <v>COMERCIO INTRAINDUSTRIAL</v>
      </c>
      <c r="AA63" s="170" t="str">
        <f t="shared" si="4"/>
        <v>COMERCIO INTRAINDUSTRIAL</v>
      </c>
    </row>
    <row r="64" spans="4:27" x14ac:dyDescent="0.25">
      <c r="D64" s="234" t="s">
        <v>22</v>
      </c>
      <c r="E64" s="235"/>
      <c r="F64" s="136" t="str">
        <f t="shared" ref="F64:AA64" si="5">+IF(F51&gt;0.33, "COMERCIO INTRAINDUSTRIAL", "INDICIO DE COMERCIO INTRAINDUSTRIAL")</f>
        <v>COMERCIO INTRAINDUSTRIAL</v>
      </c>
      <c r="G64" s="167" t="str">
        <f t="shared" si="5"/>
        <v>COMERCIO INTRAINDUSTRIAL</v>
      </c>
      <c r="H64" s="136" t="str">
        <f t="shared" si="5"/>
        <v>COMERCIO INTRAINDUSTRIAL</v>
      </c>
      <c r="I64" s="167" t="str">
        <f t="shared" si="5"/>
        <v>COMERCIO INTRAINDUSTRIAL</v>
      </c>
      <c r="J64" s="136" t="str">
        <f t="shared" si="5"/>
        <v>COMERCIO INTRAINDUSTRIAL</v>
      </c>
      <c r="K64" s="167" t="str">
        <f t="shared" si="5"/>
        <v>COMERCIO INTRAINDUSTRIAL</v>
      </c>
      <c r="L64" s="136" t="str">
        <f t="shared" si="5"/>
        <v>COMERCIO INTRAINDUSTRIAL</v>
      </c>
      <c r="M64" s="167" t="str">
        <f t="shared" si="5"/>
        <v>COMERCIO INTRAINDUSTRIAL</v>
      </c>
      <c r="N64" s="136" t="str">
        <f t="shared" si="5"/>
        <v>COMERCIO INTRAINDUSTRIAL</v>
      </c>
      <c r="O64" s="167" t="str">
        <f t="shared" si="5"/>
        <v>COMERCIO INTRAINDUSTRIAL</v>
      </c>
      <c r="P64" s="136" t="str">
        <f t="shared" si="5"/>
        <v>COMERCIO INTRAINDUSTRIAL</v>
      </c>
      <c r="Q64" s="167" t="str">
        <f t="shared" si="5"/>
        <v>COMERCIO INTRAINDUSTRIAL</v>
      </c>
      <c r="R64" s="136" t="str">
        <f t="shared" si="5"/>
        <v>COMERCIO INTRAINDUSTRIAL</v>
      </c>
      <c r="S64" s="167" t="str">
        <f t="shared" si="5"/>
        <v>COMERCIO INTRAINDUSTRIAL</v>
      </c>
      <c r="T64" s="136" t="str">
        <f t="shared" si="5"/>
        <v>COMERCIO INTRAINDUSTRIAL</v>
      </c>
      <c r="U64" s="167" t="str">
        <f t="shared" si="5"/>
        <v>COMERCIO INTRAINDUSTRIAL</v>
      </c>
      <c r="V64" s="136" t="str">
        <f t="shared" si="5"/>
        <v>COMERCIO INTRAINDUSTRIAL</v>
      </c>
      <c r="W64" s="167" t="str">
        <f t="shared" si="5"/>
        <v>COMERCIO INTRAINDUSTRIAL</v>
      </c>
      <c r="X64" s="136" t="str">
        <f t="shared" si="5"/>
        <v>COMERCIO INTRAINDUSTRIAL</v>
      </c>
      <c r="Y64" s="167" t="str">
        <f t="shared" si="5"/>
        <v>COMERCIO INTRAINDUSTRIAL</v>
      </c>
      <c r="Z64" s="136" t="str">
        <f t="shared" si="5"/>
        <v>COMERCIO INTRAINDUSTRIAL</v>
      </c>
      <c r="AA64" s="170" t="str">
        <f t="shared" si="5"/>
        <v>COMERCIO INTRAINDUSTRIAL</v>
      </c>
    </row>
    <row r="65" spans="4:27" x14ac:dyDescent="0.25">
      <c r="D65" s="232" t="s">
        <v>23</v>
      </c>
      <c r="E65" s="233"/>
      <c r="F65" s="136" t="str">
        <f t="shared" ref="F65:AA65" si="6">+IF(F52&gt;0.33, "COMERCIO INTRAINDUSTRIAL", "INDICIO DE COMERCIO INTRAINDUSTRIAL")</f>
        <v>COMERCIO INTRAINDUSTRIAL</v>
      </c>
      <c r="G65" s="167" t="str">
        <f t="shared" si="6"/>
        <v>COMERCIO INTRAINDUSTRIAL</v>
      </c>
      <c r="H65" s="136" t="str">
        <f t="shared" si="6"/>
        <v>COMERCIO INTRAINDUSTRIAL</v>
      </c>
      <c r="I65" s="167" t="str">
        <f t="shared" si="6"/>
        <v>COMERCIO INTRAINDUSTRIAL</v>
      </c>
      <c r="J65" s="136" t="str">
        <f t="shared" si="6"/>
        <v>COMERCIO INTRAINDUSTRIAL</v>
      </c>
      <c r="K65" s="167" t="str">
        <f t="shared" si="6"/>
        <v>COMERCIO INTRAINDUSTRIAL</v>
      </c>
      <c r="L65" s="136" t="str">
        <f t="shared" si="6"/>
        <v>COMERCIO INTRAINDUSTRIAL</v>
      </c>
      <c r="M65" s="167" t="str">
        <f t="shared" si="6"/>
        <v>COMERCIO INTRAINDUSTRIAL</v>
      </c>
      <c r="N65" s="136" t="str">
        <f t="shared" si="6"/>
        <v>COMERCIO INTRAINDUSTRIAL</v>
      </c>
      <c r="O65" s="167" t="str">
        <f t="shared" si="6"/>
        <v>COMERCIO INTRAINDUSTRIAL</v>
      </c>
      <c r="P65" s="136" t="str">
        <f t="shared" si="6"/>
        <v>COMERCIO INTRAINDUSTRIAL</v>
      </c>
      <c r="Q65" s="167" t="str">
        <f t="shared" si="6"/>
        <v>COMERCIO INTRAINDUSTRIAL</v>
      </c>
      <c r="R65" s="136" t="str">
        <f t="shared" si="6"/>
        <v>COMERCIO INTRAINDUSTRIAL</v>
      </c>
      <c r="S65" s="167" t="str">
        <f t="shared" si="6"/>
        <v>COMERCIO INTRAINDUSTRIAL</v>
      </c>
      <c r="T65" s="136" t="str">
        <f t="shared" si="6"/>
        <v>COMERCIO INTRAINDUSTRIAL</v>
      </c>
      <c r="U65" s="167" t="str">
        <f t="shared" si="6"/>
        <v>COMERCIO INTRAINDUSTRIAL</v>
      </c>
      <c r="V65" s="136" t="str">
        <f t="shared" si="6"/>
        <v>COMERCIO INTRAINDUSTRIAL</v>
      </c>
      <c r="W65" s="167" t="str">
        <f t="shared" si="6"/>
        <v>COMERCIO INTRAINDUSTRIAL</v>
      </c>
      <c r="X65" s="136" t="str">
        <f t="shared" si="6"/>
        <v>INDICIO DE COMERCIO INTRAINDUSTRIAL</v>
      </c>
      <c r="Y65" s="167" t="str">
        <f t="shared" si="6"/>
        <v>INDICIO DE COMERCIO INTRAINDUSTRIAL</v>
      </c>
      <c r="Z65" s="136" t="str">
        <f t="shared" si="6"/>
        <v>INDICIO DE COMERCIO INTRAINDUSTRIAL</v>
      </c>
      <c r="AA65" s="170" t="str">
        <f t="shared" si="6"/>
        <v>INDICIO DE COMERCIO INTRAINDUSTRIAL</v>
      </c>
    </row>
    <row r="66" spans="4:27" x14ac:dyDescent="0.25">
      <c r="D66" s="234" t="s">
        <v>24</v>
      </c>
      <c r="E66" s="235"/>
      <c r="F66" s="136" t="str">
        <f t="shared" ref="F66:AA66" si="7">+IF(F53&gt;0.33, "COMERCIO INTRAINDUSTRIAL", "INDICIO DE COMERCIO INTRAINDUSTRIAL")</f>
        <v>COMERCIO INTRAINDUSTRIAL</v>
      </c>
      <c r="G66" s="167" t="str">
        <f t="shared" si="7"/>
        <v>INDICIO DE COMERCIO INTRAINDUSTRIAL</v>
      </c>
      <c r="H66" s="136" t="str">
        <f t="shared" si="7"/>
        <v>COMERCIO INTRAINDUSTRIAL</v>
      </c>
      <c r="I66" s="167" t="str">
        <f t="shared" si="7"/>
        <v>COMERCIO INTRAINDUSTRIAL</v>
      </c>
      <c r="J66" s="136" t="str">
        <f t="shared" si="7"/>
        <v>COMERCIO INTRAINDUSTRIAL</v>
      </c>
      <c r="K66" s="167" t="str">
        <f t="shared" si="7"/>
        <v>COMERCIO INTRAINDUSTRIAL</v>
      </c>
      <c r="L66" s="136" t="str">
        <f t="shared" si="7"/>
        <v>COMERCIO INTRAINDUSTRIAL</v>
      </c>
      <c r="M66" s="167" t="str">
        <f t="shared" si="7"/>
        <v>COMERCIO INTRAINDUSTRIAL</v>
      </c>
      <c r="N66" s="136" t="str">
        <f t="shared" si="7"/>
        <v>COMERCIO INTRAINDUSTRIAL</v>
      </c>
      <c r="O66" s="167" t="str">
        <f t="shared" si="7"/>
        <v>COMERCIO INTRAINDUSTRIAL</v>
      </c>
      <c r="P66" s="136" t="str">
        <f t="shared" si="7"/>
        <v>COMERCIO INTRAINDUSTRIAL</v>
      </c>
      <c r="Q66" s="167" t="str">
        <f t="shared" si="7"/>
        <v>COMERCIO INTRAINDUSTRIAL</v>
      </c>
      <c r="R66" s="136" t="str">
        <f t="shared" si="7"/>
        <v>COMERCIO INTRAINDUSTRIAL</v>
      </c>
      <c r="S66" s="167" t="str">
        <f t="shared" si="7"/>
        <v>COMERCIO INTRAINDUSTRIAL</v>
      </c>
      <c r="T66" s="136" t="str">
        <f t="shared" si="7"/>
        <v>COMERCIO INTRAINDUSTRIAL</v>
      </c>
      <c r="U66" s="167" t="str">
        <f t="shared" si="7"/>
        <v>COMERCIO INTRAINDUSTRIAL</v>
      </c>
      <c r="V66" s="136" t="str">
        <f t="shared" si="7"/>
        <v>COMERCIO INTRAINDUSTRIAL</v>
      </c>
      <c r="W66" s="167" t="str">
        <f t="shared" si="7"/>
        <v>COMERCIO INTRAINDUSTRIAL</v>
      </c>
      <c r="X66" s="136" t="str">
        <f t="shared" si="7"/>
        <v>COMERCIO INTRAINDUSTRIAL</v>
      </c>
      <c r="Y66" s="167" t="str">
        <f t="shared" si="7"/>
        <v>COMERCIO INTRAINDUSTRIAL</v>
      </c>
      <c r="Z66" s="136" t="str">
        <f t="shared" si="7"/>
        <v>COMERCIO INTRAINDUSTRIAL</v>
      </c>
      <c r="AA66" s="170" t="str">
        <f t="shared" si="7"/>
        <v>COMERCIO INTRAINDUSTRIAL</v>
      </c>
    </row>
    <row r="67" spans="4:27" x14ac:dyDescent="0.25">
      <c r="D67" s="232" t="s">
        <v>25</v>
      </c>
      <c r="E67" s="233"/>
      <c r="F67" s="136" t="str">
        <f t="shared" ref="F67:AA67" si="8">+IF(F54&gt;0.33, "COMERCIO INTRAINDUSTRIAL", "INDICIO DE COMERCIO INTRAINDUSTRIAL")</f>
        <v>COMERCIO INTRAINDUSTRIAL</v>
      </c>
      <c r="G67" s="167" t="str">
        <f t="shared" si="8"/>
        <v>COMERCIO INTRAINDUSTRIAL</v>
      </c>
      <c r="H67" s="136" t="str">
        <f t="shared" si="8"/>
        <v>COMERCIO INTRAINDUSTRIAL</v>
      </c>
      <c r="I67" s="167" t="str">
        <f t="shared" si="8"/>
        <v>COMERCIO INTRAINDUSTRIAL</v>
      </c>
      <c r="J67" s="136" t="str">
        <f t="shared" si="8"/>
        <v>COMERCIO INTRAINDUSTRIAL</v>
      </c>
      <c r="K67" s="167" t="str">
        <f t="shared" si="8"/>
        <v>COMERCIO INTRAINDUSTRIAL</v>
      </c>
      <c r="L67" s="136" t="str">
        <f t="shared" si="8"/>
        <v>COMERCIO INTRAINDUSTRIAL</v>
      </c>
      <c r="M67" s="167" t="str">
        <f t="shared" si="8"/>
        <v>COMERCIO INTRAINDUSTRIAL</v>
      </c>
      <c r="N67" s="136" t="str">
        <f t="shared" si="8"/>
        <v>COMERCIO INTRAINDUSTRIAL</v>
      </c>
      <c r="O67" s="167" t="str">
        <f t="shared" si="8"/>
        <v>COMERCIO INTRAINDUSTRIAL</v>
      </c>
      <c r="P67" s="136" t="str">
        <f t="shared" si="8"/>
        <v>COMERCIO INTRAINDUSTRIAL</v>
      </c>
      <c r="Q67" s="167" t="str">
        <f t="shared" si="8"/>
        <v>COMERCIO INTRAINDUSTRIAL</v>
      </c>
      <c r="R67" s="136" t="str">
        <f t="shared" si="8"/>
        <v>COMERCIO INTRAINDUSTRIAL</v>
      </c>
      <c r="S67" s="167" t="str">
        <f t="shared" si="8"/>
        <v>COMERCIO INTRAINDUSTRIAL</v>
      </c>
      <c r="T67" s="136" t="str">
        <f t="shared" si="8"/>
        <v>COMERCIO INTRAINDUSTRIAL</v>
      </c>
      <c r="U67" s="167" t="str">
        <f t="shared" si="8"/>
        <v>COMERCIO INTRAINDUSTRIAL</v>
      </c>
      <c r="V67" s="136" t="str">
        <f t="shared" si="8"/>
        <v>COMERCIO INTRAINDUSTRIAL</v>
      </c>
      <c r="W67" s="167" t="str">
        <f t="shared" si="8"/>
        <v>COMERCIO INTRAINDUSTRIAL</v>
      </c>
      <c r="X67" s="136" t="str">
        <f t="shared" si="8"/>
        <v>COMERCIO INTRAINDUSTRIAL</v>
      </c>
      <c r="Y67" s="167" t="str">
        <f t="shared" si="8"/>
        <v>COMERCIO INTRAINDUSTRIAL</v>
      </c>
      <c r="Z67" s="136" t="str">
        <f t="shared" si="8"/>
        <v>INDICIO DE COMERCIO INTRAINDUSTRIAL</v>
      </c>
      <c r="AA67" s="170" t="str">
        <f t="shared" si="8"/>
        <v>INDICIO DE COMERCIO INTRAINDUSTRIAL</v>
      </c>
    </row>
    <row r="68" spans="4:27" ht="15.75" thickBot="1" x14ac:dyDescent="0.3">
      <c r="D68" s="230" t="s">
        <v>26</v>
      </c>
      <c r="E68" s="231"/>
      <c r="F68" s="137" t="e">
        <f t="shared" ref="F68:AA68" si="9">+IF(F55&gt;0.33, "COMERCIO INTRAINDUSTRIAL", "INDICIO DE COMERCIO INTRAINDUSTRIAL")</f>
        <v>#DIV/0!</v>
      </c>
      <c r="G68" s="171" t="str">
        <f t="shared" si="9"/>
        <v>COMERCIO INTRAINDUSTRIAL</v>
      </c>
      <c r="H68" s="137" t="e">
        <f t="shared" si="9"/>
        <v>#DIV/0!</v>
      </c>
      <c r="I68" s="171" t="str">
        <f t="shared" si="9"/>
        <v>INDICIO DE COMERCIO INTRAINDUSTRIAL</v>
      </c>
      <c r="J68" s="137" t="str">
        <f t="shared" si="9"/>
        <v>COMERCIO INTRAINDUSTRIAL</v>
      </c>
      <c r="K68" s="171" t="str">
        <f t="shared" si="9"/>
        <v>INDICIO DE COMERCIO INTRAINDUSTRIAL</v>
      </c>
      <c r="L68" s="137" t="str">
        <f t="shared" si="9"/>
        <v>INDICIO DE COMERCIO INTRAINDUSTRIAL</v>
      </c>
      <c r="M68" s="171" t="str">
        <f t="shared" si="9"/>
        <v>INDICIO DE COMERCIO INTRAINDUSTRIAL</v>
      </c>
      <c r="N68" s="137" t="str">
        <f t="shared" si="9"/>
        <v>INDICIO DE COMERCIO INTRAINDUSTRIAL</v>
      </c>
      <c r="O68" s="171" t="str">
        <f t="shared" si="9"/>
        <v>INDICIO DE COMERCIO INTRAINDUSTRIAL</v>
      </c>
      <c r="P68" s="137" t="str">
        <f t="shared" si="9"/>
        <v>INDICIO DE COMERCIO INTRAINDUSTRIAL</v>
      </c>
      <c r="Q68" s="171" t="str">
        <f t="shared" si="9"/>
        <v>INDICIO DE COMERCIO INTRAINDUSTRIAL</v>
      </c>
      <c r="R68" s="137" t="str">
        <f t="shared" si="9"/>
        <v>COMERCIO INTRAINDUSTRIAL</v>
      </c>
      <c r="S68" s="171" t="str">
        <f t="shared" si="9"/>
        <v>INDICIO DE COMERCIO INTRAINDUSTRIAL</v>
      </c>
      <c r="T68" s="137" t="str">
        <f t="shared" si="9"/>
        <v>INDICIO DE COMERCIO INTRAINDUSTRIAL</v>
      </c>
      <c r="U68" s="171" t="str">
        <f t="shared" si="9"/>
        <v>INDICIO DE COMERCIO INTRAINDUSTRIAL</v>
      </c>
      <c r="V68" s="137" t="str">
        <f t="shared" si="9"/>
        <v>INDICIO DE COMERCIO INTRAINDUSTRIAL</v>
      </c>
      <c r="W68" s="171" t="str">
        <f t="shared" si="9"/>
        <v>INDICIO DE COMERCIO INTRAINDUSTRIAL</v>
      </c>
      <c r="X68" s="137" t="str">
        <f t="shared" si="9"/>
        <v>INDICIO DE COMERCIO INTRAINDUSTRIAL</v>
      </c>
      <c r="Y68" s="171" t="str">
        <f t="shared" si="9"/>
        <v>INDICIO DE COMERCIO INTRAINDUSTRIAL</v>
      </c>
      <c r="Z68" s="137" t="str">
        <f t="shared" si="9"/>
        <v>COMERCIO INTRAINDUSTRIAL</v>
      </c>
      <c r="AA68" s="172" t="str">
        <f t="shared" si="9"/>
        <v>INDICIO DE COMERCIO INTRAINDUSTRIAL</v>
      </c>
    </row>
    <row r="69" spans="4:27" x14ac:dyDescent="0.25">
      <c r="D69" s="1" t="s">
        <v>57</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workbookViewId="0">
      <selection activeCell="N20" sqref="N20"/>
    </sheetView>
  </sheetViews>
  <sheetFormatPr baseColWidth="10" defaultRowHeight="15" x14ac:dyDescent="0.25"/>
  <sheetData>
    <row r="2" spans="2:10" x14ac:dyDescent="0.25">
      <c r="B2" s="1"/>
      <c r="C2" s="1"/>
      <c r="D2" s="1"/>
      <c r="E2" s="1"/>
      <c r="F2" s="1"/>
      <c r="G2" s="1"/>
      <c r="H2" s="1"/>
      <c r="I2" s="1"/>
      <c r="J2" s="1"/>
    </row>
    <row r="3" spans="2:10" ht="23.25" x14ac:dyDescent="0.3">
      <c r="B3" s="187" t="s">
        <v>13</v>
      </c>
      <c r="C3" s="187"/>
      <c r="D3" s="187"/>
      <c r="E3" s="187"/>
      <c r="F3" s="187"/>
      <c r="G3" s="187"/>
      <c r="H3" s="187"/>
      <c r="I3" s="187"/>
      <c r="J3" s="4"/>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
      <c r="D8" s="1"/>
      <c r="E8" s="1"/>
      <c r="F8" s="1"/>
      <c r="G8" s="1"/>
      <c r="H8" s="1"/>
      <c r="I8" s="1"/>
      <c r="J8" s="1"/>
    </row>
    <row r="9" spans="2:10" x14ac:dyDescent="0.25">
      <c r="B9" s="1"/>
      <c r="C9" s="1"/>
      <c r="D9" s="1"/>
      <c r="E9" s="1"/>
      <c r="F9" s="1"/>
      <c r="G9" s="1"/>
      <c r="H9" s="1"/>
      <c r="I9" s="1"/>
      <c r="J9" s="1"/>
    </row>
    <row r="10" spans="2:10" x14ac:dyDescent="0.25">
      <c r="B10" s="1"/>
      <c r="C10" s="1"/>
      <c r="D10" s="1"/>
      <c r="E10" s="1"/>
      <c r="F10" s="1"/>
      <c r="G10" s="1"/>
      <c r="H10" s="1"/>
      <c r="I10" s="1"/>
      <c r="J10" s="1"/>
    </row>
    <row r="11" spans="2:10" x14ac:dyDescent="0.25">
      <c r="B11" s="1"/>
      <c r="C11" s="1"/>
      <c r="D11" s="1"/>
      <c r="E11" s="1"/>
      <c r="F11" s="1"/>
      <c r="G11" s="1"/>
      <c r="H11" s="1"/>
      <c r="I11" s="1"/>
      <c r="J11" s="1"/>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x14ac:dyDescent="0.25">
      <c r="B14" s="1"/>
      <c r="C14" s="1"/>
      <c r="D14" s="1"/>
      <c r="E14" s="1"/>
      <c r="F14" s="1"/>
      <c r="G14" s="1"/>
      <c r="H14" s="1"/>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row r="27" spans="2:10" x14ac:dyDescent="0.25">
      <c r="B27" s="1"/>
      <c r="C27" s="1"/>
      <c r="D27" s="1"/>
      <c r="E27" s="1"/>
      <c r="F27" s="1"/>
      <c r="G27" s="1"/>
      <c r="H27" s="1"/>
      <c r="I27" s="1"/>
      <c r="J27" s="1"/>
    </row>
  </sheetData>
  <mergeCells count="1">
    <mergeCell ref="B3:I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A53" sqref="A53"/>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7" max="7" width="12.42578125" bestFit="1" customWidth="1"/>
    <col min="9" max="10" width="12.42578125" bestFit="1" customWidth="1"/>
    <col min="11" max="11" width="12.140625" customWidth="1"/>
    <col min="13" max="24" width="12.42578125" bestFit="1" customWidth="1"/>
  </cols>
  <sheetData>
    <row r="7" spans="2:16" ht="15" customHeight="1" x14ac:dyDescent="0.25">
      <c r="B7" s="194" t="s">
        <v>52</v>
      </c>
      <c r="C7" s="194"/>
      <c r="D7" s="194"/>
      <c r="E7" s="194"/>
      <c r="M7" s="194" t="s">
        <v>4</v>
      </c>
      <c r="N7" s="194"/>
      <c r="O7" s="194"/>
      <c r="P7" s="194"/>
    </row>
    <row r="8" spans="2:16" x14ac:dyDescent="0.25">
      <c r="B8" s="194"/>
      <c r="C8" s="194"/>
      <c r="D8" s="194"/>
      <c r="E8" s="194"/>
      <c r="G8" s="196" t="s">
        <v>0</v>
      </c>
      <c r="H8" s="196"/>
      <c r="I8" s="196"/>
      <c r="J8" s="196"/>
      <c r="M8" s="194"/>
      <c r="N8" s="194"/>
      <c r="O8" s="194"/>
      <c r="P8" s="194"/>
    </row>
    <row r="9" spans="2:16" x14ac:dyDescent="0.25">
      <c r="B9" s="194"/>
      <c r="C9" s="194"/>
      <c r="D9" s="194"/>
      <c r="E9" s="194"/>
      <c r="G9" s="196"/>
      <c r="H9" s="196"/>
      <c r="I9" s="196"/>
      <c r="J9" s="196"/>
      <c r="M9" s="194"/>
      <c r="N9" s="194"/>
      <c r="O9" s="194"/>
      <c r="P9" s="194"/>
    </row>
    <row r="10" spans="2:16" x14ac:dyDescent="0.25">
      <c r="B10" s="194"/>
      <c r="C10" s="194"/>
      <c r="D10" s="194"/>
      <c r="E10" s="194"/>
      <c r="G10" s="196"/>
      <c r="H10" s="196"/>
      <c r="I10" s="196"/>
      <c r="J10" s="196"/>
      <c r="M10" s="194"/>
      <c r="N10" s="194"/>
      <c r="O10" s="194"/>
      <c r="P10" s="194"/>
    </row>
    <row r="11" spans="2:16" x14ac:dyDescent="0.25">
      <c r="B11" s="194"/>
      <c r="C11" s="194"/>
      <c r="D11" s="194"/>
      <c r="E11" s="194"/>
      <c r="G11" s="196"/>
      <c r="H11" s="196"/>
      <c r="I11" s="196"/>
      <c r="J11" s="196"/>
      <c r="M11" s="194"/>
      <c r="N11" s="194"/>
      <c r="O11" s="194"/>
      <c r="P11" s="194"/>
    </row>
    <row r="12" spans="2:16" x14ac:dyDescent="0.25">
      <c r="B12" s="194"/>
      <c r="C12" s="194"/>
      <c r="D12" s="194"/>
      <c r="E12" s="194"/>
      <c r="G12" s="196"/>
      <c r="H12" s="196"/>
      <c r="I12" s="196"/>
      <c r="J12" s="196"/>
      <c r="M12" s="194"/>
      <c r="N12" s="194"/>
      <c r="O12" s="194"/>
      <c r="P12" s="194"/>
    </row>
    <row r="13" spans="2:16" x14ac:dyDescent="0.25">
      <c r="B13" s="194"/>
      <c r="C13" s="194"/>
      <c r="D13" s="194"/>
      <c r="E13" s="194"/>
      <c r="G13" s="196"/>
      <c r="H13" s="196"/>
      <c r="I13" s="196"/>
      <c r="J13" s="196"/>
      <c r="M13" s="194"/>
      <c r="N13" s="194"/>
      <c r="O13" s="194"/>
      <c r="P13" s="194"/>
    </row>
    <row r="14" spans="2:16" x14ac:dyDescent="0.25">
      <c r="B14" s="194"/>
      <c r="C14" s="194"/>
      <c r="D14" s="194"/>
      <c r="E14" s="194"/>
      <c r="G14" s="196"/>
      <c r="H14" s="196"/>
      <c r="I14" s="196"/>
      <c r="J14" s="196"/>
      <c r="M14" s="194"/>
      <c r="N14" s="194"/>
      <c r="O14" s="194"/>
      <c r="P14" s="194"/>
    </row>
    <row r="15" spans="2:16" x14ac:dyDescent="0.25">
      <c r="B15" s="194"/>
      <c r="C15" s="194"/>
      <c r="D15" s="194"/>
      <c r="E15" s="194"/>
      <c r="G15" s="196"/>
      <c r="H15" s="196"/>
      <c r="I15" s="196"/>
      <c r="J15" s="196"/>
      <c r="M15" s="194"/>
      <c r="N15" s="194"/>
      <c r="O15" s="194"/>
      <c r="P15" s="194"/>
    </row>
    <row r="16" spans="2:16" x14ac:dyDescent="0.25">
      <c r="B16" s="194"/>
      <c r="C16" s="194"/>
      <c r="D16" s="194"/>
      <c r="E16" s="194"/>
      <c r="G16" s="196"/>
      <c r="H16" s="196"/>
      <c r="I16" s="196"/>
      <c r="J16" s="196"/>
      <c r="M16" s="194"/>
      <c r="N16" s="194"/>
      <c r="O16" s="194"/>
      <c r="P16" s="194"/>
    </row>
    <row r="17" spans="3:15" x14ac:dyDescent="0.25">
      <c r="C17" s="195" t="s">
        <v>3</v>
      </c>
      <c r="D17" s="195"/>
      <c r="E17" s="195"/>
      <c r="M17" s="195" t="s">
        <v>3</v>
      </c>
      <c r="N17" s="195"/>
      <c r="O17" s="195"/>
    </row>
    <row r="43" spans="2:25" x14ac:dyDescent="0.25">
      <c r="C43" s="6" t="s">
        <v>14</v>
      </c>
      <c r="D43" s="7"/>
      <c r="E43" s="7"/>
      <c r="F43" s="7"/>
      <c r="G43" s="7"/>
      <c r="H43" s="7"/>
      <c r="I43" s="7"/>
    </row>
    <row r="44" spans="2:25" ht="15.75" thickBot="1" x14ac:dyDescent="0.3"/>
    <row r="45" spans="2:25" ht="15.75" thickBot="1" x14ac:dyDescent="0.3">
      <c r="B45" s="8" t="s">
        <v>15</v>
      </c>
      <c r="C45" s="9"/>
      <c r="D45" s="18">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97" t="s">
        <v>27</v>
      </c>
      <c r="C46" s="198"/>
      <c r="D46" s="22">
        <v>92404.335999999996</v>
      </c>
      <c r="E46" s="23">
        <v>103300.792</v>
      </c>
      <c r="F46" s="22">
        <v>121054.856</v>
      </c>
      <c r="G46" s="23">
        <v>102142.08</v>
      </c>
      <c r="H46" s="22">
        <v>115305.45600000001</v>
      </c>
      <c r="I46" s="23">
        <v>121059.995</v>
      </c>
      <c r="J46" s="22">
        <v>149820.5</v>
      </c>
      <c r="K46" s="23">
        <v>152298.68400000001</v>
      </c>
      <c r="L46" s="22">
        <v>193707.86499999999</v>
      </c>
      <c r="M46" s="23">
        <v>235232.39499999999</v>
      </c>
      <c r="N46" s="22">
        <v>219449.77299999999</v>
      </c>
      <c r="O46" s="23">
        <v>242179.693</v>
      </c>
      <c r="P46" s="22">
        <v>283088.49</v>
      </c>
      <c r="Q46" s="23">
        <v>378372.20400000003</v>
      </c>
      <c r="R46" s="22">
        <v>291251.61700000003</v>
      </c>
      <c r="S46" s="23">
        <v>464120.09600000002</v>
      </c>
      <c r="T46" s="22">
        <v>434876.978</v>
      </c>
      <c r="U46" s="23">
        <v>274485.88699999999</v>
      </c>
      <c r="V46" s="22">
        <v>276515.853</v>
      </c>
      <c r="W46" s="23">
        <v>264489.74699999997</v>
      </c>
      <c r="X46" s="22">
        <v>247580.951</v>
      </c>
      <c r="Y46" s="24">
        <v>229553.75899999999</v>
      </c>
    </row>
    <row r="47" spans="2:25" x14ac:dyDescent="0.25">
      <c r="B47" s="190" t="s">
        <v>17</v>
      </c>
      <c r="C47" s="191"/>
      <c r="D47" s="19">
        <v>2854.4229999999998</v>
      </c>
      <c r="E47" s="12">
        <v>2017.067</v>
      </c>
      <c r="F47" s="19">
        <v>1885.5530000000001</v>
      </c>
      <c r="G47" s="12">
        <v>3139.009</v>
      </c>
      <c r="H47" s="19">
        <v>3945.5529999999999</v>
      </c>
      <c r="I47" s="12">
        <v>3734.9769999999999</v>
      </c>
      <c r="J47" s="19">
        <v>5618.0429999999997</v>
      </c>
      <c r="K47" s="12">
        <v>9386.643</v>
      </c>
      <c r="L47" s="19">
        <v>5033.88</v>
      </c>
      <c r="M47" s="12">
        <v>4548.942</v>
      </c>
      <c r="N47" s="19">
        <v>3942.444</v>
      </c>
      <c r="O47" s="12">
        <v>4036.6480000000001</v>
      </c>
      <c r="P47" s="19">
        <v>6498.125</v>
      </c>
      <c r="Q47" s="12">
        <v>6973.22</v>
      </c>
      <c r="R47" s="19">
        <v>7812.51</v>
      </c>
      <c r="S47" s="12">
        <v>11128.879000000001</v>
      </c>
      <c r="T47" s="19">
        <v>10930.504999999999</v>
      </c>
      <c r="U47" s="12">
        <v>12680.507</v>
      </c>
      <c r="V47" s="19">
        <v>15245.481</v>
      </c>
      <c r="W47" s="12">
        <v>16907.472000000002</v>
      </c>
      <c r="X47" s="19">
        <v>15525.518</v>
      </c>
      <c r="Y47" s="13">
        <v>14913.188</v>
      </c>
    </row>
    <row r="48" spans="2:25" x14ac:dyDescent="0.25">
      <c r="B48" s="188" t="s">
        <v>18</v>
      </c>
      <c r="C48" s="189"/>
      <c r="D48" s="20">
        <v>512.84900000000005</v>
      </c>
      <c r="E48" s="14">
        <v>383.476</v>
      </c>
      <c r="F48" s="20">
        <v>540.86599999999999</v>
      </c>
      <c r="G48" s="14">
        <v>500.89400000000001</v>
      </c>
      <c r="H48" s="20">
        <v>67.027000000000001</v>
      </c>
      <c r="I48" s="14">
        <v>81.531000000000006</v>
      </c>
      <c r="J48" s="20">
        <v>503.286</v>
      </c>
      <c r="K48" s="14">
        <v>350.99099999999999</v>
      </c>
      <c r="L48" s="20">
        <v>594.64300000000003</v>
      </c>
      <c r="M48" s="14">
        <v>447.97399999999999</v>
      </c>
      <c r="N48" s="20">
        <v>471.84699999999998</v>
      </c>
      <c r="O48" s="14">
        <v>222.63200000000001</v>
      </c>
      <c r="P48" s="20">
        <v>27.82</v>
      </c>
      <c r="Q48" s="14">
        <v>35.008000000000003</v>
      </c>
      <c r="R48" s="20">
        <v>114.83499999999999</v>
      </c>
      <c r="S48" s="14">
        <v>31.591999999999999</v>
      </c>
      <c r="T48" s="20">
        <v>26.542999999999999</v>
      </c>
      <c r="U48" s="14"/>
      <c r="V48" s="20">
        <v>1.2450000000000001</v>
      </c>
      <c r="W48" s="14">
        <v>11.432</v>
      </c>
      <c r="X48" s="20">
        <v>39.401000000000003</v>
      </c>
      <c r="Y48" s="15">
        <v>100.491</v>
      </c>
    </row>
    <row r="49" spans="2:25" s="1" customFormat="1" x14ac:dyDescent="0.25">
      <c r="B49" s="190" t="s">
        <v>19</v>
      </c>
      <c r="C49" s="191"/>
      <c r="D49" s="19">
        <v>26.498000000000001</v>
      </c>
      <c r="E49" s="12">
        <v>150.64400000000001</v>
      </c>
      <c r="F49" s="19">
        <v>158.87700000000001</v>
      </c>
      <c r="G49" s="12">
        <v>476.14600000000002</v>
      </c>
      <c r="H49" s="19">
        <v>182.10499999999999</v>
      </c>
      <c r="I49" s="12">
        <v>87.254999999999995</v>
      </c>
      <c r="J49" s="19">
        <v>320.15699999999998</v>
      </c>
      <c r="K49" s="12">
        <v>617.73199999999997</v>
      </c>
      <c r="L49" s="19">
        <v>1027.5920000000001</v>
      </c>
      <c r="M49" s="12">
        <v>2302.0450000000001</v>
      </c>
      <c r="N49" s="19">
        <v>2249.7190000000001</v>
      </c>
      <c r="O49" s="12">
        <v>2416.23</v>
      </c>
      <c r="P49" s="19">
        <v>3061.0830000000001</v>
      </c>
      <c r="Q49" s="12">
        <v>3994.355</v>
      </c>
      <c r="R49" s="19">
        <v>3047.8789999999999</v>
      </c>
      <c r="S49" s="12">
        <v>2528.7249999999999</v>
      </c>
      <c r="T49" s="19">
        <v>2492.241</v>
      </c>
      <c r="U49" s="12">
        <v>2437.46</v>
      </c>
      <c r="V49" s="19">
        <v>2230.14</v>
      </c>
      <c r="W49" s="12">
        <v>2423.1410000000001</v>
      </c>
      <c r="X49" s="19">
        <v>2652.4989999999998</v>
      </c>
      <c r="Y49" s="13">
        <v>2168.87</v>
      </c>
    </row>
    <row r="50" spans="2:25" x14ac:dyDescent="0.25">
      <c r="B50" s="188" t="s">
        <v>20</v>
      </c>
      <c r="C50" s="189"/>
      <c r="D50" s="20">
        <v>37846.489000000001</v>
      </c>
      <c r="E50" s="14">
        <v>40845.587</v>
      </c>
      <c r="F50" s="20">
        <v>32551.488000000001</v>
      </c>
      <c r="G50" s="14">
        <v>4385.6390000000001</v>
      </c>
      <c r="H50" s="20">
        <v>512.03899999999999</v>
      </c>
      <c r="I50" s="14">
        <v>1689.1320000000001</v>
      </c>
      <c r="J50" s="20">
        <v>26576.850999999999</v>
      </c>
      <c r="K50" s="14">
        <v>4725.9369999999999</v>
      </c>
      <c r="L50" s="20">
        <v>46209.199000000001</v>
      </c>
      <c r="M50" s="14">
        <v>59349.391000000003</v>
      </c>
      <c r="N50" s="20">
        <v>20164.969000000001</v>
      </c>
      <c r="O50" s="14">
        <v>23659.609</v>
      </c>
      <c r="P50" s="20">
        <v>25800.637999999999</v>
      </c>
      <c r="Q50" s="14">
        <v>81863.785999999993</v>
      </c>
      <c r="R50" s="20">
        <v>20696.460999999999</v>
      </c>
      <c r="S50" s="14">
        <v>199989.902</v>
      </c>
      <c r="T50" s="20">
        <v>171994.77299999999</v>
      </c>
      <c r="U50" s="14">
        <v>7086.1779999999999</v>
      </c>
      <c r="V50" s="20">
        <v>8526.4830000000002</v>
      </c>
      <c r="W50" s="14">
        <v>5108.1210000000001</v>
      </c>
      <c r="X50" s="20">
        <v>3103.9250000000002</v>
      </c>
      <c r="Y50" s="15">
        <v>4441.1139999999996</v>
      </c>
    </row>
    <row r="51" spans="2:25" s="1" customFormat="1" x14ac:dyDescent="0.25">
      <c r="B51" s="190" t="s">
        <v>21</v>
      </c>
      <c r="C51" s="191"/>
      <c r="D51" s="19"/>
      <c r="E51" s="12">
        <v>2.9510000000000001</v>
      </c>
      <c r="F51" s="19">
        <v>1.4590000000000001</v>
      </c>
      <c r="G51" s="12"/>
      <c r="H51" s="19">
        <v>2.6549999999999998</v>
      </c>
      <c r="I51" s="12">
        <v>0.47399999999999998</v>
      </c>
      <c r="J51" s="19">
        <v>1.677</v>
      </c>
      <c r="K51" s="12">
        <v>2384.777</v>
      </c>
      <c r="L51" s="19">
        <v>128.899</v>
      </c>
      <c r="M51" s="12">
        <v>655.83299999999997</v>
      </c>
      <c r="N51" s="19">
        <v>221.98400000000001</v>
      </c>
      <c r="O51" s="12">
        <v>499.47199999999998</v>
      </c>
      <c r="P51" s="19">
        <v>153.54599999999999</v>
      </c>
      <c r="Q51" s="12">
        <v>69.218000000000004</v>
      </c>
      <c r="R51" s="19">
        <v>41.831000000000003</v>
      </c>
      <c r="S51" s="12">
        <v>26.056000000000001</v>
      </c>
      <c r="T51" s="19">
        <v>65.471000000000004</v>
      </c>
      <c r="U51" s="12">
        <v>34.698</v>
      </c>
      <c r="V51" s="19">
        <v>4.8460000000000001</v>
      </c>
      <c r="W51" s="12">
        <v>203.98699999999999</v>
      </c>
      <c r="X51" s="19">
        <v>3.5680000000000001</v>
      </c>
      <c r="Y51" s="13">
        <v>28.350999999999999</v>
      </c>
    </row>
    <row r="52" spans="2:25" x14ac:dyDescent="0.25">
      <c r="B52" s="188" t="s">
        <v>22</v>
      </c>
      <c r="C52" s="189"/>
      <c r="D52" s="20">
        <v>14833.433000000001</v>
      </c>
      <c r="E52" s="14">
        <v>24508.409</v>
      </c>
      <c r="F52" s="20">
        <v>24841.202000000001</v>
      </c>
      <c r="G52" s="14">
        <v>28258.454000000002</v>
      </c>
      <c r="H52" s="20">
        <v>33141.993000000002</v>
      </c>
      <c r="I52" s="14">
        <v>36085.767</v>
      </c>
      <c r="J52" s="20">
        <v>37105.313999999998</v>
      </c>
      <c r="K52" s="14">
        <v>43914.029000000002</v>
      </c>
      <c r="L52" s="20">
        <v>49594.23</v>
      </c>
      <c r="M52" s="14">
        <v>60859.226999999999</v>
      </c>
      <c r="N52" s="20">
        <v>77091.875</v>
      </c>
      <c r="O52" s="14">
        <v>87926.445000000007</v>
      </c>
      <c r="P52" s="20">
        <v>91097.566999999995</v>
      </c>
      <c r="Q52" s="14">
        <v>109903.088</v>
      </c>
      <c r="R52" s="20">
        <v>109285.28599999999</v>
      </c>
      <c r="S52" s="14">
        <v>111445.68399999999</v>
      </c>
      <c r="T52" s="20">
        <v>122532.959</v>
      </c>
      <c r="U52" s="14">
        <v>121898.996</v>
      </c>
      <c r="V52" s="20">
        <v>126951.432</v>
      </c>
      <c r="W52" s="14">
        <v>131183.5</v>
      </c>
      <c r="X52" s="20">
        <v>114567.08199999999</v>
      </c>
      <c r="Y52" s="15">
        <v>92725.654999999999</v>
      </c>
    </row>
    <row r="53" spans="2:25" s="1" customFormat="1" x14ac:dyDescent="0.25">
      <c r="B53" s="190" t="s">
        <v>23</v>
      </c>
      <c r="C53" s="191"/>
      <c r="D53" s="19">
        <v>16182.279</v>
      </c>
      <c r="E53" s="12">
        <v>13668.743</v>
      </c>
      <c r="F53" s="19">
        <v>22452.751</v>
      </c>
      <c r="G53" s="12">
        <v>24297.036</v>
      </c>
      <c r="H53" s="19">
        <v>33339.01</v>
      </c>
      <c r="I53" s="12">
        <v>40525.277999999998</v>
      </c>
      <c r="J53" s="19">
        <v>40531.451000000001</v>
      </c>
      <c r="K53" s="12">
        <v>45444.343999999997</v>
      </c>
      <c r="L53" s="19">
        <v>47010.866000000002</v>
      </c>
      <c r="M53" s="12">
        <v>57832.182999999997</v>
      </c>
      <c r="N53" s="19">
        <v>65257.324000000001</v>
      </c>
      <c r="O53" s="12">
        <v>62371.262999999999</v>
      </c>
      <c r="P53" s="19">
        <v>80899.372000000003</v>
      </c>
      <c r="Q53" s="12">
        <v>90713.207999999999</v>
      </c>
      <c r="R53" s="19">
        <v>68296.304000000004</v>
      </c>
      <c r="S53" s="12">
        <v>71060.232000000004</v>
      </c>
      <c r="T53" s="19">
        <v>49680.139000000003</v>
      </c>
      <c r="U53" s="12">
        <v>47175.875999999997</v>
      </c>
      <c r="V53" s="19">
        <v>40880.635000000002</v>
      </c>
      <c r="W53" s="12">
        <v>38019.267</v>
      </c>
      <c r="X53" s="19">
        <v>39126.086000000003</v>
      </c>
      <c r="Y53" s="13">
        <v>33908.122000000003</v>
      </c>
    </row>
    <row r="54" spans="2:25" x14ac:dyDescent="0.25">
      <c r="B54" s="188" t="s">
        <v>24</v>
      </c>
      <c r="C54" s="189"/>
      <c r="D54" s="20">
        <v>5324.5950000000003</v>
      </c>
      <c r="E54" s="14">
        <v>3453.61</v>
      </c>
      <c r="F54" s="20">
        <v>5322.5389999999998</v>
      </c>
      <c r="G54" s="14">
        <v>6333.0559999999996</v>
      </c>
      <c r="H54" s="20">
        <v>7368.7839999999997</v>
      </c>
      <c r="I54" s="14">
        <v>10043.912</v>
      </c>
      <c r="J54" s="20">
        <v>9860.4419999999991</v>
      </c>
      <c r="K54" s="14">
        <v>18500.947</v>
      </c>
      <c r="L54" s="20">
        <v>13515.487999999999</v>
      </c>
      <c r="M54" s="14">
        <v>14414.736999999999</v>
      </c>
      <c r="N54" s="20">
        <v>14571.380999999999</v>
      </c>
      <c r="O54" s="14">
        <v>20863.162</v>
      </c>
      <c r="P54" s="20">
        <v>29975.741000000002</v>
      </c>
      <c r="Q54" s="14">
        <v>38013.99</v>
      </c>
      <c r="R54" s="20">
        <v>42588.614000000001</v>
      </c>
      <c r="S54" s="14">
        <v>24837.388999999999</v>
      </c>
      <c r="T54" s="20">
        <v>24543.080999999998</v>
      </c>
      <c r="U54" s="14">
        <v>24176.106</v>
      </c>
      <c r="V54" s="20">
        <v>23930.219000000001</v>
      </c>
      <c r="W54" s="14">
        <v>18659.642</v>
      </c>
      <c r="X54" s="20">
        <v>20362.509999999998</v>
      </c>
      <c r="Y54" s="15">
        <v>26479.669000000002</v>
      </c>
    </row>
    <row r="55" spans="2:25" s="1" customFormat="1" x14ac:dyDescent="0.25">
      <c r="B55" s="190" t="s">
        <v>25</v>
      </c>
      <c r="C55" s="191"/>
      <c r="D55" s="19">
        <v>14823.773999999999</v>
      </c>
      <c r="E55" s="12">
        <v>18270.302</v>
      </c>
      <c r="F55" s="19">
        <v>33300.122000000003</v>
      </c>
      <c r="G55" s="12">
        <v>34751.847000000002</v>
      </c>
      <c r="H55" s="19">
        <v>36746.288999999997</v>
      </c>
      <c r="I55" s="12">
        <v>28811.669000000002</v>
      </c>
      <c r="J55" s="19">
        <v>29303.278999999999</v>
      </c>
      <c r="K55" s="12">
        <v>26973.284</v>
      </c>
      <c r="L55" s="19">
        <v>30583.547999999999</v>
      </c>
      <c r="M55" s="12">
        <v>34783.406999999999</v>
      </c>
      <c r="N55" s="19">
        <v>35381.563000000002</v>
      </c>
      <c r="O55" s="12">
        <v>40107.995000000003</v>
      </c>
      <c r="P55" s="19">
        <v>45314.103000000003</v>
      </c>
      <c r="Q55" s="12">
        <v>46625.925999999999</v>
      </c>
      <c r="R55" s="19">
        <v>39272.324999999997</v>
      </c>
      <c r="S55" s="12">
        <v>42936.821000000004</v>
      </c>
      <c r="T55" s="19">
        <v>52448.002</v>
      </c>
      <c r="U55" s="12">
        <v>58881.362999999998</v>
      </c>
      <c r="V55" s="19">
        <v>58599.294999999998</v>
      </c>
      <c r="W55" s="12">
        <v>51842.55</v>
      </c>
      <c r="X55" s="19">
        <v>51491.167000000001</v>
      </c>
      <c r="Y55" s="13">
        <v>54608.260999999999</v>
      </c>
    </row>
    <row r="56" spans="2:25" ht="15.75" thickBot="1" x14ac:dyDescent="0.3">
      <c r="B56" s="192" t="s">
        <v>26</v>
      </c>
      <c r="C56" s="193"/>
      <c r="D56" s="21"/>
      <c r="E56" s="141">
        <v>3.0000000000000001E-3</v>
      </c>
      <c r="F56" s="21"/>
      <c r="G56" s="16"/>
      <c r="H56" s="142">
        <v>3.0000000000000001E-3</v>
      </c>
      <c r="I56" s="16"/>
      <c r="J56" s="21"/>
      <c r="K56" s="16"/>
      <c r="L56" s="21">
        <v>9.52</v>
      </c>
      <c r="M56" s="16">
        <v>38.655999999999999</v>
      </c>
      <c r="N56" s="21">
        <v>96.674999999999997</v>
      </c>
      <c r="O56" s="16">
        <v>76.239000000000004</v>
      </c>
      <c r="P56" s="21">
        <v>260.49900000000002</v>
      </c>
      <c r="Q56" s="16">
        <v>180.40600000000001</v>
      </c>
      <c r="R56" s="21">
        <v>95.57</v>
      </c>
      <c r="S56" s="16">
        <v>134.81800000000001</v>
      </c>
      <c r="T56" s="21">
        <v>163.268</v>
      </c>
      <c r="U56" s="16">
        <v>114.69799999999999</v>
      </c>
      <c r="V56" s="21">
        <v>146.08099999999999</v>
      </c>
      <c r="W56" s="16">
        <v>130.63800000000001</v>
      </c>
      <c r="X56" s="21">
        <v>709.20100000000002</v>
      </c>
      <c r="Y56" s="17">
        <v>180.041</v>
      </c>
    </row>
    <row r="57" spans="2:25" x14ac:dyDescent="0.25">
      <c r="B57" t="s">
        <v>56</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topLeftCell="A40" workbookViewId="0">
      <selection activeCell="Z59" sqref="Z59"/>
    </sheetView>
  </sheetViews>
  <sheetFormatPr baseColWidth="10" defaultRowHeight="15" x14ac:dyDescent="0.25"/>
  <cols>
    <col min="1" max="1" width="8" customWidth="1"/>
    <col min="4" max="4" width="19.140625" customWidth="1"/>
    <col min="5" max="8" width="12.42578125" bestFit="1" customWidth="1"/>
    <col min="14" max="23" width="12.42578125" bestFit="1" customWidth="1"/>
    <col min="24" max="24" width="12.28515625" customWidth="1"/>
    <col min="25" max="25" width="13.140625" customWidth="1"/>
    <col min="26" max="26" width="12.42578125" bestFit="1" customWidth="1"/>
  </cols>
  <sheetData>
    <row r="7" spans="2:16" x14ac:dyDescent="0.25">
      <c r="B7" s="208" t="s">
        <v>5</v>
      </c>
      <c r="C7" s="209"/>
      <c r="D7" s="209"/>
      <c r="E7" s="209"/>
      <c r="M7" s="194" t="s">
        <v>6</v>
      </c>
      <c r="N7" s="210"/>
      <c r="O7" s="210"/>
      <c r="P7" s="210"/>
    </row>
    <row r="8" spans="2:16" x14ac:dyDescent="0.25">
      <c r="B8" s="209"/>
      <c r="C8" s="209"/>
      <c r="D8" s="209"/>
      <c r="E8" s="209"/>
      <c r="G8" s="196" t="s">
        <v>1</v>
      </c>
      <c r="H8" s="196"/>
      <c r="I8" s="196"/>
      <c r="J8" s="196"/>
      <c r="K8" s="196"/>
      <c r="M8" s="210"/>
      <c r="N8" s="210"/>
      <c r="O8" s="210"/>
      <c r="P8" s="210"/>
    </row>
    <row r="9" spans="2:16" x14ac:dyDescent="0.25">
      <c r="B9" s="209"/>
      <c r="C9" s="209"/>
      <c r="D9" s="209"/>
      <c r="E9" s="209"/>
      <c r="G9" s="196"/>
      <c r="H9" s="196"/>
      <c r="I9" s="196"/>
      <c r="J9" s="196"/>
      <c r="K9" s="196"/>
      <c r="M9" s="210"/>
      <c r="N9" s="210"/>
      <c r="O9" s="210"/>
      <c r="P9" s="210"/>
    </row>
    <row r="10" spans="2:16" x14ac:dyDescent="0.25">
      <c r="B10" s="209"/>
      <c r="C10" s="209"/>
      <c r="D10" s="209"/>
      <c r="E10" s="209"/>
      <c r="G10" s="196"/>
      <c r="H10" s="196"/>
      <c r="I10" s="196"/>
      <c r="J10" s="196"/>
      <c r="K10" s="196"/>
      <c r="M10" s="210"/>
      <c r="N10" s="210"/>
      <c r="O10" s="210"/>
      <c r="P10" s="210"/>
    </row>
    <row r="11" spans="2:16" x14ac:dyDescent="0.25">
      <c r="B11" s="209"/>
      <c r="C11" s="209"/>
      <c r="D11" s="209"/>
      <c r="E11" s="209"/>
      <c r="G11" s="196"/>
      <c r="H11" s="196"/>
      <c r="I11" s="196"/>
      <c r="J11" s="196"/>
      <c r="K11" s="196"/>
      <c r="M11" s="210"/>
      <c r="N11" s="210"/>
      <c r="O11" s="210"/>
      <c r="P11" s="210"/>
    </row>
    <row r="12" spans="2:16" x14ac:dyDescent="0.25">
      <c r="B12" s="209"/>
      <c r="C12" s="209"/>
      <c r="D12" s="209"/>
      <c r="E12" s="209"/>
      <c r="G12" s="196"/>
      <c r="H12" s="196"/>
      <c r="I12" s="196"/>
      <c r="J12" s="196"/>
      <c r="K12" s="196"/>
      <c r="M12" s="210"/>
      <c r="N12" s="210"/>
      <c r="O12" s="210"/>
      <c r="P12" s="210"/>
    </row>
    <row r="13" spans="2:16" x14ac:dyDescent="0.25">
      <c r="B13" s="209"/>
      <c r="C13" s="209"/>
      <c r="D13" s="209"/>
      <c r="E13" s="209"/>
      <c r="G13" s="196"/>
      <c r="H13" s="196"/>
      <c r="I13" s="196"/>
      <c r="J13" s="196"/>
      <c r="K13" s="196"/>
      <c r="M13" s="210"/>
      <c r="N13" s="210"/>
      <c r="O13" s="210"/>
      <c r="P13" s="210"/>
    </row>
    <row r="14" spans="2:16" x14ac:dyDescent="0.25">
      <c r="B14" s="209"/>
      <c r="C14" s="209"/>
      <c r="D14" s="209"/>
      <c r="E14" s="209"/>
      <c r="G14" s="196"/>
      <c r="H14" s="196"/>
      <c r="I14" s="196"/>
      <c r="J14" s="196"/>
      <c r="K14" s="196"/>
      <c r="M14" s="210"/>
      <c r="N14" s="210"/>
      <c r="O14" s="210"/>
      <c r="P14" s="210"/>
    </row>
    <row r="15" spans="2:16" x14ac:dyDescent="0.25">
      <c r="B15" s="209"/>
      <c r="C15" s="209"/>
      <c r="D15" s="209"/>
      <c r="E15" s="209"/>
      <c r="G15" s="196"/>
      <c r="H15" s="196"/>
      <c r="I15" s="196"/>
      <c r="J15" s="196"/>
      <c r="K15" s="196"/>
      <c r="M15" s="210"/>
      <c r="N15" s="210"/>
      <c r="O15" s="210"/>
      <c r="P15" s="210"/>
    </row>
    <row r="16" spans="2:16" x14ac:dyDescent="0.25">
      <c r="B16" s="209"/>
      <c r="C16" s="209"/>
      <c r="D16" s="209"/>
      <c r="E16" s="209"/>
      <c r="G16" s="196"/>
      <c r="H16" s="196"/>
      <c r="I16" s="196"/>
      <c r="J16" s="196"/>
      <c r="K16" s="196"/>
      <c r="M16" s="210"/>
      <c r="N16" s="210"/>
      <c r="O16" s="210"/>
      <c r="P16" s="210"/>
    </row>
    <row r="17" spans="3:15" x14ac:dyDescent="0.25">
      <c r="C17" s="195" t="s">
        <v>3</v>
      </c>
      <c r="D17" s="195"/>
      <c r="E17" s="195"/>
      <c r="M17" s="195" t="s">
        <v>3</v>
      </c>
      <c r="N17" s="195"/>
      <c r="O17" s="195"/>
    </row>
    <row r="42" spans="2:26" x14ac:dyDescent="0.25">
      <c r="C42" s="5" t="s">
        <v>38</v>
      </c>
    </row>
    <row r="44" spans="2:26" ht="15.75" thickBot="1" x14ac:dyDescent="0.3"/>
    <row r="45" spans="2:26" ht="15.75" thickBot="1" x14ac:dyDescent="0.3">
      <c r="B45" s="199" t="s">
        <v>15</v>
      </c>
      <c r="C45" s="200"/>
      <c r="D45" s="201"/>
      <c r="E45" s="10">
        <v>1995</v>
      </c>
      <c r="F45" s="18">
        <v>1996</v>
      </c>
      <c r="G45" s="10">
        <v>1997</v>
      </c>
      <c r="H45" s="18">
        <v>1998</v>
      </c>
      <c r="I45" s="10">
        <v>1999</v>
      </c>
      <c r="J45" s="18">
        <v>2000</v>
      </c>
      <c r="K45" s="10">
        <v>2001</v>
      </c>
      <c r="L45" s="18">
        <v>2002</v>
      </c>
      <c r="M45" s="10">
        <v>2003</v>
      </c>
      <c r="N45" s="18">
        <v>2004</v>
      </c>
      <c r="O45" s="10">
        <v>2005</v>
      </c>
      <c r="P45" s="18">
        <v>2006</v>
      </c>
      <c r="Q45" s="10">
        <v>2007</v>
      </c>
      <c r="R45" s="18">
        <v>2008</v>
      </c>
      <c r="S45" s="10">
        <v>2009</v>
      </c>
      <c r="T45" s="18">
        <v>2010</v>
      </c>
      <c r="U45" s="10">
        <v>2011</v>
      </c>
      <c r="V45" s="18">
        <v>2012</v>
      </c>
      <c r="W45" s="10">
        <v>2013</v>
      </c>
      <c r="X45" s="18">
        <v>2014</v>
      </c>
      <c r="Y45" s="11">
        <v>2015</v>
      </c>
      <c r="Z45" s="11">
        <v>2016</v>
      </c>
    </row>
    <row r="46" spans="2:26" ht="15.75" thickBot="1" x14ac:dyDescent="0.3">
      <c r="B46" s="197" t="s">
        <v>16</v>
      </c>
      <c r="C46" s="198"/>
      <c r="D46" s="204"/>
      <c r="E46" s="23">
        <v>6970.7349999999997</v>
      </c>
      <c r="F46" s="22">
        <v>9347.3080000000009</v>
      </c>
      <c r="G46" s="23">
        <v>14393.39</v>
      </c>
      <c r="H46" s="22">
        <v>17007.396000000001</v>
      </c>
      <c r="I46" s="23">
        <v>13094.07</v>
      </c>
      <c r="J46" s="22">
        <v>12670.797</v>
      </c>
      <c r="K46" s="23">
        <v>14856.505999999999</v>
      </c>
      <c r="L46" s="22">
        <v>15792.174999999999</v>
      </c>
      <c r="M46" s="23">
        <v>18873.522000000001</v>
      </c>
      <c r="N46" s="22">
        <v>19095.545999999998</v>
      </c>
      <c r="O46" s="23">
        <v>25139.133999999998</v>
      </c>
      <c r="P46" s="22">
        <v>35670.442999999999</v>
      </c>
      <c r="Q46" s="23">
        <v>38420.989000000001</v>
      </c>
      <c r="R46" s="22">
        <v>54212.413999999997</v>
      </c>
      <c r="S46" s="23">
        <v>33643.974999999999</v>
      </c>
      <c r="T46" s="22">
        <v>52417.724999999999</v>
      </c>
      <c r="U46" s="23">
        <v>57580.228999999999</v>
      </c>
      <c r="V46" s="22">
        <v>71811.762000000002</v>
      </c>
      <c r="W46" s="23">
        <v>83375.361000000004</v>
      </c>
      <c r="X46" s="22">
        <v>92188.398000000001</v>
      </c>
      <c r="Y46" s="24">
        <v>86499.202999999994</v>
      </c>
      <c r="Z46" s="24">
        <v>83607.019</v>
      </c>
    </row>
    <row r="47" spans="2:26" x14ac:dyDescent="0.25">
      <c r="B47" s="205" t="s">
        <v>28</v>
      </c>
      <c r="C47" s="206"/>
      <c r="D47" s="207"/>
      <c r="E47" s="12">
        <v>1159.5319999999999</v>
      </c>
      <c r="F47" s="19">
        <v>1358.056</v>
      </c>
      <c r="G47" s="12">
        <v>979.11599999999999</v>
      </c>
      <c r="H47" s="19">
        <v>1279.463</v>
      </c>
      <c r="I47" s="12">
        <v>633.31100000000004</v>
      </c>
      <c r="J47" s="19">
        <v>537.29</v>
      </c>
      <c r="K47" s="12">
        <v>384.42700000000002</v>
      </c>
      <c r="L47" s="19">
        <v>497.73899999999998</v>
      </c>
      <c r="M47" s="12">
        <v>78.676000000000002</v>
      </c>
      <c r="N47" s="19">
        <v>273.69900000000001</v>
      </c>
      <c r="O47" s="12">
        <v>444.09</v>
      </c>
      <c r="P47" s="19">
        <v>689.21600000000001</v>
      </c>
      <c r="Q47" s="12">
        <v>1740.4359999999999</v>
      </c>
      <c r="R47" s="19">
        <v>3535.1089999999999</v>
      </c>
      <c r="S47" s="12">
        <v>2292.9299999999998</v>
      </c>
      <c r="T47" s="19">
        <v>786.16899999999998</v>
      </c>
      <c r="U47" s="12">
        <v>4762.6239999999998</v>
      </c>
      <c r="V47" s="19">
        <v>6254.348</v>
      </c>
      <c r="W47" s="12">
        <v>7954.6549999999997</v>
      </c>
      <c r="X47" s="19">
        <v>10341.297</v>
      </c>
      <c r="Y47" s="13">
        <v>8272.6489999999994</v>
      </c>
      <c r="Z47" s="13">
        <v>6232.9110000000001</v>
      </c>
    </row>
    <row r="48" spans="2:26" x14ac:dyDescent="0.25">
      <c r="B48" s="188" t="s">
        <v>29</v>
      </c>
      <c r="C48" s="189"/>
      <c r="D48" s="202"/>
      <c r="E48" s="14"/>
      <c r="F48" s="20"/>
      <c r="G48" s="14"/>
      <c r="H48" s="20">
        <v>0.995</v>
      </c>
      <c r="I48" s="14"/>
      <c r="J48" s="20"/>
      <c r="K48" s="14">
        <v>0.17899999999999999</v>
      </c>
      <c r="L48" s="20">
        <v>6.5000000000000002E-2</v>
      </c>
      <c r="M48" s="14"/>
      <c r="N48" s="20">
        <v>1.452</v>
      </c>
      <c r="O48" s="14">
        <v>0.47699999999999998</v>
      </c>
      <c r="P48" s="20">
        <v>289.78199999999998</v>
      </c>
      <c r="Q48" s="14">
        <v>1440.248</v>
      </c>
      <c r="R48" s="20">
        <v>3441.268</v>
      </c>
      <c r="S48" s="14">
        <v>2418.9949999999999</v>
      </c>
      <c r="T48" s="20">
        <v>2754.66</v>
      </c>
      <c r="U48" s="14">
        <v>2735.7930000000001</v>
      </c>
      <c r="V48" s="20">
        <v>3199.27</v>
      </c>
      <c r="W48" s="14">
        <v>3490.4879999999998</v>
      </c>
      <c r="X48" s="20">
        <v>3010.17</v>
      </c>
      <c r="Y48" s="15">
        <v>45.732999999999997</v>
      </c>
      <c r="Z48" s="15">
        <v>1.0469999999999999</v>
      </c>
    </row>
    <row r="49" spans="2:26" x14ac:dyDescent="0.25">
      <c r="B49" s="190" t="s">
        <v>30</v>
      </c>
      <c r="C49" s="191"/>
      <c r="D49" s="203"/>
      <c r="E49" s="12">
        <v>536.14200000000005</v>
      </c>
      <c r="F49" s="19">
        <v>1085.704</v>
      </c>
      <c r="G49" s="12">
        <v>1720.3130000000001</v>
      </c>
      <c r="H49" s="19">
        <v>1777.5319999999999</v>
      </c>
      <c r="I49" s="12">
        <v>2025.441</v>
      </c>
      <c r="J49" s="19">
        <v>2479.4340000000002</v>
      </c>
      <c r="K49" s="12">
        <v>2043.7719999999999</v>
      </c>
      <c r="L49" s="19">
        <v>2425.3180000000002</v>
      </c>
      <c r="M49" s="12">
        <v>2945.348</v>
      </c>
      <c r="N49" s="19">
        <v>4651.4979999999996</v>
      </c>
      <c r="O49" s="12">
        <v>3417.672</v>
      </c>
      <c r="P49" s="19">
        <v>4340.1540000000014</v>
      </c>
      <c r="Q49" s="12">
        <v>4968.8729999999996</v>
      </c>
      <c r="R49" s="19">
        <v>7053.1139999999996</v>
      </c>
      <c r="S49" s="12">
        <v>4321.5479999999998</v>
      </c>
      <c r="T49" s="19">
        <v>5181.625</v>
      </c>
      <c r="U49" s="12">
        <v>6174.393</v>
      </c>
      <c r="V49" s="19">
        <v>4500.3630000000003</v>
      </c>
      <c r="W49" s="12">
        <v>4777.8069999999998</v>
      </c>
      <c r="X49" s="19">
        <v>3407.6129999999998</v>
      </c>
      <c r="Y49" s="13">
        <v>2395.5079999999998</v>
      </c>
      <c r="Z49" s="13">
        <v>2505.2339999999999</v>
      </c>
    </row>
    <row r="50" spans="2:26" x14ac:dyDescent="0.25">
      <c r="B50" s="188" t="s">
        <v>31</v>
      </c>
      <c r="C50" s="189"/>
      <c r="D50" s="202"/>
      <c r="E50" s="14"/>
      <c r="F50" s="20"/>
      <c r="G50" s="14"/>
      <c r="H50" s="20"/>
      <c r="I50" s="14">
        <v>87.105000000000004</v>
      </c>
      <c r="J50" s="20"/>
      <c r="K50" s="14"/>
      <c r="L50" s="20">
        <v>7.0000000000000007E-2</v>
      </c>
      <c r="M50" s="14">
        <v>24.045000000000002</v>
      </c>
      <c r="N50" s="20"/>
      <c r="O50" s="14">
        <v>0.17699999999999999</v>
      </c>
      <c r="P50" s="20"/>
      <c r="Q50" s="14">
        <v>49.576000000000001</v>
      </c>
      <c r="R50" s="20"/>
      <c r="S50" s="14">
        <v>25.809000000000001</v>
      </c>
      <c r="T50" s="20">
        <v>0.79500000000000004</v>
      </c>
      <c r="U50" s="14">
        <v>3.2759999999999998</v>
      </c>
      <c r="V50" s="20">
        <v>11.234</v>
      </c>
      <c r="W50" s="14">
        <v>0.72499999999999998</v>
      </c>
      <c r="X50" s="20"/>
      <c r="Y50" s="15">
        <v>65.635000000000005</v>
      </c>
      <c r="Z50" s="15"/>
    </row>
    <row r="51" spans="2:26" x14ac:dyDescent="0.25">
      <c r="B51" s="190" t="s">
        <v>32</v>
      </c>
      <c r="C51" s="191"/>
      <c r="D51" s="203"/>
      <c r="E51" s="12"/>
      <c r="F51" s="19"/>
      <c r="G51" s="12"/>
      <c r="H51" s="19"/>
      <c r="I51" s="12"/>
      <c r="J51" s="19">
        <v>272.90600000000001</v>
      </c>
      <c r="K51" s="12">
        <v>14.912000000000001</v>
      </c>
      <c r="L51" s="19">
        <v>0.96799999999999997</v>
      </c>
      <c r="M51" s="12"/>
      <c r="N51" s="19">
        <v>0.98399999999999999</v>
      </c>
      <c r="O51" s="12"/>
      <c r="P51" s="19">
        <v>12.268000000000001</v>
      </c>
      <c r="Q51" s="12"/>
      <c r="R51" s="19"/>
      <c r="S51" s="12"/>
      <c r="T51" s="19">
        <v>7219.8339999999998</v>
      </c>
      <c r="U51" s="12"/>
      <c r="V51" s="19"/>
      <c r="W51" s="12"/>
      <c r="X51" s="19"/>
      <c r="Y51" s="13"/>
      <c r="Z51" s="13">
        <v>0.627</v>
      </c>
    </row>
    <row r="52" spans="2:26" x14ac:dyDescent="0.25">
      <c r="B52" s="188" t="s">
        <v>33</v>
      </c>
      <c r="C52" s="189"/>
      <c r="D52" s="202"/>
      <c r="E52" s="14">
        <v>451.07400000000001</v>
      </c>
      <c r="F52" s="20">
        <v>1616.354</v>
      </c>
      <c r="G52" s="14">
        <v>4749.6369999999997</v>
      </c>
      <c r="H52" s="20">
        <v>4412.6329999999998</v>
      </c>
      <c r="I52" s="14">
        <v>4747.884</v>
      </c>
      <c r="J52" s="20">
        <v>3748.9879999999998</v>
      </c>
      <c r="K52" s="14">
        <v>3538.0059999999999</v>
      </c>
      <c r="L52" s="20">
        <v>3176.0859999999998</v>
      </c>
      <c r="M52" s="14">
        <v>2621.8270000000002</v>
      </c>
      <c r="N52" s="20">
        <v>2606.4549999999999</v>
      </c>
      <c r="O52" s="14">
        <v>4889.3890000000001</v>
      </c>
      <c r="P52" s="20">
        <v>4896.277</v>
      </c>
      <c r="Q52" s="14">
        <v>5071.76</v>
      </c>
      <c r="R52" s="20">
        <v>5592.6379999999999</v>
      </c>
      <c r="S52" s="14">
        <v>5824.5990000000002</v>
      </c>
      <c r="T52" s="20">
        <v>8960.9629999999997</v>
      </c>
      <c r="U52" s="14">
        <v>11210.362999999999</v>
      </c>
      <c r="V52" s="20">
        <v>14634.556</v>
      </c>
      <c r="W52" s="14">
        <v>18375.597000000002</v>
      </c>
      <c r="X52" s="20">
        <v>17545.316999999999</v>
      </c>
      <c r="Y52" s="15">
        <v>19551.228999999999</v>
      </c>
      <c r="Z52" s="15">
        <v>13863.269</v>
      </c>
    </row>
    <row r="53" spans="2:26" x14ac:dyDescent="0.25">
      <c r="B53" s="190" t="s">
        <v>34</v>
      </c>
      <c r="C53" s="191"/>
      <c r="D53" s="203"/>
      <c r="E53" s="12">
        <v>2401.4540000000002</v>
      </c>
      <c r="F53" s="19">
        <v>2996.3139999999999</v>
      </c>
      <c r="G53" s="12">
        <v>4723.6289999999999</v>
      </c>
      <c r="H53" s="19">
        <v>5252.3540000000003</v>
      </c>
      <c r="I53" s="12">
        <v>2573.529</v>
      </c>
      <c r="J53" s="19">
        <v>2473.6550000000002</v>
      </c>
      <c r="K53" s="12">
        <v>6008.3990000000003</v>
      </c>
      <c r="L53" s="19">
        <v>5873.1220000000003</v>
      </c>
      <c r="M53" s="12">
        <v>6623.5320000000002</v>
      </c>
      <c r="N53" s="19">
        <v>7020.2</v>
      </c>
      <c r="O53" s="12">
        <v>8571.8439999999991</v>
      </c>
      <c r="P53" s="19">
        <v>8312.3109999999997</v>
      </c>
      <c r="Q53" s="12">
        <v>8913.7839999999997</v>
      </c>
      <c r="R53" s="19">
        <v>12924.200999999999</v>
      </c>
      <c r="S53" s="12">
        <v>3907.1410000000001</v>
      </c>
      <c r="T53" s="19">
        <v>5067.0879999999997</v>
      </c>
      <c r="U53" s="12">
        <v>8761.1959999999999</v>
      </c>
      <c r="V53" s="19">
        <v>16135.102000000001</v>
      </c>
      <c r="W53" s="12">
        <v>21036.456999999999</v>
      </c>
      <c r="X53" s="19">
        <v>27116.710999999999</v>
      </c>
      <c r="Y53" s="13">
        <v>21974.291000000001</v>
      </c>
      <c r="Z53" s="13">
        <v>24473.18</v>
      </c>
    </row>
    <row r="54" spans="2:26" x14ac:dyDescent="0.25">
      <c r="B54" s="26" t="s">
        <v>35</v>
      </c>
      <c r="C54" s="27"/>
      <c r="D54" s="28"/>
      <c r="E54" s="14">
        <v>1616.0830000000001</v>
      </c>
      <c r="F54" s="20">
        <v>1883.3779999999999</v>
      </c>
      <c r="G54" s="14">
        <v>1312.0150000000001</v>
      </c>
      <c r="H54" s="20">
        <v>2503.5650000000001</v>
      </c>
      <c r="I54" s="14">
        <v>1279.8320000000001</v>
      </c>
      <c r="J54" s="20">
        <v>1172.5820000000001</v>
      </c>
      <c r="K54" s="14">
        <v>1468.8910000000001</v>
      </c>
      <c r="L54" s="20">
        <v>1574.2339999999999</v>
      </c>
      <c r="M54" s="14">
        <v>3028.875</v>
      </c>
      <c r="N54" s="20">
        <v>2817.8789999999999</v>
      </c>
      <c r="O54" s="14">
        <v>3195.0929999999998</v>
      </c>
      <c r="P54" s="20">
        <v>9482.2360000000008</v>
      </c>
      <c r="Q54" s="14">
        <v>7519.2529999999997</v>
      </c>
      <c r="R54" s="20">
        <v>7070.4</v>
      </c>
      <c r="S54" s="14">
        <v>4874.259</v>
      </c>
      <c r="T54" s="20">
        <v>9694.7579999999998</v>
      </c>
      <c r="U54" s="14">
        <v>9096.6980000000003</v>
      </c>
      <c r="V54" s="20">
        <v>6230.9719999999998</v>
      </c>
      <c r="W54" s="14">
        <v>5831.0959999999995</v>
      </c>
      <c r="X54" s="20">
        <v>6258.4440000000004</v>
      </c>
      <c r="Y54" s="15">
        <v>6872.6109999999999</v>
      </c>
      <c r="Z54" s="15">
        <v>7796.75</v>
      </c>
    </row>
    <row r="55" spans="2:26" x14ac:dyDescent="0.25">
      <c r="B55" s="29" t="s">
        <v>36</v>
      </c>
      <c r="C55" s="30"/>
      <c r="D55" s="31"/>
      <c r="E55" s="12">
        <v>806.45</v>
      </c>
      <c r="F55" s="19">
        <v>407.50200000000001</v>
      </c>
      <c r="G55" s="12">
        <v>908.68</v>
      </c>
      <c r="H55" s="19">
        <v>1780.8530000000001</v>
      </c>
      <c r="I55" s="12">
        <v>1746.9680000000001</v>
      </c>
      <c r="J55" s="19">
        <v>1985.942</v>
      </c>
      <c r="K55" s="12">
        <v>1364.386</v>
      </c>
      <c r="L55" s="19">
        <v>2191.7840000000001</v>
      </c>
      <c r="M55" s="12">
        <v>3433.654</v>
      </c>
      <c r="N55" s="19">
        <v>1606.3019999999999</v>
      </c>
      <c r="O55" s="12">
        <v>4453.7539999999999</v>
      </c>
      <c r="P55" s="19">
        <v>7469.777</v>
      </c>
      <c r="Q55" s="12">
        <v>8605.8529999999992</v>
      </c>
      <c r="R55" s="19">
        <v>14438.079</v>
      </c>
      <c r="S55" s="12">
        <v>9794.0910000000003</v>
      </c>
      <c r="T55" s="19">
        <v>12594.9</v>
      </c>
      <c r="U55" s="12">
        <v>14593.746999999999</v>
      </c>
      <c r="V55" s="19">
        <v>20574.576000000001</v>
      </c>
      <c r="W55" s="12">
        <v>21658.589</v>
      </c>
      <c r="X55" s="19">
        <v>24286.368999999999</v>
      </c>
      <c r="Y55" s="13">
        <v>27127.897000000001</v>
      </c>
      <c r="Z55" s="13">
        <v>28599.498</v>
      </c>
    </row>
    <row r="56" spans="2:26" ht="15.75" thickBot="1" x14ac:dyDescent="0.3">
      <c r="B56" s="32" t="s">
        <v>37</v>
      </c>
      <c r="C56" s="33"/>
      <c r="D56" s="34"/>
      <c r="E56" s="141"/>
      <c r="F56" s="142"/>
      <c r="G56" s="16"/>
      <c r="H56" s="21">
        <v>1E-3</v>
      </c>
      <c r="I56" s="141"/>
      <c r="J56" s="21"/>
      <c r="K56" s="16">
        <v>33.533999999999999</v>
      </c>
      <c r="L56" s="21">
        <v>52.787999999999997</v>
      </c>
      <c r="M56" s="16">
        <v>117.565</v>
      </c>
      <c r="N56" s="21">
        <v>117.077</v>
      </c>
      <c r="O56" s="16">
        <v>166.63399999999999</v>
      </c>
      <c r="P56" s="21">
        <v>178.41900000000001</v>
      </c>
      <c r="Q56" s="16">
        <v>111.211</v>
      </c>
      <c r="R56" s="21">
        <v>157.60900000000001</v>
      </c>
      <c r="S56" s="16">
        <v>184.602</v>
      </c>
      <c r="T56" s="21">
        <v>156.928</v>
      </c>
      <c r="U56" s="16">
        <v>242.136</v>
      </c>
      <c r="V56" s="21">
        <v>271.339</v>
      </c>
      <c r="W56" s="16">
        <v>249.94800000000001</v>
      </c>
      <c r="X56" s="21">
        <v>222.476</v>
      </c>
      <c r="Y56" s="17">
        <v>193.649</v>
      </c>
      <c r="Z56" s="17">
        <v>134.50200000000001</v>
      </c>
    </row>
    <row r="57" spans="2:26" x14ac:dyDescent="0.25">
      <c r="B57" s="1" t="s">
        <v>56</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topLeftCell="A34" workbookViewId="0">
      <selection activeCell="G60" sqref="G60"/>
    </sheetView>
  </sheetViews>
  <sheetFormatPr baseColWidth="10" defaultRowHeight="15" x14ac:dyDescent="0.25"/>
  <cols>
    <col min="1" max="1" width="7.140625" customWidth="1"/>
    <col min="3" max="3" width="30.140625" customWidth="1"/>
    <col min="14" max="25" width="13.140625" bestFit="1" customWidth="1"/>
  </cols>
  <sheetData>
    <row r="7" spans="2:16" x14ac:dyDescent="0.25">
      <c r="B7" s="208" t="s">
        <v>53</v>
      </c>
      <c r="C7" s="210"/>
      <c r="D7" s="210"/>
      <c r="E7" s="210"/>
      <c r="M7" s="212" t="s">
        <v>7</v>
      </c>
      <c r="N7" s="213"/>
      <c r="O7" s="213"/>
      <c r="P7" s="213"/>
    </row>
    <row r="8" spans="2:16" x14ac:dyDescent="0.25">
      <c r="B8" s="210"/>
      <c r="C8" s="210"/>
      <c r="D8" s="210"/>
      <c r="E8" s="210"/>
      <c r="M8" s="213"/>
      <c r="N8" s="213"/>
      <c r="O8" s="213"/>
      <c r="P8" s="213"/>
    </row>
    <row r="9" spans="2:16" x14ac:dyDescent="0.25">
      <c r="B9" s="210"/>
      <c r="C9" s="210"/>
      <c r="D9" s="210"/>
      <c r="E9" s="210"/>
      <c r="M9" s="213"/>
      <c r="N9" s="213"/>
      <c r="O9" s="213"/>
      <c r="P9" s="213"/>
    </row>
    <row r="10" spans="2:16" x14ac:dyDescent="0.25">
      <c r="B10" s="210"/>
      <c r="C10" s="210"/>
      <c r="D10" s="210"/>
      <c r="E10" s="210"/>
      <c r="M10" s="213"/>
      <c r="N10" s="213"/>
      <c r="O10" s="213"/>
      <c r="P10" s="213"/>
    </row>
    <row r="11" spans="2:16" x14ac:dyDescent="0.25">
      <c r="B11" s="210"/>
      <c r="C11" s="210"/>
      <c r="D11" s="210"/>
      <c r="E11" s="210"/>
      <c r="M11" s="213"/>
      <c r="N11" s="213"/>
      <c r="O11" s="213"/>
      <c r="P11" s="213"/>
    </row>
    <row r="12" spans="2:16" x14ac:dyDescent="0.25">
      <c r="B12" s="210"/>
      <c r="C12" s="210"/>
      <c r="D12" s="210"/>
      <c r="E12" s="210"/>
      <c r="M12" s="213"/>
      <c r="N12" s="213"/>
      <c r="O12" s="213"/>
      <c r="P12" s="213"/>
    </row>
    <row r="13" spans="2:16" x14ac:dyDescent="0.25">
      <c r="B13" s="210"/>
      <c r="C13" s="210"/>
      <c r="D13" s="210"/>
      <c r="E13" s="210"/>
      <c r="M13" s="213"/>
      <c r="N13" s="213"/>
      <c r="O13" s="213"/>
      <c r="P13" s="213"/>
    </row>
    <row r="14" spans="2:16" x14ac:dyDescent="0.25">
      <c r="B14" s="210"/>
      <c r="C14" s="210"/>
      <c r="D14" s="210"/>
      <c r="E14" s="210"/>
      <c r="M14" s="213"/>
      <c r="N14" s="213"/>
      <c r="O14" s="213"/>
      <c r="P14" s="213"/>
    </row>
    <row r="15" spans="2:16" x14ac:dyDescent="0.25">
      <c r="B15" s="210"/>
      <c r="C15" s="210"/>
      <c r="D15" s="210"/>
      <c r="E15" s="210"/>
      <c r="M15" s="213"/>
      <c r="N15" s="213"/>
      <c r="O15" s="213"/>
      <c r="P15" s="213"/>
    </row>
    <row r="16" spans="2:16" x14ac:dyDescent="0.25">
      <c r="B16" s="210"/>
      <c r="C16" s="210"/>
      <c r="D16" s="210"/>
      <c r="E16" s="210"/>
      <c r="M16" s="213"/>
      <c r="N16" s="213"/>
      <c r="O16" s="213"/>
      <c r="P16" s="213"/>
    </row>
    <row r="17" spans="3:15" x14ac:dyDescent="0.25">
      <c r="C17" s="195" t="s">
        <v>3</v>
      </c>
      <c r="D17" s="195"/>
      <c r="E17" s="195"/>
      <c r="M17" s="195" t="s">
        <v>3</v>
      </c>
      <c r="N17" s="195"/>
      <c r="O17" s="195"/>
    </row>
    <row r="44" spans="2:25" ht="15.75" thickBot="1" x14ac:dyDescent="0.3"/>
    <row r="45" spans="2:25" ht="15.75" thickBot="1" x14ac:dyDescent="0.3">
      <c r="B45" s="8" t="s">
        <v>15</v>
      </c>
      <c r="C45" s="44"/>
      <c r="D45" s="11">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214" t="s">
        <v>27</v>
      </c>
      <c r="C46" s="215"/>
      <c r="D46" s="174">
        <f>+A!D46-B!E46</f>
        <v>85433.600999999995</v>
      </c>
      <c r="E46" s="175">
        <f>+A!E46-B!F46</f>
        <v>93953.483999999997</v>
      </c>
      <c r="F46" s="174">
        <f>+A!F46-B!G46</f>
        <v>106661.466</v>
      </c>
      <c r="G46" s="175">
        <f>+A!G46-B!H46</f>
        <v>85134.684000000008</v>
      </c>
      <c r="H46" s="174">
        <f>+A!H46-B!I46</f>
        <v>102211.386</v>
      </c>
      <c r="I46" s="175">
        <f>+A!I46-B!J46</f>
        <v>108389.19799999999</v>
      </c>
      <c r="J46" s="174">
        <f>+A!J46-B!K46</f>
        <v>134963.99400000001</v>
      </c>
      <c r="K46" s="175">
        <f>+A!K46-B!L46</f>
        <v>136506.50900000002</v>
      </c>
      <c r="L46" s="174">
        <f>+A!L46-B!M46</f>
        <v>174834.34299999999</v>
      </c>
      <c r="M46" s="175">
        <f>+A!M46-B!N46</f>
        <v>216136.84899999999</v>
      </c>
      <c r="N46" s="174">
        <f>+A!N46-B!O46</f>
        <v>194310.639</v>
      </c>
      <c r="O46" s="175">
        <f>+A!O46-B!P46</f>
        <v>206509.25</v>
      </c>
      <c r="P46" s="174">
        <f>+A!P46-B!Q46</f>
        <v>244667.50099999999</v>
      </c>
      <c r="Q46" s="175">
        <f>+A!Q46-B!R46</f>
        <v>324159.79000000004</v>
      </c>
      <c r="R46" s="174">
        <f>+A!R46-B!S46</f>
        <v>257607.64200000002</v>
      </c>
      <c r="S46" s="175">
        <f>+A!S46-B!T46</f>
        <v>411702.37100000004</v>
      </c>
      <c r="T46" s="174">
        <f>+A!T46-B!U46</f>
        <v>377296.74900000001</v>
      </c>
      <c r="U46" s="175">
        <f>+A!U46-B!V46</f>
        <v>202674.125</v>
      </c>
      <c r="V46" s="174">
        <f>+A!V46-B!W46</f>
        <v>193140.492</v>
      </c>
      <c r="W46" s="175">
        <f>+A!W46-B!X46</f>
        <v>172301.34899999999</v>
      </c>
      <c r="X46" s="176">
        <f>+A!X46-B!Y46</f>
        <v>161081.74800000002</v>
      </c>
      <c r="Y46" s="176">
        <f>+A!Y46-B!Z46</f>
        <v>145946.74</v>
      </c>
    </row>
    <row r="47" spans="2:25" x14ac:dyDescent="0.25">
      <c r="B47" s="190" t="s">
        <v>17</v>
      </c>
      <c r="C47" s="203"/>
      <c r="D47" s="35">
        <f>+A!D47-B!E47</f>
        <v>1694.8909999999998</v>
      </c>
      <c r="E47" s="36">
        <f>+A!E47-B!F47</f>
        <v>659.01099999999997</v>
      </c>
      <c r="F47" s="35">
        <f>+A!F47-B!G47</f>
        <v>906.43700000000013</v>
      </c>
      <c r="G47" s="36">
        <f>+A!G47-B!H47</f>
        <v>1859.546</v>
      </c>
      <c r="H47" s="35">
        <f>+A!H47-B!I47</f>
        <v>3312.2419999999997</v>
      </c>
      <c r="I47" s="36">
        <f>+A!I47-B!J47</f>
        <v>3197.6869999999999</v>
      </c>
      <c r="J47" s="35">
        <f>+A!J47-B!K47</f>
        <v>5233.616</v>
      </c>
      <c r="K47" s="36">
        <f>+A!K47-B!L47</f>
        <v>8888.9040000000005</v>
      </c>
      <c r="L47" s="35">
        <f>+A!L47-B!M47</f>
        <v>4955.2039999999997</v>
      </c>
      <c r="M47" s="36">
        <f>+A!M47-B!N47</f>
        <v>4275.2430000000004</v>
      </c>
      <c r="N47" s="35">
        <f>+A!N47-B!O47</f>
        <v>3498.3539999999998</v>
      </c>
      <c r="O47" s="36">
        <f>+A!O47-B!P47</f>
        <v>3347.4320000000002</v>
      </c>
      <c r="P47" s="35">
        <f>+A!P47-B!Q47</f>
        <v>4757.6890000000003</v>
      </c>
      <c r="Q47" s="36">
        <f>+A!Q47-B!R47</f>
        <v>3438.1110000000003</v>
      </c>
      <c r="R47" s="35">
        <f>+A!R47-B!S47</f>
        <v>5519.58</v>
      </c>
      <c r="S47" s="36">
        <f>+A!S47-B!T47</f>
        <v>10342.710000000001</v>
      </c>
      <c r="T47" s="35">
        <f>+A!T47-B!U47</f>
        <v>6167.8809999999994</v>
      </c>
      <c r="U47" s="36">
        <f>+A!U47-B!V47</f>
        <v>6426.1589999999997</v>
      </c>
      <c r="V47" s="35">
        <f>+A!V47-B!W47</f>
        <v>7290.826</v>
      </c>
      <c r="W47" s="36">
        <f>+A!W47-B!X47</f>
        <v>6566.1750000000011</v>
      </c>
      <c r="X47" s="37">
        <f>+A!X47-B!Y47</f>
        <v>7252.8690000000006</v>
      </c>
      <c r="Y47" s="37">
        <f>+A!Y47-B!Z47</f>
        <v>8680.277</v>
      </c>
    </row>
    <row r="48" spans="2:25" x14ac:dyDescent="0.25">
      <c r="B48" s="188" t="s">
        <v>18</v>
      </c>
      <c r="C48" s="202"/>
      <c r="D48" s="38">
        <f>+A!D48-B!E48</f>
        <v>512.84900000000005</v>
      </c>
      <c r="E48" s="39">
        <f>+A!E48-B!F48</f>
        <v>383.476</v>
      </c>
      <c r="F48" s="38">
        <f>+A!F48-B!G48</f>
        <v>540.86599999999999</v>
      </c>
      <c r="G48" s="39">
        <f>+A!G48-B!H48</f>
        <v>499.899</v>
      </c>
      <c r="H48" s="38">
        <f>+A!H48-B!I48</f>
        <v>67.027000000000001</v>
      </c>
      <c r="I48" s="39">
        <f>+A!I48-B!J48</f>
        <v>81.531000000000006</v>
      </c>
      <c r="J48" s="38">
        <f>+A!J48-B!K48</f>
        <v>503.10700000000003</v>
      </c>
      <c r="K48" s="39">
        <f>+A!K48-B!L48</f>
        <v>350.92599999999999</v>
      </c>
      <c r="L48" s="38">
        <f>+A!L48-B!M48</f>
        <v>594.64300000000003</v>
      </c>
      <c r="M48" s="39">
        <f>+A!M48-B!N48</f>
        <v>446.52199999999999</v>
      </c>
      <c r="N48" s="38">
        <f>+A!N48-B!O48</f>
        <v>471.37</v>
      </c>
      <c r="O48" s="39">
        <f>+A!O48-B!P48</f>
        <v>-67.149999999999977</v>
      </c>
      <c r="P48" s="38">
        <f>+A!P48-B!Q48</f>
        <v>-1412.4280000000001</v>
      </c>
      <c r="Q48" s="39">
        <f>+A!Q48-B!R48</f>
        <v>-3406.26</v>
      </c>
      <c r="R48" s="38">
        <f>+A!R48-B!S48</f>
        <v>-2304.16</v>
      </c>
      <c r="S48" s="39">
        <f>+A!S48-B!T48</f>
        <v>-2723.0679999999998</v>
      </c>
      <c r="T48" s="38">
        <f>+A!T48-B!U48</f>
        <v>-2709.25</v>
      </c>
      <c r="U48" s="39">
        <f>+A!U48-B!V48</f>
        <v>-3199.27</v>
      </c>
      <c r="V48" s="38">
        <f>+A!V48-B!W48</f>
        <v>-3489.2429999999999</v>
      </c>
      <c r="W48" s="39">
        <f>+A!W48-B!X48</f>
        <v>-2998.7380000000003</v>
      </c>
      <c r="X48" s="40">
        <f>+A!X48-B!Y48</f>
        <v>-6.3319999999999936</v>
      </c>
      <c r="Y48" s="40">
        <f>+A!Y48-B!Z48</f>
        <v>99.444000000000003</v>
      </c>
    </row>
    <row r="49" spans="2:25" x14ac:dyDescent="0.25">
      <c r="B49" s="190" t="s">
        <v>19</v>
      </c>
      <c r="C49" s="203"/>
      <c r="D49" s="35">
        <f>+A!D49-B!E49</f>
        <v>-509.64400000000006</v>
      </c>
      <c r="E49" s="36">
        <f>+A!E49-B!F49</f>
        <v>-935.06</v>
      </c>
      <c r="F49" s="35">
        <f>+A!F49-B!G49</f>
        <v>-1561.4360000000001</v>
      </c>
      <c r="G49" s="36">
        <f>+A!G49-B!H49</f>
        <v>-1301.386</v>
      </c>
      <c r="H49" s="35">
        <f>+A!H49-B!I49</f>
        <v>-1843.336</v>
      </c>
      <c r="I49" s="36">
        <f>+A!I49-B!J49</f>
        <v>-2392.1790000000001</v>
      </c>
      <c r="J49" s="35">
        <f>+A!J49-B!K49</f>
        <v>-1723.615</v>
      </c>
      <c r="K49" s="36">
        <f>+A!K49-B!L49</f>
        <v>-1807.5860000000002</v>
      </c>
      <c r="L49" s="35">
        <f>+A!L49-B!M49</f>
        <v>-1917.7559999999999</v>
      </c>
      <c r="M49" s="36">
        <f>+A!M49-B!N49</f>
        <v>-2349.4529999999995</v>
      </c>
      <c r="N49" s="35">
        <f>+A!N49-B!O49</f>
        <v>-1167.953</v>
      </c>
      <c r="O49" s="36">
        <f>+A!O49-B!P49</f>
        <v>-1923.9240000000013</v>
      </c>
      <c r="P49" s="35">
        <f>+A!P49-B!Q49</f>
        <v>-1907.7899999999995</v>
      </c>
      <c r="Q49" s="36">
        <f>+A!Q49-B!R49</f>
        <v>-3058.7589999999996</v>
      </c>
      <c r="R49" s="35">
        <f>+A!R49-B!S49</f>
        <v>-1273.6689999999999</v>
      </c>
      <c r="S49" s="36">
        <f>+A!S49-B!T49</f>
        <v>-2652.9</v>
      </c>
      <c r="T49" s="35">
        <f>+A!T49-B!U49</f>
        <v>-3682.152</v>
      </c>
      <c r="U49" s="36">
        <f>+A!U49-B!V49</f>
        <v>-2062.9030000000002</v>
      </c>
      <c r="V49" s="35">
        <f>+A!V49-B!W49</f>
        <v>-2547.6669999999999</v>
      </c>
      <c r="W49" s="36">
        <f>+A!W49-B!X49</f>
        <v>-984.47199999999975</v>
      </c>
      <c r="X49" s="37">
        <f>+A!X49-B!Y49</f>
        <v>256.99099999999999</v>
      </c>
      <c r="Y49" s="37">
        <f>+A!Y49-B!Z49</f>
        <v>-336.36400000000003</v>
      </c>
    </row>
    <row r="50" spans="2:25" x14ac:dyDescent="0.25">
      <c r="B50" s="188" t="s">
        <v>20</v>
      </c>
      <c r="C50" s="202"/>
      <c r="D50" s="38">
        <f>+A!D50-B!E50</f>
        <v>37846.489000000001</v>
      </c>
      <c r="E50" s="39">
        <f>+A!E50-B!F50</f>
        <v>40845.587</v>
      </c>
      <c r="F50" s="38">
        <f>+A!F50-B!G50</f>
        <v>32551.488000000001</v>
      </c>
      <c r="G50" s="39">
        <f>+A!G50-B!H50</f>
        <v>4385.6390000000001</v>
      </c>
      <c r="H50" s="38">
        <f>+A!H50-B!I50</f>
        <v>424.93399999999997</v>
      </c>
      <c r="I50" s="39">
        <f>+A!I50-B!J50</f>
        <v>1689.1320000000001</v>
      </c>
      <c r="J50" s="38">
        <f>+A!J50-B!K50</f>
        <v>26576.850999999999</v>
      </c>
      <c r="K50" s="39">
        <f>+A!K50-B!L50</f>
        <v>4725.8670000000002</v>
      </c>
      <c r="L50" s="38">
        <f>+A!L50-B!M50</f>
        <v>46185.154000000002</v>
      </c>
      <c r="M50" s="39">
        <f>+A!M50-B!N50</f>
        <v>59349.391000000003</v>
      </c>
      <c r="N50" s="38">
        <f>+A!N50-B!O50</f>
        <v>20164.792000000001</v>
      </c>
      <c r="O50" s="39">
        <f>+A!O50-B!P50</f>
        <v>23659.609</v>
      </c>
      <c r="P50" s="38">
        <f>+A!P50-B!Q50</f>
        <v>25751.061999999998</v>
      </c>
      <c r="Q50" s="39">
        <f>+A!Q50-B!R50</f>
        <v>81863.785999999993</v>
      </c>
      <c r="R50" s="38">
        <f>+A!R50-B!S50</f>
        <v>20670.651999999998</v>
      </c>
      <c r="S50" s="39">
        <f>+A!S50-B!T50</f>
        <v>199989.10699999999</v>
      </c>
      <c r="T50" s="38">
        <f>+A!T50-B!U50</f>
        <v>171991.49699999997</v>
      </c>
      <c r="U50" s="39">
        <f>+A!U50-B!V50</f>
        <v>7074.9439999999995</v>
      </c>
      <c r="V50" s="38">
        <f>+A!V50-B!W50</f>
        <v>8525.7579999999998</v>
      </c>
      <c r="W50" s="39">
        <f>+A!W50-B!X50</f>
        <v>5108.1210000000001</v>
      </c>
      <c r="X50" s="40">
        <f>+A!X50-B!Y50</f>
        <v>3038.29</v>
      </c>
      <c r="Y50" s="40">
        <f>+A!Y50-B!Z50</f>
        <v>4441.1139999999996</v>
      </c>
    </row>
    <row r="51" spans="2:25" x14ac:dyDescent="0.25">
      <c r="B51" s="190" t="s">
        <v>21</v>
      </c>
      <c r="C51" s="203"/>
      <c r="D51" s="35">
        <f>+A!D51-B!E51</f>
        <v>0</v>
      </c>
      <c r="E51" s="36">
        <f>+A!E51-B!F51</f>
        <v>2.9510000000000001</v>
      </c>
      <c r="F51" s="35">
        <f>+A!F51-B!G51</f>
        <v>1.4590000000000001</v>
      </c>
      <c r="G51" s="36">
        <f>+A!G51-B!H51</f>
        <v>0</v>
      </c>
      <c r="H51" s="35">
        <f>+A!H51-B!I51</f>
        <v>2.6549999999999998</v>
      </c>
      <c r="I51" s="36">
        <f>+A!I51-B!J51</f>
        <v>-272.43200000000002</v>
      </c>
      <c r="J51" s="35">
        <f>+A!J51-B!K51</f>
        <v>-13.235000000000001</v>
      </c>
      <c r="K51" s="36">
        <f>+A!K51-B!L51</f>
        <v>2383.8090000000002</v>
      </c>
      <c r="L51" s="35">
        <f>+A!L51-B!M51</f>
        <v>128.899</v>
      </c>
      <c r="M51" s="36">
        <f>+A!M51-B!N51</f>
        <v>654.84899999999993</v>
      </c>
      <c r="N51" s="35">
        <f>+A!N51-B!O51</f>
        <v>221.98400000000001</v>
      </c>
      <c r="O51" s="36">
        <f>+A!O51-B!P51</f>
        <v>487.20399999999995</v>
      </c>
      <c r="P51" s="35">
        <f>+A!P51-B!Q51</f>
        <v>153.54599999999999</v>
      </c>
      <c r="Q51" s="36">
        <f>+A!Q51-B!R51</f>
        <v>69.218000000000004</v>
      </c>
      <c r="R51" s="35">
        <f>+A!R51-B!S51</f>
        <v>41.831000000000003</v>
      </c>
      <c r="S51" s="36">
        <f>+A!S51-B!T51</f>
        <v>-7193.7780000000002</v>
      </c>
      <c r="T51" s="35">
        <f>+A!T51-B!U51</f>
        <v>65.471000000000004</v>
      </c>
      <c r="U51" s="36">
        <f>+A!U51-B!V51</f>
        <v>34.698</v>
      </c>
      <c r="V51" s="35">
        <f>+A!V51-B!W51</f>
        <v>4.8460000000000001</v>
      </c>
      <c r="W51" s="36">
        <f>+A!W51-B!X51</f>
        <v>203.98699999999999</v>
      </c>
      <c r="X51" s="37">
        <f>+A!X51-B!Y51</f>
        <v>3.5680000000000001</v>
      </c>
      <c r="Y51" s="37">
        <f>+A!Y51-B!Z51</f>
        <v>27.724</v>
      </c>
    </row>
    <row r="52" spans="2:25" x14ac:dyDescent="0.25">
      <c r="B52" s="188" t="s">
        <v>22</v>
      </c>
      <c r="C52" s="202"/>
      <c r="D52" s="38">
        <f>+A!D52-B!E52</f>
        <v>14382.359</v>
      </c>
      <c r="E52" s="39">
        <f>+A!E52-B!F52</f>
        <v>22892.055</v>
      </c>
      <c r="F52" s="38">
        <f>+A!F52-B!G52</f>
        <v>20091.565000000002</v>
      </c>
      <c r="G52" s="39">
        <f>+A!G52-B!H52</f>
        <v>23845.821000000004</v>
      </c>
      <c r="H52" s="38">
        <f>+A!H52-B!I52</f>
        <v>28394.109000000004</v>
      </c>
      <c r="I52" s="39">
        <f>+A!I52-B!J52</f>
        <v>32336.778999999999</v>
      </c>
      <c r="J52" s="38">
        <f>+A!J52-B!K52</f>
        <v>33567.307999999997</v>
      </c>
      <c r="K52" s="39">
        <f>+A!K52-B!L52</f>
        <v>40737.942999999999</v>
      </c>
      <c r="L52" s="38">
        <f>+A!L52-B!M52</f>
        <v>46972.403000000006</v>
      </c>
      <c r="M52" s="39">
        <f>+A!M52-B!N52</f>
        <v>58252.771999999997</v>
      </c>
      <c r="N52" s="38">
        <f>+A!N52-B!O52</f>
        <v>72202.486000000004</v>
      </c>
      <c r="O52" s="39">
        <f>+A!O52-B!P52</f>
        <v>83030.168000000005</v>
      </c>
      <c r="P52" s="38">
        <f>+A!P52-B!Q52</f>
        <v>86025.807000000001</v>
      </c>
      <c r="Q52" s="39">
        <f>+A!Q52-B!R52</f>
        <v>104310.45</v>
      </c>
      <c r="R52" s="38">
        <f>+A!R52-B!S52</f>
        <v>103460.68699999999</v>
      </c>
      <c r="S52" s="39">
        <f>+A!S52-B!T52</f>
        <v>102484.72099999999</v>
      </c>
      <c r="T52" s="38">
        <f>+A!T52-B!U52</f>
        <v>111322.59600000001</v>
      </c>
      <c r="U52" s="39">
        <f>+A!U52-B!V52</f>
        <v>107264.44</v>
      </c>
      <c r="V52" s="38">
        <f>+A!V52-B!W52</f>
        <v>108575.83499999999</v>
      </c>
      <c r="W52" s="39">
        <f>+A!W52-B!X52</f>
        <v>113638.183</v>
      </c>
      <c r="X52" s="40">
        <f>+A!X52-B!Y52</f>
        <v>95015.853000000003</v>
      </c>
      <c r="Y52" s="40">
        <f>+A!Y52-B!Z52</f>
        <v>78862.385999999999</v>
      </c>
    </row>
    <row r="53" spans="2:25" x14ac:dyDescent="0.25">
      <c r="B53" s="190" t="s">
        <v>23</v>
      </c>
      <c r="C53" s="203"/>
      <c r="D53" s="35">
        <f>+A!D53-B!E53</f>
        <v>13780.825000000001</v>
      </c>
      <c r="E53" s="36">
        <f>+A!E53-B!F53</f>
        <v>10672.429</v>
      </c>
      <c r="F53" s="35">
        <f>+A!F53-B!G53</f>
        <v>17729.121999999999</v>
      </c>
      <c r="G53" s="36">
        <f>+A!G53-B!H53</f>
        <v>19044.682000000001</v>
      </c>
      <c r="H53" s="35">
        <f>+A!H53-B!I53</f>
        <v>30765.481000000003</v>
      </c>
      <c r="I53" s="36">
        <f>+A!I53-B!J53</f>
        <v>38051.623</v>
      </c>
      <c r="J53" s="35">
        <f>+A!J53-B!K53</f>
        <v>34523.052000000003</v>
      </c>
      <c r="K53" s="36">
        <f>+A!K53-B!L53</f>
        <v>39571.221999999994</v>
      </c>
      <c r="L53" s="35">
        <f>+A!L53-B!M53</f>
        <v>40387.334000000003</v>
      </c>
      <c r="M53" s="36">
        <f>+A!M53-B!N53</f>
        <v>50811.983</v>
      </c>
      <c r="N53" s="35">
        <f>+A!N53-B!O53</f>
        <v>56685.48</v>
      </c>
      <c r="O53" s="36">
        <f>+A!O53-B!P53</f>
        <v>54058.951999999997</v>
      </c>
      <c r="P53" s="35">
        <f>+A!P53-B!Q53</f>
        <v>71985.588000000003</v>
      </c>
      <c r="Q53" s="36">
        <f>+A!Q53-B!R53</f>
        <v>77789.006999999998</v>
      </c>
      <c r="R53" s="35">
        <f>+A!R53-B!S53</f>
        <v>64389.163</v>
      </c>
      <c r="S53" s="36">
        <f>+A!S53-B!T53</f>
        <v>65993.144</v>
      </c>
      <c r="T53" s="35">
        <f>+A!T53-B!U53</f>
        <v>40918.942999999999</v>
      </c>
      <c r="U53" s="36">
        <f>+A!U53-B!V53</f>
        <v>31040.773999999998</v>
      </c>
      <c r="V53" s="35">
        <f>+A!V53-B!W53</f>
        <v>19844.178000000004</v>
      </c>
      <c r="W53" s="36">
        <f>+A!W53-B!X53</f>
        <v>10902.556</v>
      </c>
      <c r="X53" s="37">
        <f>+A!X53-B!Y53</f>
        <v>17151.795000000002</v>
      </c>
      <c r="Y53" s="37">
        <f>+A!Y53-B!Z53</f>
        <v>9434.9420000000027</v>
      </c>
    </row>
    <row r="54" spans="2:25" x14ac:dyDescent="0.25">
      <c r="B54" s="188" t="s">
        <v>24</v>
      </c>
      <c r="C54" s="202"/>
      <c r="D54" s="38">
        <f>+A!D54-B!E54</f>
        <v>3708.5120000000002</v>
      </c>
      <c r="E54" s="39">
        <f>+A!E54-B!F54</f>
        <v>1570.2320000000002</v>
      </c>
      <c r="F54" s="38">
        <f>+A!F54-B!G54</f>
        <v>4010.5239999999994</v>
      </c>
      <c r="G54" s="39">
        <f>+A!G54-B!H54</f>
        <v>3829.4909999999995</v>
      </c>
      <c r="H54" s="38">
        <f>+A!H54-B!I54</f>
        <v>6088.9519999999993</v>
      </c>
      <c r="I54" s="39">
        <f>+A!I54-B!J54</f>
        <v>8871.33</v>
      </c>
      <c r="J54" s="38">
        <f>+A!J54-B!K54</f>
        <v>8391.5509999999995</v>
      </c>
      <c r="K54" s="39">
        <f>+A!K54-B!L54</f>
        <v>16926.713</v>
      </c>
      <c r="L54" s="38">
        <f>+A!L54-B!M54</f>
        <v>10486.612999999999</v>
      </c>
      <c r="M54" s="39">
        <f>+A!M54-B!N54</f>
        <v>11596.858</v>
      </c>
      <c r="N54" s="38">
        <f>+A!N54-B!O54</f>
        <v>11376.288</v>
      </c>
      <c r="O54" s="39">
        <f>+A!O54-B!P54</f>
        <v>11380.925999999999</v>
      </c>
      <c r="P54" s="38">
        <f>+A!P54-B!Q54</f>
        <v>22456.488000000001</v>
      </c>
      <c r="Q54" s="39">
        <f>+A!Q54-B!R54</f>
        <v>30943.589999999997</v>
      </c>
      <c r="R54" s="38">
        <f>+A!R54-B!S54</f>
        <v>37714.355000000003</v>
      </c>
      <c r="S54" s="39">
        <f>+A!S54-B!T54</f>
        <v>15142.630999999999</v>
      </c>
      <c r="T54" s="38">
        <f>+A!T54-B!U54</f>
        <v>15446.382999999998</v>
      </c>
      <c r="U54" s="39">
        <f>+A!U54-B!V54</f>
        <v>17945.133999999998</v>
      </c>
      <c r="V54" s="38">
        <f>+A!V54-B!W54</f>
        <v>18099.123</v>
      </c>
      <c r="W54" s="39">
        <f>+A!W54-B!X54</f>
        <v>12401.198</v>
      </c>
      <c r="X54" s="40">
        <f>+A!X54-B!Y54</f>
        <v>13489.898999999998</v>
      </c>
      <c r="Y54" s="40">
        <f>+A!Y54-B!Z54</f>
        <v>18682.919000000002</v>
      </c>
    </row>
    <row r="55" spans="2:25" x14ac:dyDescent="0.25">
      <c r="B55" s="190" t="s">
        <v>25</v>
      </c>
      <c r="C55" s="203"/>
      <c r="D55" s="35">
        <f>+A!D55-B!E55</f>
        <v>14017.323999999999</v>
      </c>
      <c r="E55" s="36">
        <f>+A!E55-B!F55</f>
        <v>17862.8</v>
      </c>
      <c r="F55" s="35">
        <f>+A!F55-B!G55</f>
        <v>32391.442000000003</v>
      </c>
      <c r="G55" s="36">
        <f>+A!G55-B!H55</f>
        <v>32970.993999999999</v>
      </c>
      <c r="H55" s="35">
        <f>+A!H55-B!I55</f>
        <v>34999.320999999996</v>
      </c>
      <c r="I55" s="36">
        <f>+A!I55-B!J55</f>
        <v>26825.727000000003</v>
      </c>
      <c r="J55" s="35">
        <f>+A!J55-B!K55</f>
        <v>27938.893</v>
      </c>
      <c r="K55" s="36">
        <f>+A!K55-B!L55</f>
        <v>24781.5</v>
      </c>
      <c r="L55" s="35">
        <f>+A!L55-B!M55</f>
        <v>27149.894</v>
      </c>
      <c r="M55" s="36">
        <f>+A!M55-B!N55</f>
        <v>33177.104999999996</v>
      </c>
      <c r="N55" s="35">
        <f>+A!N55-B!O55</f>
        <v>30927.809000000001</v>
      </c>
      <c r="O55" s="36">
        <f>+A!O55-B!P55</f>
        <v>32638.218000000001</v>
      </c>
      <c r="P55" s="35">
        <f>+A!P55-B!Q55</f>
        <v>36708.25</v>
      </c>
      <c r="Q55" s="36">
        <f>+A!Q55-B!R55</f>
        <v>32187.847000000002</v>
      </c>
      <c r="R55" s="35">
        <f>+A!R55-B!S55</f>
        <v>29478.233999999997</v>
      </c>
      <c r="S55" s="36">
        <f>+A!S55-B!T55</f>
        <v>30341.921000000002</v>
      </c>
      <c r="T55" s="35">
        <f>+A!T55-B!U55</f>
        <v>37854.255000000005</v>
      </c>
      <c r="U55" s="36">
        <f>+A!U55-B!V55</f>
        <v>38306.786999999997</v>
      </c>
      <c r="V55" s="35">
        <f>+A!V55-B!W55</f>
        <v>36940.705999999998</v>
      </c>
      <c r="W55" s="36">
        <f>+A!W55-B!X55</f>
        <v>27556.181000000004</v>
      </c>
      <c r="X55" s="37">
        <f>+A!X55-B!Y55</f>
        <v>24363.27</v>
      </c>
      <c r="Y55" s="37">
        <f>+A!Y55-B!Z55</f>
        <v>26008.762999999999</v>
      </c>
    </row>
    <row r="56" spans="2:25" ht="15.75" thickBot="1" x14ac:dyDescent="0.3">
      <c r="B56" s="192" t="s">
        <v>26</v>
      </c>
      <c r="C56" s="211"/>
      <c r="D56" s="41">
        <f>+A!D56-B!E56</f>
        <v>0</v>
      </c>
      <c r="E56" s="42">
        <f>+A!E56-B!F56</f>
        <v>3.0000000000000001E-3</v>
      </c>
      <c r="F56" s="41">
        <f>+A!F56-B!G56</f>
        <v>0</v>
      </c>
      <c r="G56" s="42">
        <f>+A!G56-B!H56</f>
        <v>-1E-3</v>
      </c>
      <c r="H56" s="41">
        <f>+A!H56-B!I56</f>
        <v>3.0000000000000001E-3</v>
      </c>
      <c r="I56" s="42">
        <f>+A!I56-B!J56</f>
        <v>0</v>
      </c>
      <c r="J56" s="41">
        <f>+A!J56-B!K56</f>
        <v>-33.533999999999999</v>
      </c>
      <c r="K56" s="42">
        <f>+A!K56-B!L56</f>
        <v>-52.787999999999997</v>
      </c>
      <c r="L56" s="41">
        <f>+A!L56-B!M56</f>
        <v>-108.045</v>
      </c>
      <c r="M56" s="42">
        <f>+A!M56-B!N56</f>
        <v>-78.420999999999992</v>
      </c>
      <c r="N56" s="41">
        <f>+A!N56-B!O56</f>
        <v>-69.958999999999989</v>
      </c>
      <c r="O56" s="42">
        <f>+A!O56-B!P56</f>
        <v>-102.18</v>
      </c>
      <c r="P56" s="41">
        <f>+A!P56-B!Q56</f>
        <v>149.28800000000001</v>
      </c>
      <c r="Q56" s="42">
        <f>+A!Q56-B!R56</f>
        <v>22.796999999999997</v>
      </c>
      <c r="R56" s="41">
        <f>+A!R56-B!S56</f>
        <v>-89.032000000000011</v>
      </c>
      <c r="S56" s="42">
        <f>+A!S56-B!T56</f>
        <v>-22.109999999999985</v>
      </c>
      <c r="T56" s="41">
        <f>+A!T56-B!U56</f>
        <v>-78.867999999999995</v>
      </c>
      <c r="U56" s="42">
        <f>+A!U56-B!V56</f>
        <v>-156.64100000000002</v>
      </c>
      <c r="V56" s="41">
        <f>+A!V56-B!W56</f>
        <v>-103.86700000000002</v>
      </c>
      <c r="W56" s="42">
        <f>+A!W56-B!X56</f>
        <v>-91.837999999999994</v>
      </c>
      <c r="X56" s="43">
        <f>+A!X56-B!Y56</f>
        <v>515.55200000000002</v>
      </c>
      <c r="Y56" s="43">
        <f>+A!Y56-B!Z56</f>
        <v>45.538999999999987</v>
      </c>
    </row>
    <row r="57" spans="2:25" x14ac:dyDescent="0.25">
      <c r="B57" t="s">
        <v>57</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51"/>
  <sheetViews>
    <sheetView showGridLines="0" tabSelected="1" topLeftCell="A43" workbookViewId="0">
      <selection activeCell="J50" sqref="J50"/>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94" t="s">
        <v>9</v>
      </c>
      <c r="M7" s="210"/>
      <c r="N7" s="210"/>
      <c r="O7" s="210"/>
      <c r="P7" s="210"/>
    </row>
    <row r="8" spans="2:16" x14ac:dyDescent="0.25">
      <c r="B8" s="194" t="s">
        <v>8</v>
      </c>
      <c r="C8" s="210"/>
      <c r="D8" s="210"/>
      <c r="E8" s="210"/>
      <c r="L8" s="210"/>
      <c r="M8" s="210"/>
      <c r="N8" s="210"/>
      <c r="O8" s="210"/>
      <c r="P8" s="210"/>
    </row>
    <row r="9" spans="2:16" x14ac:dyDescent="0.25">
      <c r="B9" s="210"/>
      <c r="C9" s="210"/>
      <c r="D9" s="210"/>
      <c r="E9" s="210"/>
      <c r="L9" s="210"/>
      <c r="M9" s="210"/>
      <c r="N9" s="210"/>
      <c r="O9" s="210"/>
      <c r="P9" s="210"/>
    </row>
    <row r="10" spans="2:16" x14ac:dyDescent="0.25">
      <c r="B10" s="210"/>
      <c r="C10" s="210"/>
      <c r="D10" s="210"/>
      <c r="E10" s="210"/>
      <c r="L10" s="210"/>
      <c r="M10" s="210"/>
      <c r="N10" s="210"/>
      <c r="O10" s="210"/>
      <c r="P10" s="210"/>
    </row>
    <row r="11" spans="2:16" x14ac:dyDescent="0.25">
      <c r="B11" s="210"/>
      <c r="C11" s="210"/>
      <c r="D11" s="210"/>
      <c r="E11" s="210"/>
      <c r="L11" s="210"/>
      <c r="M11" s="210"/>
      <c r="N11" s="210"/>
      <c r="O11" s="210"/>
      <c r="P11" s="210"/>
    </row>
    <row r="12" spans="2:16" x14ac:dyDescent="0.25">
      <c r="B12" s="210"/>
      <c r="C12" s="210"/>
      <c r="D12" s="210"/>
      <c r="E12" s="210"/>
      <c r="L12" s="210"/>
      <c r="M12" s="210"/>
      <c r="N12" s="210"/>
      <c r="O12" s="210"/>
      <c r="P12" s="210"/>
    </row>
    <row r="13" spans="2:16" x14ac:dyDescent="0.25">
      <c r="B13" s="210"/>
      <c r="C13" s="210"/>
      <c r="D13" s="210"/>
      <c r="E13" s="210"/>
      <c r="L13" s="210"/>
      <c r="M13" s="210"/>
      <c r="N13" s="210"/>
      <c r="O13" s="210"/>
      <c r="P13" s="210"/>
    </row>
    <row r="14" spans="2:16" x14ac:dyDescent="0.25">
      <c r="B14" s="210"/>
      <c r="C14" s="210"/>
      <c r="D14" s="210"/>
      <c r="E14" s="210"/>
      <c r="L14" s="210"/>
      <c r="M14" s="210"/>
      <c r="N14" s="210"/>
      <c r="O14" s="210"/>
      <c r="P14" s="210"/>
    </row>
    <row r="15" spans="2:16" x14ac:dyDescent="0.25">
      <c r="B15" s="210"/>
      <c r="C15" s="210"/>
      <c r="D15" s="210"/>
      <c r="E15" s="210"/>
      <c r="G15" s="216" t="s">
        <v>42</v>
      </c>
      <c r="H15" s="216"/>
      <c r="I15" s="216"/>
      <c r="J15" s="216"/>
      <c r="K15" s="216"/>
      <c r="L15" s="210"/>
      <c r="M15" s="210"/>
      <c r="N15" s="210"/>
      <c r="O15" s="210"/>
      <c r="P15" s="210"/>
    </row>
    <row r="16" spans="2:16" ht="15" customHeight="1" x14ac:dyDescent="0.25">
      <c r="B16" s="210"/>
      <c r="C16" s="210"/>
      <c r="D16" s="210"/>
      <c r="E16" s="210"/>
      <c r="G16" s="216"/>
      <c r="H16" s="216"/>
      <c r="I16" s="216"/>
      <c r="J16" s="216"/>
      <c r="K16" s="216"/>
      <c r="L16" s="210"/>
      <c r="M16" s="210"/>
      <c r="N16" s="210"/>
      <c r="O16" s="210"/>
      <c r="P16" s="210"/>
    </row>
    <row r="17" spans="3:14" x14ac:dyDescent="0.25">
      <c r="C17" s="195" t="s">
        <v>3</v>
      </c>
      <c r="D17" s="195"/>
      <c r="E17" s="195"/>
      <c r="G17" s="216"/>
      <c r="H17" s="216"/>
      <c r="I17" s="216"/>
      <c r="J17" s="216"/>
      <c r="K17" s="216"/>
      <c r="N17" s="3" t="s">
        <v>3</v>
      </c>
    </row>
    <row r="43" spans="6:29" x14ac:dyDescent="0.25">
      <c r="F43" s="6" t="s">
        <v>41</v>
      </c>
    </row>
    <row r="44" spans="6:29" ht="15.75" thickBot="1" x14ac:dyDescent="0.3"/>
    <row r="45" spans="6:29" ht="15.75" thickBot="1" x14ac:dyDescent="0.3">
      <c r="F45" s="8" t="s">
        <v>15</v>
      </c>
      <c r="G45" s="9"/>
      <c r="H45" s="18">
        <v>1995</v>
      </c>
      <c r="I45" s="10">
        <v>1996</v>
      </c>
      <c r="J45" s="18">
        <v>1997</v>
      </c>
      <c r="K45" s="10">
        <v>1998</v>
      </c>
      <c r="L45" s="18">
        <v>1999</v>
      </c>
      <c r="M45" s="10">
        <v>2000</v>
      </c>
      <c r="N45" s="18">
        <v>2001</v>
      </c>
      <c r="O45" s="10">
        <v>2002</v>
      </c>
      <c r="P45" s="18">
        <v>2003</v>
      </c>
      <c r="Q45" s="10">
        <v>2004</v>
      </c>
      <c r="R45" s="18">
        <v>2005</v>
      </c>
      <c r="S45" s="10">
        <v>2006</v>
      </c>
      <c r="T45" s="18">
        <v>2007</v>
      </c>
      <c r="U45" s="10">
        <v>2008</v>
      </c>
      <c r="V45" s="18">
        <v>2009</v>
      </c>
      <c r="W45" s="10">
        <v>2010</v>
      </c>
      <c r="X45" s="18">
        <v>2011</v>
      </c>
      <c r="Y45" s="10">
        <v>2012</v>
      </c>
      <c r="Z45" s="18">
        <v>2013</v>
      </c>
      <c r="AA45" s="10">
        <v>2014</v>
      </c>
      <c r="AB45" s="18">
        <v>2015</v>
      </c>
      <c r="AC45" s="11">
        <v>2016</v>
      </c>
    </row>
    <row r="46" spans="6:29" ht="15.75" thickBot="1" x14ac:dyDescent="0.3">
      <c r="F46" s="197" t="s">
        <v>27</v>
      </c>
      <c r="G46" s="198"/>
      <c r="H46" s="143">
        <f>(A!D46/D!H60)*1000</f>
        <v>2.4659447658561882</v>
      </c>
      <c r="I46" s="154">
        <f>(A!E46/D!I60)*1000</f>
        <v>2.7135824398675528</v>
      </c>
      <c r="J46" s="143">
        <f>(A!F46/D!J60)*1000</f>
        <v>3.1332390560841787</v>
      </c>
      <c r="K46" s="154">
        <f>(A!G46/D!K60)*1000</f>
        <v>2.6066989420498783</v>
      </c>
      <c r="L46" s="143">
        <f>(A!H46/D!L60)*1000</f>
        <v>2.902168136668184</v>
      </c>
      <c r="M46" s="154">
        <f>(A!I46/D!M60)*1000</f>
        <v>3.0043008705449776</v>
      </c>
      <c r="N46" s="143">
        <f>(A!J46/D!N60)*1000</f>
        <v>3.6708527691826593</v>
      </c>
      <c r="O46" s="154">
        <f>(A!K46/D!O60)*1000</f>
        <v>3.6850476074518843</v>
      </c>
      <c r="P46" s="143">
        <f>(A!L46/D!P60)*1000</f>
        <v>4.6287379573766696</v>
      </c>
      <c r="Q46" s="154">
        <f>(A!M46/D!Q60)*1000</f>
        <v>5.5520600463235779</v>
      </c>
      <c r="R46" s="143">
        <f>(A!N46/D!R60)*1000</f>
        <v>5.1167399713191788</v>
      </c>
      <c r="S46" s="154">
        <f>(A!O46/D!S60)*1000</f>
        <v>5.5794115673895073</v>
      </c>
      <c r="T46" s="143">
        <f>(A!P46/D!T60)*1000</f>
        <v>6.4445317814045229</v>
      </c>
      <c r="U46" s="154">
        <f>(A!Q46/D!U60)*1000</f>
        <v>8.5120909028511687</v>
      </c>
      <c r="V46" s="143">
        <f>(A!R46/D!V60)*1000</f>
        <v>6.4753041386223638</v>
      </c>
      <c r="W46" s="154">
        <f>(A!S46/D!W60)*1000</f>
        <v>10.198293528677389</v>
      </c>
      <c r="X46" s="143">
        <f>(A!T46/D!X60)*1000</f>
        <v>9.444689899690955</v>
      </c>
      <c r="Y46" s="154">
        <f>(A!U46/D!Y60)*1000</f>
        <v>5.8925535610746707</v>
      </c>
      <c r="Z46" s="143">
        <f>(A!V46/D!Z60)*1000</f>
        <v>5.8681974221775732</v>
      </c>
      <c r="AA46" s="154">
        <f>(A!W46/D!AA60)*1000</f>
        <v>5.5493040367957667</v>
      </c>
      <c r="AB46" s="143">
        <f>(A!X46/D!AB60)*1000</f>
        <v>5.1361714177660271</v>
      </c>
      <c r="AC46" s="150">
        <f>(A!Y46/D!AC60)*1000</f>
        <v>4.7090164526299372</v>
      </c>
    </row>
    <row r="47" spans="6:29" x14ac:dyDescent="0.25">
      <c r="F47" s="218" t="s">
        <v>17</v>
      </c>
      <c r="G47" s="219"/>
      <c r="H47" s="151">
        <f>(A!D47/D!H$60)*1000</f>
        <v>7.6174449826570012E-2</v>
      </c>
      <c r="I47" s="144">
        <f>(A!E47/D!I$60)*1000</f>
        <v>5.2985824070316184E-2</v>
      </c>
      <c r="J47" s="151">
        <f>(A!F47/D!J$60)*1000</f>
        <v>4.8803397873743222E-2</v>
      </c>
      <c r="K47" s="144">
        <f>(A!G47/D!K$60)*1000</f>
        <v>8.0108525686818269E-2</v>
      </c>
      <c r="L47" s="151">
        <f>(A!H47/D!L$60)*1000</f>
        <v>9.9307167200618524E-2</v>
      </c>
      <c r="M47" s="144">
        <f>(A!I47/D!M$60)*1000</f>
        <v>9.2689535073625845E-2</v>
      </c>
      <c r="N47" s="151">
        <f>(A!J47/D!N$60)*1000</f>
        <v>0.13765144759186662</v>
      </c>
      <c r="O47" s="144">
        <f>(A!K47/D!O$60)*1000</f>
        <v>0.2271209797791488</v>
      </c>
      <c r="P47" s="151">
        <f>(A!L47/D!P$60)*1000</f>
        <v>0.12028686304956833</v>
      </c>
      <c r="Q47" s="144">
        <f>(A!M47/D!Q$60)*1000</f>
        <v>0.10736616073327515</v>
      </c>
      <c r="R47" s="151">
        <f>(A!N47/D!R$60)*1000</f>
        <v>9.1922905746124758E-2</v>
      </c>
      <c r="S47" s="144">
        <f>(A!O47/D!S$60)*1000</f>
        <v>9.299756005834775E-2</v>
      </c>
      <c r="T47" s="151">
        <f>(A!P47/D!T$60)*1000</f>
        <v>0.14793032765846209</v>
      </c>
      <c r="U47" s="144">
        <f>(A!Q47/D!U$60)*1000</f>
        <v>0.15687379225557443</v>
      </c>
      <c r="V47" s="151">
        <f>(A!R47/D!V$60)*1000</f>
        <v>0.17369303853866191</v>
      </c>
      <c r="W47" s="144">
        <f>(A!S47/D!W$60)*1000</f>
        <v>0.24453923815256148</v>
      </c>
      <c r="X47" s="151">
        <f>(A!T47/D!X$60)*1000</f>
        <v>0.23738950414620813</v>
      </c>
      <c r="Y47" s="144">
        <f>(A!U47/D!Y$60)*1000</f>
        <v>0.27222006747138255</v>
      </c>
      <c r="Z47" s="151">
        <f>(A!V47/D!Z$60)*1000</f>
        <v>0.32353838426781689</v>
      </c>
      <c r="AA47" s="144">
        <f>(A!W47/D!AA$60)*1000</f>
        <v>0.35473852459623473</v>
      </c>
      <c r="AB47" s="151">
        <f>(A!X47/D!AB$60)*1000</f>
        <v>0.32208342958344954</v>
      </c>
      <c r="AC47" s="145">
        <f>(A!Y47/D!AC$60)*1000</f>
        <v>0.30592593194330286</v>
      </c>
    </row>
    <row r="48" spans="6:29" x14ac:dyDescent="0.25">
      <c r="F48" s="220" t="s">
        <v>18</v>
      </c>
      <c r="G48" s="221"/>
      <c r="H48" s="152">
        <f>(A!D48/D!H$60)*1000</f>
        <v>1.3686125153527214E-2</v>
      </c>
      <c r="I48" s="146">
        <f>(A!E48/D!I$60)*1000</f>
        <v>1.0073434284130656E-2</v>
      </c>
      <c r="J48" s="152">
        <f>(A!F48/D!J$60)*1000</f>
        <v>1.3999128422473407E-2</v>
      </c>
      <c r="K48" s="146">
        <f>(A!G48/D!K$60)*1000</f>
        <v>1.2782977004963395E-2</v>
      </c>
      <c r="L48" s="152">
        <f>(A!H48/D!L$60)*1000</f>
        <v>1.6870287880953209E-3</v>
      </c>
      <c r="M48" s="146">
        <f>(A!I48/D!M$60)*1000</f>
        <v>2.0233245034943425E-3</v>
      </c>
      <c r="N48" s="152">
        <f>(A!J48/D!N$60)*1000</f>
        <v>1.2331348559048088E-2</v>
      </c>
      <c r="O48" s="146">
        <f>(A!K48/D!O$60)*1000</f>
        <v>8.4926442620288436E-3</v>
      </c>
      <c r="P48" s="152">
        <f>(A!L48/D!P$60)*1000</f>
        <v>1.4209266232882878E-2</v>
      </c>
      <c r="Q48" s="146">
        <f>(A!M48/D!Q$60)*1000</f>
        <v>1.0573282422226575E-2</v>
      </c>
      <c r="R48" s="152">
        <f>(A!N48/D!R$60)*1000</f>
        <v>1.1001690146414693E-2</v>
      </c>
      <c r="S48" s="146">
        <f>(A!O48/D!S$60)*1000</f>
        <v>5.1290656978042366E-3</v>
      </c>
      <c r="T48" s="152">
        <f>(A!P48/D!T$60)*1000</f>
        <v>6.333244921355645E-4</v>
      </c>
      <c r="U48" s="146">
        <f>(A!Q48/D!U$60)*1000</f>
        <v>7.8756122985982799E-4</v>
      </c>
      <c r="V48" s="152">
        <f>(A!R48/D!V$60)*1000</f>
        <v>2.5530898623601426E-3</v>
      </c>
      <c r="W48" s="146">
        <f>(A!S48/D!W$60)*1000</f>
        <v>6.9418344935871085E-4</v>
      </c>
      <c r="X48" s="152">
        <f>(A!T48/D!X$60)*1000</f>
        <v>5.7646280831057692E-4</v>
      </c>
      <c r="Y48" s="146">
        <f>(A!U48/D!Y$60)*1000</f>
        <v>0</v>
      </c>
      <c r="Z48" s="152">
        <f>(A!V48/D!Z$60)*1000</f>
        <v>2.6421290900131786E-5</v>
      </c>
      <c r="AA48" s="146">
        <f>(A!W48/D!AA$60)*1000</f>
        <v>2.3985672211576959E-4</v>
      </c>
      <c r="AB48" s="152">
        <f>(A!X48/D!AB$60)*1000</f>
        <v>8.1739038974528876E-4</v>
      </c>
      <c r="AC48" s="147">
        <f>(A!Y48/D!AC$60)*1000</f>
        <v>2.0614507660544779E-3</v>
      </c>
    </row>
    <row r="49" spans="6:29" x14ac:dyDescent="0.25">
      <c r="F49" s="218" t="s">
        <v>19</v>
      </c>
      <c r="G49" s="219"/>
      <c r="H49" s="152">
        <f>(A!D49/D!H$60)*1000</f>
        <v>7.0713785991230189E-4</v>
      </c>
      <c r="I49" s="146">
        <f>(A!E49/D!I$60)*1000</f>
        <v>3.9572292250325408E-3</v>
      </c>
      <c r="J49" s="152">
        <f>(A!F49/D!J$60)*1000</f>
        <v>4.1121821789080991E-3</v>
      </c>
      <c r="K49" s="146">
        <f>(A!G49/D!K$60)*1000</f>
        <v>1.2151400034748473E-2</v>
      </c>
      <c r="L49" s="152">
        <f>(A!H49/D!L$60)*1000</f>
        <v>4.5834719957046919E-3</v>
      </c>
      <c r="M49" s="146">
        <f>(A!I49/D!M$60)*1000</f>
        <v>2.1653748825894307E-3</v>
      </c>
      <c r="N49" s="152">
        <f>(A!J49/D!N$60)*1000</f>
        <v>7.8443818437611192E-3</v>
      </c>
      <c r="O49" s="146">
        <f>(A!K49/D!O$60)*1000</f>
        <v>1.494675967552331E-2</v>
      </c>
      <c r="P49" s="152">
        <f>(A!L49/D!P$60)*1000</f>
        <v>2.4554780442686761E-2</v>
      </c>
      <c r="Q49" s="146">
        <f>(A!M49/D!Q$60)*1000</f>
        <v>5.4333894229742302E-2</v>
      </c>
      <c r="R49" s="152">
        <f>(A!N49/D!R$60)*1000</f>
        <v>5.2454951190750214E-2</v>
      </c>
      <c r="S49" s="146">
        <f>(A!O49/D!S$60)*1000</f>
        <v>5.566586299815629E-2</v>
      </c>
      <c r="T49" s="152">
        <f>(A!P49/D!T$60)*1000</f>
        <v>6.9685795699489947E-2</v>
      </c>
      <c r="U49" s="146">
        <f>(A!Q49/D!U$60)*1000</f>
        <v>8.9859436023101952E-2</v>
      </c>
      <c r="V49" s="152">
        <f>(A!R49/D!V$60)*1000</f>
        <v>6.7762519933821319E-2</v>
      </c>
      <c r="W49" s="146">
        <f>(A!S49/D!W$60)*1000</f>
        <v>5.5564669630906754E-2</v>
      </c>
      <c r="X49" s="152">
        <f>(A!T49/D!X$60)*1000</f>
        <v>5.4126671659072471E-2</v>
      </c>
      <c r="Y49" s="146">
        <f>(A!U49/D!Y$60)*1000</f>
        <v>5.2326419255854371E-2</v>
      </c>
      <c r="Z49" s="152">
        <f>(A!V49/D!Z$60)*1000</f>
        <v>4.7327853564674616E-2</v>
      </c>
      <c r="AA49" s="146">
        <f>(A!W49/D!AA$60)*1000</f>
        <v>5.0840330430749481E-2</v>
      </c>
      <c r="AB49" s="152">
        <f>(A!X49/D!AB$60)*1000</f>
        <v>5.5027212289256326E-2</v>
      </c>
      <c r="AC49" s="147">
        <f>(A!Y49/D!AC$60)*1000</f>
        <v>4.4491732821571837E-2</v>
      </c>
    </row>
    <row r="50" spans="6:29" x14ac:dyDescent="0.25">
      <c r="F50" s="220" t="s">
        <v>20</v>
      </c>
      <c r="G50" s="221"/>
      <c r="H50" s="152">
        <f>(A!D50/D!H$60)*1000</f>
        <v>1.0099888760153397</v>
      </c>
      <c r="I50" s="146">
        <f>(A!E50/D!I$60)*1000</f>
        <v>1.0729624186161362</v>
      </c>
      <c r="J50" s="152">
        <f>(A!F50/D!J$60)*1000</f>
        <v>0.84252376901968695</v>
      </c>
      <c r="K50" s="146">
        <f>(A!G50/D!K$60)*1000</f>
        <v>0.11192292678504967</v>
      </c>
      <c r="L50" s="152">
        <f>(A!H50/D!L$60)*1000</f>
        <v>1.28877099322294E-2</v>
      </c>
      <c r="M50" s="146">
        <f>(A!I50/D!M$60)*1000</f>
        <v>4.191856061174775E-2</v>
      </c>
      <c r="N50" s="152">
        <f>(A!J50/D!N$60)*1000</f>
        <v>0.6511772894197051</v>
      </c>
      <c r="O50" s="146">
        <f>(A!K50/D!O$60)*1000</f>
        <v>0.11434966066297943</v>
      </c>
      <c r="P50" s="152">
        <f>(A!L50/D!P$60)*1000</f>
        <v>1.1041899274005835</v>
      </c>
      <c r="Q50" s="146">
        <f>(A!M50/D!Q$60)*1000</f>
        <v>1.4007908330174343</v>
      </c>
      <c r="R50" s="152">
        <f>(A!N50/D!R$60)*1000</f>
        <v>0.47017092563915364</v>
      </c>
      <c r="S50" s="146">
        <f>(A!O50/D!S$60)*1000</f>
        <v>0.54507747738582235</v>
      </c>
      <c r="T50" s="152">
        <f>(A!P50/D!T$60)*1000</f>
        <v>0.58735355708567738</v>
      </c>
      <c r="U50" s="146">
        <f>(A!Q50/D!U$60)*1000</f>
        <v>1.841657449244223</v>
      </c>
      <c r="V50" s="152">
        <f>(A!R50/D!V$60)*1000</f>
        <v>0.4601378043787353</v>
      </c>
      <c r="W50" s="146">
        <f>(A!S50/D!W$60)*1000</f>
        <v>4.3944568247426741</v>
      </c>
      <c r="X50" s="152">
        <f>(A!T50/D!X$60)*1000</f>
        <v>3.7353950140647325</v>
      </c>
      <c r="Y50" s="146">
        <f>(A!U50/D!Y$60)*1000</f>
        <v>0.15212324343768169</v>
      </c>
      <c r="Z50" s="152">
        <f>(A!V50/D!Z$60)*1000</f>
        <v>0.1809483435325529</v>
      </c>
      <c r="AA50" s="146">
        <f>(A!W50/D!AA$60)*1000</f>
        <v>0.10717434912795024</v>
      </c>
      <c r="AB50" s="152">
        <f>(A!X50/D!AB$60)*1000</f>
        <v>6.4392235361796543E-2</v>
      </c>
      <c r="AC50" s="147">
        <f>(A!Y50/D!AC$60)*1000</f>
        <v>9.1104057651284848E-2</v>
      </c>
    </row>
    <row r="51" spans="6:29" x14ac:dyDescent="0.25">
      <c r="F51" s="218" t="s">
        <v>21</v>
      </c>
      <c r="G51" s="219"/>
      <c r="H51" s="152">
        <f>(A!D51/D!H$60)*1000</f>
        <v>0</v>
      </c>
      <c r="I51" s="146">
        <f>(A!E51/D!I$60)*1000</f>
        <v>7.7519074394406855E-5</v>
      </c>
      <c r="J51" s="152">
        <f>(A!F51/D!J$60)*1000</f>
        <v>3.7763010372973528E-5</v>
      </c>
      <c r="K51" s="146">
        <f>(A!G51/D!K$60)*1000</f>
        <v>0</v>
      </c>
      <c r="L51" s="152">
        <f>(A!H51/D!L$60)*1000</f>
        <v>6.6824733799708723E-5</v>
      </c>
      <c r="M51" s="146">
        <f>(A!I51/D!M$60)*1000</f>
        <v>1.1763081707035585E-5</v>
      </c>
      <c r="N51" s="152">
        <f>(A!J51/D!N$60)*1000</f>
        <v>4.1089304160107059E-5</v>
      </c>
      <c r="O51" s="146">
        <f>(A!K51/D!O$60)*1000</f>
        <v>5.7702512899955732E-2</v>
      </c>
      <c r="P51" s="152">
        <f>(A!L51/D!P$60)*1000</f>
        <v>3.0801005109828417E-3</v>
      </c>
      <c r="Q51" s="146">
        <f>(A!M51/D!Q$60)*1000</f>
        <v>1.5479263374249668E-2</v>
      </c>
      <c r="R51" s="152">
        <f>(A!N51/D!R$60)*1000</f>
        <v>5.1758285746475426E-3</v>
      </c>
      <c r="S51" s="146">
        <f>(A!O51/D!S$60)*1000</f>
        <v>1.1506992266222635E-2</v>
      </c>
      <c r="T51" s="152">
        <f>(A!P51/D!T$60)*1000</f>
        <v>3.4954867889808549E-3</v>
      </c>
      <c r="U51" s="146">
        <f>(A!Q51/D!U$60)*1000</f>
        <v>1.557170167060031E-3</v>
      </c>
      <c r="V51" s="152">
        <f>(A!R51/D!V$60)*1000</f>
        <v>9.3001525695464925E-4</v>
      </c>
      <c r="W51" s="146">
        <f>(A!S51/D!W$60)*1000</f>
        <v>5.725387426085899E-4</v>
      </c>
      <c r="X51" s="152">
        <f>(A!T51/D!X$60)*1000</f>
        <v>1.4219039491731073E-3</v>
      </c>
      <c r="Y51" s="146">
        <f>(A!U51/D!Y$60)*1000</f>
        <v>7.4488282693444615E-4</v>
      </c>
      <c r="Z51" s="152">
        <f>(A!V51/D!Z$60)*1000</f>
        <v>1.0284142626669771E-4</v>
      </c>
      <c r="AA51" s="146">
        <f>(A!W51/D!AA$60)*1000</f>
        <v>4.2798856870389689E-3</v>
      </c>
      <c r="AB51" s="152">
        <f>(A!X51/D!AB$60)*1000</f>
        <v>7.4019667282840295E-5</v>
      </c>
      <c r="AC51" s="147">
        <f>(A!Y51/D!AC$60)*1000</f>
        <v>5.8158631786339569E-4</v>
      </c>
    </row>
    <row r="52" spans="6:29" x14ac:dyDescent="0.25">
      <c r="F52" s="220" t="s">
        <v>22</v>
      </c>
      <c r="G52" s="221"/>
      <c r="H52" s="152">
        <f>(A!D52/D!H$60)*1000</f>
        <v>0.39585184039446436</v>
      </c>
      <c r="I52" s="146">
        <f>(A!E52/D!I$60)*1000</f>
        <v>0.64380521198222662</v>
      </c>
      <c r="J52" s="152">
        <f>(A!F52/D!J$60)*1000</f>
        <v>0.64295995120159755</v>
      </c>
      <c r="K52" s="146">
        <f>(A!G52/D!K$60)*1000</f>
        <v>0.72116489252779215</v>
      </c>
      <c r="L52" s="152">
        <f>(A!H52/D!L$60)*1000</f>
        <v>0.83416378900821486</v>
      </c>
      <c r="M52" s="146">
        <f>(A!I52/D!M$60)*1000</f>
        <v>0.89552705840094604</v>
      </c>
      <c r="N52" s="152">
        <f>(A!J52/D!N$60)*1000</f>
        <v>0.90914223786659432</v>
      </c>
      <c r="O52" s="146">
        <f>(A!K52/D!O$60)*1000</f>
        <v>1.0625521064911019</v>
      </c>
      <c r="P52" s="152">
        <f>(A!L52/D!P$60)*1000</f>
        <v>1.1850767900821619</v>
      </c>
      <c r="Q52" s="146">
        <f>(A!M52/D!Q$60)*1000</f>
        <v>1.4364266566126538</v>
      </c>
      <c r="R52" s="152">
        <f>(A!N52/D!R$60)*1000</f>
        <v>1.797491393515553</v>
      </c>
      <c r="S52" s="146">
        <f>(A!O52/D!S$60)*1000</f>
        <v>2.025676960092758</v>
      </c>
      <c r="T52" s="152">
        <f>(A!P52/D!T$60)*1000</f>
        <v>2.0738432909798905</v>
      </c>
      <c r="U52" s="146">
        <f>(A!Q52/D!U$60)*1000</f>
        <v>2.4724466165068812</v>
      </c>
      <c r="V52" s="152">
        <f>(A!R52/D!V$60)*1000</f>
        <v>2.4297048442698554</v>
      </c>
      <c r="W52" s="146">
        <f>(A!S52/D!W$60)*1000</f>
        <v>2.4488398751348726</v>
      </c>
      <c r="X52" s="152">
        <f>(A!T52/D!X$60)*1000</f>
        <v>2.6611797331026934</v>
      </c>
      <c r="Y52" s="146">
        <f>(A!U52/D!Y$60)*1000</f>
        <v>2.6168790345538859</v>
      </c>
      <c r="Z52" s="152">
        <f>(A!V52/D!Z$60)*1000</f>
        <v>2.694153184787389</v>
      </c>
      <c r="AA52" s="146">
        <f>(A!W52/D!AA$60)*1000</f>
        <v>2.7523831617979413</v>
      </c>
      <c r="AB52" s="152">
        <f>(A!X52/D!AB$60)*1000</f>
        <v>2.3767425143514238</v>
      </c>
      <c r="AC52" s="147">
        <f>(A!Y52/D!AC$60)*1000</f>
        <v>1.9021541484576054</v>
      </c>
    </row>
    <row r="53" spans="6:29" x14ac:dyDescent="0.25">
      <c r="F53" s="218" t="s">
        <v>23</v>
      </c>
      <c r="G53" s="219"/>
      <c r="H53" s="152">
        <f>(A!D53/D!H$60)*1000</f>
        <v>0.43184776739994662</v>
      </c>
      <c r="I53" s="146">
        <f>(A!E53/D!I$60)*1000</f>
        <v>0.35906076092681399</v>
      </c>
      <c r="J53" s="152">
        <f>(A!F53/D!J$60)*1000</f>
        <v>0.58114014319039875</v>
      </c>
      <c r="K53" s="146">
        <f>(A!G53/D!K$60)*1000</f>
        <v>0.62006822297086372</v>
      </c>
      <c r="L53" s="152">
        <f>(A!H53/D!L$60)*1000</f>
        <v>0.8391225869664134</v>
      </c>
      <c r="M53" s="146">
        <f>(A!I53/D!M$60)*1000</f>
        <v>1.0057007517179992</v>
      </c>
      <c r="N53" s="152">
        <f>(A!J53/D!N$60)*1000</f>
        <v>0.9930883233091683</v>
      </c>
      <c r="O53" s="146">
        <f>(A!K53/D!O$60)*1000</f>
        <v>1.0995798961035039</v>
      </c>
      <c r="P53" s="152">
        <f>(A!L53/D!P$60)*1000</f>
        <v>1.123346126722053</v>
      </c>
      <c r="Q53" s="146">
        <f>(A!M53/D!Q$60)*1000</f>
        <v>1.3649810121857306</v>
      </c>
      <c r="R53" s="152">
        <f>(A!N53/D!R$60)*1000</f>
        <v>1.521554356459172</v>
      </c>
      <c r="S53" s="146">
        <f>(A!O53/D!S$60)*1000</f>
        <v>1.4369286786357154</v>
      </c>
      <c r="T53" s="152">
        <f>(A!P53/D!T$60)*1000</f>
        <v>1.8416805782166108</v>
      </c>
      <c r="U53" s="146">
        <f>(A!Q53/D!U$60)*1000</f>
        <v>2.0407394211897389</v>
      </c>
      <c r="V53" s="152">
        <f>(A!R53/D!V$60)*1000</f>
        <v>1.5184099044635042</v>
      </c>
      <c r="W53" s="146">
        <f>(A!S53/D!W$60)*1000</f>
        <v>1.5614344442260777</v>
      </c>
      <c r="X53" s="152">
        <f>(A!T53/D!X$60)*1000</f>
        <v>1.0789568792223869</v>
      </c>
      <c r="Y53" s="146">
        <f>(A!U53/D!Y$60)*1000</f>
        <v>1.0127528929041698</v>
      </c>
      <c r="Z53" s="152">
        <f>(A!V53/D!Z$60)*1000</f>
        <v>0.86756558194145306</v>
      </c>
      <c r="AA53" s="146">
        <f>(A!W53/D!AA$60)*1000</f>
        <v>0.79768865989015469</v>
      </c>
      <c r="AB53" s="152">
        <f>(A!X53/D!AB$60)*1000</f>
        <v>0.81168718267931494</v>
      </c>
      <c r="AC53" s="147">
        <f>(A!Y53/D!AC$60)*1000</f>
        <v>0.69558392365852362</v>
      </c>
    </row>
    <row r="54" spans="6:29" x14ac:dyDescent="0.25">
      <c r="F54" s="220" t="s">
        <v>24</v>
      </c>
      <c r="G54" s="221"/>
      <c r="H54" s="152">
        <f>(A!D54/D!H$60)*1000</f>
        <v>0.14209460009056318</v>
      </c>
      <c r="I54" s="146">
        <f>(A!E54/D!I$60)*1000</f>
        <v>9.0722009664272268E-2</v>
      </c>
      <c r="J54" s="152">
        <f>(A!F54/D!J$60)*1000</f>
        <v>0.13776223130058679</v>
      </c>
      <c r="K54" s="146">
        <f>(A!G54/D!K$60)*1000</f>
        <v>0.16162163894785217</v>
      </c>
      <c r="L54" s="152">
        <f>(A!H54/D!L$60)*1000</f>
        <v>0.18546780761866399</v>
      </c>
      <c r="M54" s="146">
        <f>(A!I54/D!M$60)*1000</f>
        <v>0.2492560285111291</v>
      </c>
      <c r="N54" s="152">
        <f>(A!J54/D!N$60)*1000</f>
        <v>0.2415973169296925</v>
      </c>
      <c r="O54" s="146">
        <f>(A!K54/D!O$60)*1000</f>
        <v>0.44765239388374567</v>
      </c>
      <c r="P54" s="152">
        <f>(A!L54/D!P$60)*1000</f>
        <v>0.32295876224782555</v>
      </c>
      <c r="Q54" s="146">
        <f>(A!M54/D!Q$60)*1000</f>
        <v>0.34022306058637114</v>
      </c>
      <c r="R54" s="152">
        <f>(A!N54/D!R$60)*1000</f>
        <v>0.33974957723023408</v>
      </c>
      <c r="S54" s="146">
        <f>(A!O54/D!S$60)*1000</f>
        <v>0.48065205613718082</v>
      </c>
      <c r="T54" s="152">
        <f>(A!P54/D!T$60)*1000</f>
        <v>0.68240010586672251</v>
      </c>
      <c r="U54" s="146">
        <f>(A!Q54/D!U$60)*1000</f>
        <v>0.85518580656647625</v>
      </c>
      <c r="V54" s="152">
        <f>(A!R54/D!V$60)*1000</f>
        <v>0.94685904694012513</v>
      </c>
      <c r="W54" s="146">
        <f>(A!S54/D!W$60)*1000</f>
        <v>0.54576172350861296</v>
      </c>
      <c r="X54" s="152">
        <f>(A!T54/D!X$60)*1000</f>
        <v>0.53302842172527454</v>
      </c>
      <c r="Y54" s="146">
        <f>(A!U54/D!Y$60)*1000</f>
        <v>0.5190030025231086</v>
      </c>
      <c r="Z54" s="152">
        <f>(A!V54/D!Z$60)*1000</f>
        <v>0.50784520281354284</v>
      </c>
      <c r="AA54" s="146">
        <f>(A!W54/D!AA$60)*1000</f>
        <v>0.39150109919294462</v>
      </c>
      <c r="AB54" s="152">
        <f>(A!X54/D!AB$60)*1000</f>
        <v>0.42242887198528817</v>
      </c>
      <c r="AC54" s="147">
        <f>(A!Y54/D!AC$60)*1000</f>
        <v>0.5431982361098906</v>
      </c>
    </row>
    <row r="55" spans="6:29" x14ac:dyDescent="0.25">
      <c r="F55" s="218" t="s">
        <v>25</v>
      </c>
      <c r="G55" s="219"/>
      <c r="H55" s="152">
        <f>(A!D55/D!H$60)*1000</f>
        <v>0.39559407586171114</v>
      </c>
      <c r="I55" s="146">
        <f>(A!E55/D!I$60)*1000</f>
        <v>0.47993795321798721</v>
      </c>
      <c r="J55" s="152">
        <f>(A!F55/D!J$60)*1000</f>
        <v>0.86190051576921467</v>
      </c>
      <c r="K55" s="146">
        <f>(A!G55/D!K$60)*1000</f>
        <v>0.88687838361211402</v>
      </c>
      <c r="L55" s="152">
        <f>(A!H55/D!L$60)*1000</f>
        <v>0.92488172525505274</v>
      </c>
      <c r="M55" s="146">
        <f>(A!I55/D!M$60)*1000</f>
        <v>0.71500847376173893</v>
      </c>
      <c r="N55" s="152">
        <f>(A!J55/D!N$60)*1000</f>
        <v>0.7179793343586629</v>
      </c>
      <c r="O55" s="146">
        <f>(A!K55/D!O$60)*1000</f>
        <v>0.65265065369389652</v>
      </c>
      <c r="P55" s="152">
        <f>(A!L55/D!P$60)*1000</f>
        <v>0.73080785593734832</v>
      </c>
      <c r="Q55" s="146">
        <f>(A!M55/D!Q$60)*1000</f>
        <v>0.82097350698534466</v>
      </c>
      <c r="R55" s="152">
        <f>(A!N55/D!R$60)*1000</f>
        <v>0.82496443343255477</v>
      </c>
      <c r="S55" s="146">
        <f>(A!O55/D!S$60)*1000</f>
        <v>0.9240205422500084</v>
      </c>
      <c r="T55" s="152">
        <f>(A!P55/D!T$60)*1000</f>
        <v>1.0315791254153004</v>
      </c>
      <c r="U55" s="146">
        <f>(A!Q55/D!U$60)*1000</f>
        <v>1.0489251492205589</v>
      </c>
      <c r="V55" s="152">
        <f>(A!R55/D!V$60)*1000</f>
        <v>0.87312905323997736</v>
      </c>
      <c r="W55" s="146">
        <f>(A!S55/D!W$60)*1000</f>
        <v>0.94346766606348242</v>
      </c>
      <c r="X55" s="152">
        <f>(A!T55/D!X$60)*1000</f>
        <v>1.1390695295633033</v>
      </c>
      <c r="Y55" s="146">
        <f>(A!U55/D!Y$60)*1000</f>
        <v>1.264041619839567</v>
      </c>
      <c r="Z55" s="152">
        <f>(A!V55/D!Z$60)*1000</f>
        <v>1.2435895740864564</v>
      </c>
      <c r="AA55" s="146">
        <f>(A!W55/D!AA$60)*1000</f>
        <v>1.0877172943599451</v>
      </c>
      <c r="AB55" s="152">
        <f>(A!X55/D!AB$60)*1000</f>
        <v>1.0682060115877705</v>
      </c>
      <c r="AC55" s="147">
        <f>(A!Y55/D!AC$60)*1000</f>
        <v>1.1202221240842749</v>
      </c>
    </row>
    <row r="56" spans="6:29" ht="15.75" thickBot="1" x14ac:dyDescent="0.3">
      <c r="F56" s="222" t="s">
        <v>26</v>
      </c>
      <c r="G56" s="223"/>
      <c r="H56" s="153">
        <f>(A!D56/D!H$60)*1000</f>
        <v>0</v>
      </c>
      <c r="I56" s="148">
        <f>(A!E56/D!I$60)*1000</f>
        <v>7.8806243030572892E-8</v>
      </c>
      <c r="J56" s="153">
        <f>(A!F56/D!J$60)*1000</f>
        <v>0</v>
      </c>
      <c r="K56" s="148">
        <f>(A!G56/D!K$60)*1000</f>
        <v>0</v>
      </c>
      <c r="L56" s="153">
        <f>(A!H56/D!L$60)*1000</f>
        <v>7.5508173784981625E-8</v>
      </c>
      <c r="M56" s="148">
        <f>(A!I56/D!M$60)*1000</f>
        <v>0</v>
      </c>
      <c r="N56" s="153">
        <f>(A!J56/D!N$60)*1000</f>
        <v>0</v>
      </c>
      <c r="O56" s="148">
        <f>(A!K56/D!O$60)*1000</f>
        <v>0</v>
      </c>
      <c r="P56" s="153">
        <f>(A!L56/D!P$60)*1000</f>
        <v>2.274847505764719E-4</v>
      </c>
      <c r="Q56" s="148">
        <f>(A!M56/D!Q$60)*1000</f>
        <v>9.1237617654951059E-4</v>
      </c>
      <c r="R56" s="153">
        <f>(A!N56/D!R$60)*1000</f>
        <v>2.2540959143634281E-3</v>
      </c>
      <c r="S56" s="148">
        <f>(A!O56/D!S$60)*1000</f>
        <v>1.7564179441180838E-3</v>
      </c>
      <c r="T56" s="153">
        <f>(A!P56/D!T$60)*1000</f>
        <v>5.9302802615680238E-3</v>
      </c>
      <c r="U56" s="148">
        <f>(A!Q56/D!U$60)*1000</f>
        <v>4.0585229443010776E-3</v>
      </c>
      <c r="V56" s="153">
        <f>(A!R56/D!V$60)*1000</f>
        <v>2.1247772730070003E-3</v>
      </c>
      <c r="W56" s="148">
        <f>(A!S56/D!W$60)*1000</f>
        <v>2.9624089730198372E-3</v>
      </c>
      <c r="X56" s="153">
        <f>(A!T56/D!X$60)*1000</f>
        <v>3.5458663220906184E-3</v>
      </c>
      <c r="Y56" s="148">
        <f>(A!U56/D!Y$60)*1000</f>
        <v>2.4622909240799786E-3</v>
      </c>
      <c r="Z56" s="153">
        <f>(A!V56/D!Z$60)*1000</f>
        <v>3.1001193542025312E-3</v>
      </c>
      <c r="AA56" s="148">
        <f>(A!W56/D!AA$60)*1000</f>
        <v>2.7409379341987324E-3</v>
      </c>
      <c r="AB56" s="153">
        <f>(A!X56/D!AB$60)*1000</f>
        <v>1.4712674343233636E-2</v>
      </c>
      <c r="AC56" s="149">
        <f>(A!Y56/D!AC$60)*1000</f>
        <v>3.6933223609200254E-3</v>
      </c>
    </row>
    <row r="57" spans="6:29" x14ac:dyDescent="0.25">
      <c r="F57" s="1" t="s">
        <v>57</v>
      </c>
    </row>
    <row r="58" spans="6:29" s="1" customFormat="1" ht="19.5" thickBot="1" x14ac:dyDescent="0.3">
      <c r="G58" s="217" t="s">
        <v>59</v>
      </c>
      <c r="H58" s="217"/>
      <c r="I58" s="217"/>
      <c r="J58" s="217"/>
      <c r="K58" s="217"/>
      <c r="L58" s="217"/>
      <c r="M58" s="217"/>
      <c r="N58" s="217"/>
      <c r="O58" s="217"/>
      <c r="P58" s="217"/>
      <c r="Q58" s="217"/>
      <c r="R58" s="217"/>
      <c r="S58" s="217"/>
      <c r="T58" s="217"/>
      <c r="U58" s="217"/>
      <c r="V58" s="217"/>
      <c r="W58" s="217"/>
      <c r="X58" s="217"/>
      <c r="Y58" s="217"/>
      <c r="Z58" s="217"/>
      <c r="AA58" s="217"/>
      <c r="AB58" s="217"/>
      <c r="AC58" s="217"/>
    </row>
    <row r="59" spans="6:29" ht="15.75" thickBot="1" x14ac:dyDescent="0.3">
      <c r="G59" s="58" t="s">
        <v>40</v>
      </c>
      <c r="H59" s="59">
        <v>1995</v>
      </c>
      <c r="I59" s="60">
        <v>1996</v>
      </c>
      <c r="J59" s="59">
        <v>1997</v>
      </c>
      <c r="K59" s="60">
        <v>1998</v>
      </c>
      <c r="L59" s="59">
        <v>1999</v>
      </c>
      <c r="M59" s="60">
        <v>2000</v>
      </c>
      <c r="N59" s="59">
        <v>2001</v>
      </c>
      <c r="O59" s="60">
        <v>2002</v>
      </c>
      <c r="P59" s="59">
        <v>2003</v>
      </c>
      <c r="Q59" s="60">
        <v>2004</v>
      </c>
      <c r="R59" s="59">
        <v>2005</v>
      </c>
      <c r="S59" s="60">
        <v>2006</v>
      </c>
      <c r="T59" s="59">
        <v>2007</v>
      </c>
      <c r="U59" s="60">
        <v>2008</v>
      </c>
      <c r="V59" s="59">
        <v>2009</v>
      </c>
      <c r="W59" s="60">
        <v>2010</v>
      </c>
      <c r="X59" s="59">
        <v>2011</v>
      </c>
      <c r="Y59" s="60">
        <v>2012</v>
      </c>
      <c r="Z59" s="59">
        <v>2013</v>
      </c>
      <c r="AA59" s="60">
        <v>2014</v>
      </c>
      <c r="AB59" s="59">
        <v>2015</v>
      </c>
      <c r="AC59" s="61">
        <v>2016</v>
      </c>
    </row>
    <row r="60" spans="6:29" x14ac:dyDescent="0.25">
      <c r="G60" s="25" t="s">
        <v>39</v>
      </c>
      <c r="H60" s="49">
        <v>37472184</v>
      </c>
      <c r="I60" s="45">
        <v>38068050</v>
      </c>
      <c r="J60" s="49">
        <v>38635691</v>
      </c>
      <c r="K60" s="45">
        <v>39184456</v>
      </c>
      <c r="L60" s="49">
        <v>39730798</v>
      </c>
      <c r="M60" s="45">
        <v>40295563</v>
      </c>
      <c r="N60" s="49">
        <v>40813541</v>
      </c>
      <c r="O60" s="45">
        <v>41328824</v>
      </c>
      <c r="P60" s="49">
        <v>41848959</v>
      </c>
      <c r="Q60" s="45">
        <v>42368489</v>
      </c>
      <c r="R60" s="49">
        <v>42888592</v>
      </c>
      <c r="S60" s="45">
        <v>43405956</v>
      </c>
      <c r="T60" s="49">
        <v>43926929</v>
      </c>
      <c r="U60" s="45">
        <v>44451147</v>
      </c>
      <c r="V60" s="49">
        <v>44978832</v>
      </c>
      <c r="W60" s="45">
        <v>45509584</v>
      </c>
      <c r="X60" s="49">
        <v>46044601</v>
      </c>
      <c r="Y60" s="45">
        <v>46581823</v>
      </c>
      <c r="Z60" s="49">
        <v>47121089</v>
      </c>
      <c r="AA60" s="45">
        <v>47661787</v>
      </c>
      <c r="AB60" s="49">
        <v>48203405</v>
      </c>
      <c r="AC60" s="46">
        <v>48747708</v>
      </c>
    </row>
    <row r="61" spans="6:29" ht="15.75" thickBot="1" x14ac:dyDescent="0.3">
      <c r="G61" s="57" t="s">
        <v>58</v>
      </c>
      <c r="H61" s="50">
        <v>3470000</v>
      </c>
      <c r="I61" s="47">
        <v>3565000</v>
      </c>
      <c r="J61" s="50">
        <v>3657000</v>
      </c>
      <c r="K61" s="47">
        <v>3747000</v>
      </c>
      <c r="L61" s="50">
        <v>3838000</v>
      </c>
      <c r="M61" s="47">
        <v>3810000</v>
      </c>
      <c r="N61" s="50">
        <v>3953000</v>
      </c>
      <c r="O61" s="47">
        <v>4022000</v>
      </c>
      <c r="P61" s="50">
        <v>4086000</v>
      </c>
      <c r="Q61" s="47">
        <v>4152000</v>
      </c>
      <c r="R61" s="50">
        <v>4215000</v>
      </c>
      <c r="S61" s="47">
        <v>4279000</v>
      </c>
      <c r="T61" s="50">
        <v>4340000</v>
      </c>
      <c r="U61" s="47">
        <v>4404000</v>
      </c>
      <c r="V61" s="50">
        <v>4469000</v>
      </c>
      <c r="W61" s="47">
        <v>4534000</v>
      </c>
      <c r="X61" s="50">
        <v>4592000</v>
      </c>
      <c r="Y61" s="47">
        <v>4652000</v>
      </c>
      <c r="Z61" s="50">
        <v>4713000</v>
      </c>
      <c r="AA61" s="47">
        <v>4793000</v>
      </c>
      <c r="AB61" s="50">
        <v>4851000</v>
      </c>
      <c r="AC61" s="48">
        <v>4909000</v>
      </c>
    </row>
    <row r="62" spans="6:29" x14ac:dyDescent="0.25">
      <c r="G62" s="1" t="s">
        <v>60</v>
      </c>
      <c r="K62" s="1" t="s">
        <v>55</v>
      </c>
      <c r="W62" s="2"/>
      <c r="X62" s="226"/>
      <c r="Y62" s="226"/>
      <c r="Z62" s="2"/>
      <c r="AA62" s="75"/>
    </row>
    <row r="63" spans="6:29" s="1" customFormat="1" x14ac:dyDescent="0.25">
      <c r="W63" s="139"/>
      <c r="X63" s="155"/>
      <c r="Y63" s="155"/>
      <c r="Z63" s="139"/>
      <c r="AA63" s="75"/>
    </row>
    <row r="64" spans="6:29" ht="15.75" thickBot="1" x14ac:dyDescent="0.3"/>
    <row r="65" spans="6:29" ht="15.75" thickBot="1" x14ac:dyDescent="0.3">
      <c r="F65" s="8" t="s">
        <v>15</v>
      </c>
      <c r="G65" s="9"/>
      <c r="H65" s="18">
        <v>1995</v>
      </c>
      <c r="I65" s="10">
        <v>1996</v>
      </c>
      <c r="J65" s="18">
        <v>1997</v>
      </c>
      <c r="K65" s="10">
        <v>1998</v>
      </c>
      <c r="L65" s="18">
        <v>1999</v>
      </c>
      <c r="M65" s="10">
        <v>2000</v>
      </c>
      <c r="N65" s="18">
        <v>2001</v>
      </c>
      <c r="O65" s="10">
        <v>2002</v>
      </c>
      <c r="P65" s="18">
        <v>2003</v>
      </c>
      <c r="Q65" s="10">
        <v>2004</v>
      </c>
      <c r="R65" s="18">
        <v>2005</v>
      </c>
      <c r="S65" s="10">
        <v>2006</v>
      </c>
      <c r="T65" s="18">
        <v>2007</v>
      </c>
      <c r="U65" s="10">
        <v>2008</v>
      </c>
      <c r="V65" s="18">
        <v>2009</v>
      </c>
      <c r="W65" s="10">
        <v>2010</v>
      </c>
      <c r="X65" s="18">
        <v>2011</v>
      </c>
      <c r="Y65" s="10">
        <v>2012</v>
      </c>
      <c r="Z65" s="18">
        <v>2013</v>
      </c>
      <c r="AA65" s="10">
        <v>2014</v>
      </c>
      <c r="AB65" s="18">
        <v>2015</v>
      </c>
      <c r="AC65" s="11">
        <v>2016</v>
      </c>
    </row>
    <row r="66" spans="6:29" ht="15.75" thickBot="1" x14ac:dyDescent="0.3">
      <c r="F66" s="197" t="s">
        <v>27</v>
      </c>
      <c r="G66" s="198"/>
      <c r="H66" s="158">
        <f>+(B!E46/D!H$60)*1000</f>
        <v>0.18602425201584191</v>
      </c>
      <c r="I66" s="159">
        <f>+(B!F46/D!I$60)*1000</f>
        <v>0.24554207530987271</v>
      </c>
      <c r="J66" s="158">
        <f>+(B!G46/D!J$60)*1000</f>
        <v>0.37254128572464251</v>
      </c>
      <c r="K66" s="159">
        <f>+(B!H46/D!K$60)*1000</f>
        <v>0.43403425072431784</v>
      </c>
      <c r="L66" s="158">
        <f>+(B!I46/D!L$60)*1000</f>
        <v>0.3295697710375714</v>
      </c>
      <c r="M66" s="159">
        <f>+(B!J46/D!M$60)*1000</f>
        <v>0.31444645654907466</v>
      </c>
      <c r="N66" s="158">
        <f>+(B!K46/D!N$60)*1000</f>
        <v>0.36400923899251969</v>
      </c>
      <c r="O66" s="159">
        <f>+(B!L46/D!O$60)*1000</f>
        <v>0.38211043701606412</v>
      </c>
      <c r="P66" s="158">
        <f>+(B!M46/D!P$60)*1000</f>
        <v>0.4509914332636088</v>
      </c>
      <c r="Q66" s="159">
        <f>+(B!N46/D!Q$60)*1000</f>
        <v>0.45070160514810897</v>
      </c>
      <c r="R66" s="158">
        <f>+(B!O46/D!R$60)*1000</f>
        <v>0.58614966889097209</v>
      </c>
      <c r="S66" s="159">
        <f>+(B!P46/D!S$60)*1000</f>
        <v>0.82178683036033118</v>
      </c>
      <c r="T66" s="158">
        <f>+(B!Q46/D!T$60)*1000</f>
        <v>0.87465684204784722</v>
      </c>
      <c r="U66" s="159">
        <f>+(B!R46/D!U$60)*1000</f>
        <v>1.2195953908680917</v>
      </c>
      <c r="V66" s="158">
        <f>+(B!S46/D!V$60)*1000</f>
        <v>0.74799574608784858</v>
      </c>
      <c r="W66" s="159">
        <f>+(B!T46/D!W$60)*1000</f>
        <v>1.151795300963419</v>
      </c>
      <c r="X66" s="158">
        <f>+(B!U46/D!X$60)*1000</f>
        <v>1.2505316095583061</v>
      </c>
      <c r="Y66" s="159">
        <f>+(B!V46/D!Y$60)*1000</f>
        <v>1.5416262691135982</v>
      </c>
      <c r="Z66" s="158">
        <f>+(B!W46/D!Z$60)*1000</f>
        <v>1.7693852746060263</v>
      </c>
      <c r="AA66" s="159">
        <f>+(B!X46/D!AA$60)*1000</f>
        <v>1.9342203430181919</v>
      </c>
      <c r="AB66" s="158">
        <f>+(B!Y46/D!AB$60)*1000</f>
        <v>1.7944625073685145</v>
      </c>
      <c r="AC66" s="160">
        <f>+(B!Z46/D!AC$60)*1000</f>
        <v>1.715096410276356</v>
      </c>
    </row>
    <row r="67" spans="6:29" x14ac:dyDescent="0.25">
      <c r="F67" s="218" t="s">
        <v>17</v>
      </c>
      <c r="G67" s="219"/>
      <c r="H67" s="161">
        <f>+(B!E47/D!H$60)*1000</f>
        <v>3.0943806211028421E-2</v>
      </c>
      <c r="I67" s="162">
        <f>+(B!F47/D!I$60)*1000</f>
        <v>3.5674430395042561E-2</v>
      </c>
      <c r="J67" s="161">
        <f>+(B!G47/D!J$60)*1000</f>
        <v>2.5342267076315522E-2</v>
      </c>
      <c r="K67" s="162">
        <f>+(B!H47/D!K$60)*1000</f>
        <v>3.2652309885327996E-2</v>
      </c>
      <c r="L67" s="161">
        <f>+(B!I47/D!L$60)*1000</f>
        <v>1.5940052349313498E-2</v>
      </c>
      <c r="M67" s="162">
        <f>+(B!J47/D!M$60)*1000</f>
        <v>1.333372609783365E-2</v>
      </c>
      <c r="N67" s="161">
        <f>+(B!K47/D!N$60)*1000</f>
        <v>9.4191043114832899E-3</v>
      </c>
      <c r="O67" s="162">
        <f>+(B!L47/D!O$60)*1000</f>
        <v>1.2043386475259977E-2</v>
      </c>
      <c r="P67" s="161">
        <f>+(B!M47/D!P$60)*1000</f>
        <v>1.8799989744069858E-3</v>
      </c>
      <c r="Q67" s="162">
        <f>+(B!N47/D!Q$60)*1000</f>
        <v>6.45996603749546E-3</v>
      </c>
      <c r="R67" s="161">
        <f>+(B!O47/D!R$60)*1000</f>
        <v>1.0354501728571551E-2</v>
      </c>
      <c r="S67" s="162">
        <f>+(B!P47/D!S$60)*1000</f>
        <v>1.5878373926380057E-2</v>
      </c>
      <c r="T67" s="161">
        <f>+(B!Q47/D!T$60)*1000</f>
        <v>3.9621162681324699E-2</v>
      </c>
      <c r="U67" s="162">
        <f>+(B!R47/D!U$60)*1000</f>
        <v>7.9527959087309932E-2</v>
      </c>
      <c r="V67" s="161">
        <f>+(B!S47/D!V$60)*1000</f>
        <v>5.0977980041811664E-2</v>
      </c>
      <c r="W67" s="162">
        <f>+(B!T47/D!W$60)*1000</f>
        <v>1.7274800841950124E-2</v>
      </c>
      <c r="X67" s="161">
        <f>+(B!U47/D!X$60)*1000</f>
        <v>0.10343501510633135</v>
      </c>
      <c r="Y67" s="162">
        <f>+(B!V47/D!Y$60)*1000</f>
        <v>0.13426584871957459</v>
      </c>
      <c r="Z67" s="161">
        <f>+(B!W47/D!Z$60)*1000</f>
        <v>0.16881305523308257</v>
      </c>
      <c r="AA67" s="162">
        <f>+(B!X47/D!AA$60)*1000</f>
        <v>0.2169724983244963</v>
      </c>
      <c r="AB67" s="161">
        <f>+(B!Y47/D!AB$60)*1000</f>
        <v>0.1716195982420744</v>
      </c>
      <c r="AC67" s="163">
        <f>+(B!Z47/D!AC$60)*1000</f>
        <v>0.12786059603048414</v>
      </c>
    </row>
    <row r="68" spans="6:29" x14ac:dyDescent="0.25">
      <c r="F68" s="220" t="s">
        <v>18</v>
      </c>
      <c r="G68" s="221"/>
      <c r="H68" s="19">
        <f>+(B!E48/D!H$60)*1000</f>
        <v>0</v>
      </c>
      <c r="I68" s="12">
        <f>+(B!F48/D!I$60)*1000</f>
        <v>0</v>
      </c>
      <c r="J68" s="19">
        <f>+(B!G48/D!J$60)*1000</f>
        <v>0</v>
      </c>
      <c r="K68" s="12">
        <f>+(B!H48/D!K$60)*1000</f>
        <v>2.5392722052846669E-5</v>
      </c>
      <c r="L68" s="19">
        <f>+(B!I48/D!L$60)*1000</f>
        <v>0</v>
      </c>
      <c r="M68" s="12">
        <f>+(B!J48/D!M$60)*1000</f>
        <v>0</v>
      </c>
      <c r="N68" s="19">
        <f>+(B!K48/D!N$60)*1000</f>
        <v>4.3857993110668836E-6</v>
      </c>
      <c r="O68" s="12">
        <f>+(B!L48/D!O$60)*1000</f>
        <v>1.5727522273559006E-6</v>
      </c>
      <c r="P68" s="19">
        <f>+(B!M48/D!P$60)*1000</f>
        <v>0</v>
      </c>
      <c r="Q68" s="12">
        <f>+(B!N48/D!Q$60)*1000</f>
        <v>3.4270752492495069E-5</v>
      </c>
      <c r="R68" s="19">
        <f>+(B!O48/D!R$60)*1000</f>
        <v>1.1121838646510009E-5</v>
      </c>
      <c r="S68" s="12">
        <f>+(B!P48/D!S$60)*1000</f>
        <v>6.6760884151474513E-3</v>
      </c>
      <c r="T68" s="19">
        <f>+(B!Q48/D!T$60)*1000</f>
        <v>3.2787359207378235E-2</v>
      </c>
      <c r="U68" s="12">
        <f>+(B!R48/D!U$60)*1000</f>
        <v>7.741685495764597E-2</v>
      </c>
      <c r="V68" s="19">
        <f>+(B!S48/D!V$60)*1000</f>
        <v>5.3780742905907383E-2</v>
      </c>
      <c r="W68" s="12">
        <f>+(B!T48/D!W$60)*1000</f>
        <v>6.0529228304965384E-2</v>
      </c>
      <c r="X68" s="19">
        <f>+(B!U48/D!X$60)*1000</f>
        <v>5.9416151743827687E-2</v>
      </c>
      <c r="Y68" s="12">
        <f>+(B!V48/D!Y$60)*1000</f>
        <v>6.8680652536934853E-2</v>
      </c>
      <c r="Z68" s="19">
        <f>+(B!W48/D!Z$60)*1000</f>
        <v>7.4074858499131882E-2</v>
      </c>
      <c r="AA68" s="12">
        <f>+(B!X48/D!AA$60)*1000</f>
        <v>6.3156884990485135E-2</v>
      </c>
      <c r="AB68" s="19">
        <f>+(B!Y48/D!AB$60)*1000</f>
        <v>9.4875040466539651E-4</v>
      </c>
      <c r="AC68" s="13">
        <f>+(B!Z48/D!AC$60)*1000</f>
        <v>2.147793287019771E-5</v>
      </c>
    </row>
    <row r="69" spans="6:29" x14ac:dyDescent="0.25">
      <c r="F69" s="218" t="s">
        <v>19</v>
      </c>
      <c r="G69" s="219"/>
      <c r="H69" s="19">
        <f>+(B!E49/D!H$60)*1000</f>
        <v>1.4307732903958842E-2</v>
      </c>
      <c r="I69" s="12">
        <f>+(B!F49/D!I$60)*1000</f>
        <v>2.852008442775503E-2</v>
      </c>
      <c r="J69" s="19">
        <f>+(B!G49/D!J$60)*1000</f>
        <v>4.4526523415874715E-2</v>
      </c>
      <c r="K69" s="12">
        <f>+(B!H49/D!K$60)*1000</f>
        <v>4.5363191975920245E-2</v>
      </c>
      <c r="L69" s="19">
        <f>+(B!I49/D!L$60)*1000</f>
        <v>5.0979117006408982E-2</v>
      </c>
      <c r="M69" s="12">
        <f>+(B!J49/D!M$60)*1000</f>
        <v>6.1531191411818717E-2</v>
      </c>
      <c r="N69" s="19">
        <f>+(B!K49/D!N$60)*1000</f>
        <v>5.0075831450155227E-2</v>
      </c>
      <c r="O69" s="12">
        <f>+(B!L49/D!O$60)*1000</f>
        <v>5.8683450562251667E-2</v>
      </c>
      <c r="P69" s="19">
        <f>+(B!M49/D!P$60)*1000</f>
        <v>7.0380436464381343E-2</v>
      </c>
      <c r="Q69" s="12">
        <f>+(B!N49/D!Q$60)*1000</f>
        <v>0.10978673324885387</v>
      </c>
      <c r="R69" s="19">
        <f>+(B!O49/D!R$60)*1000</f>
        <v>7.9687204466866154E-2</v>
      </c>
      <c r="S69" s="12">
        <f>+(B!P49/D!S$60)*1000</f>
        <v>9.9989826280983213E-2</v>
      </c>
      <c r="T69" s="19">
        <f>+(B!Q49/D!T$60)*1000</f>
        <v>0.11311678537782598</v>
      </c>
      <c r="U69" s="12">
        <f>+(B!R49/D!U$60)*1000</f>
        <v>0.15867113620262713</v>
      </c>
      <c r="V69" s="19">
        <f>+(B!S49/D!V$60)*1000</f>
        <v>9.6079595841884011E-2</v>
      </c>
      <c r="W69" s="12">
        <f>+(B!T49/D!W$60)*1000</f>
        <v>0.11385788540717051</v>
      </c>
      <c r="X69" s="19">
        <f>+(B!U49/D!X$60)*1000</f>
        <v>0.1340959171304362</v>
      </c>
      <c r="Y69" s="12">
        <f>+(B!V49/D!Y$60)*1000</f>
        <v>9.661199820367701E-2</v>
      </c>
      <c r="Z69" s="19">
        <f>+(B!W49/D!Z$60)*1000</f>
        <v>0.10139423984874373</v>
      </c>
      <c r="AA69" s="12">
        <f>+(B!X49/D!AA$60)*1000</f>
        <v>7.1495703675567179E-2</v>
      </c>
      <c r="AB69" s="19">
        <f>+(B!Y49/D!AB$60)*1000</f>
        <v>4.9695825429759574E-2</v>
      </c>
      <c r="AC69" s="13">
        <f>+(B!Z49/D!AC$60)*1000</f>
        <v>5.1391831591343737E-2</v>
      </c>
    </row>
    <row r="70" spans="6:29" x14ac:dyDescent="0.25">
      <c r="F70" s="220" t="s">
        <v>20</v>
      </c>
      <c r="G70" s="221"/>
      <c r="H70" s="19">
        <f>+(B!E50/D!H$60)*1000</f>
        <v>0</v>
      </c>
      <c r="I70" s="12">
        <f>+(B!F50/D!I$60)*1000</f>
        <v>0</v>
      </c>
      <c r="J70" s="19">
        <f>+(B!G50/D!J$60)*1000</f>
        <v>0</v>
      </c>
      <c r="K70" s="12">
        <f>+(B!H50/D!K$60)*1000</f>
        <v>0</v>
      </c>
      <c r="L70" s="19">
        <f>+(B!I50/D!L$60)*1000</f>
        <v>2.1923798258469416E-3</v>
      </c>
      <c r="M70" s="12">
        <f>+(B!J50/D!M$60)*1000</f>
        <v>0</v>
      </c>
      <c r="N70" s="19">
        <f>+(B!K50/D!N$60)*1000</f>
        <v>0</v>
      </c>
      <c r="O70" s="12">
        <f>+(B!L50/D!O$60)*1000</f>
        <v>1.6937331679217393E-6</v>
      </c>
      <c r="P70" s="19">
        <f>+(B!M50/D!P$60)*1000</f>
        <v>5.7456626340454491E-4</v>
      </c>
      <c r="Q70" s="12">
        <f>+(B!N50/D!Q$60)*1000</f>
        <v>0</v>
      </c>
      <c r="R70" s="19">
        <f>+(B!O50/D!R$60)*1000</f>
        <v>4.1269715732332735E-6</v>
      </c>
      <c r="S70" s="12">
        <f>+(B!P50/D!S$60)*1000</f>
        <v>0</v>
      </c>
      <c r="T70" s="19">
        <f>+(B!Q50/D!T$60)*1000</f>
        <v>1.1286015464454617E-3</v>
      </c>
      <c r="U70" s="12">
        <f>+(B!R50/D!U$60)*1000</f>
        <v>0</v>
      </c>
      <c r="V70" s="19">
        <f>+(B!S50/D!V$60)*1000</f>
        <v>5.738032503823132E-4</v>
      </c>
      <c r="W70" s="12">
        <f>+(B!T50/D!W$60)*1000</f>
        <v>1.7468847880481617E-5</v>
      </c>
      <c r="X70" s="19">
        <f>+(B!U50/D!X$60)*1000</f>
        <v>7.1148406737198139E-5</v>
      </c>
      <c r="Y70" s="12">
        <f>+(B!V50/D!Y$60)*1000</f>
        <v>2.4116703204166137E-4</v>
      </c>
      <c r="Z70" s="19">
        <f>+(B!W50/D!Z$60)*1000</f>
        <v>1.5385892291241402E-5</v>
      </c>
      <c r="AA70" s="12">
        <f>+(B!X50/D!AA$60)*1000</f>
        <v>0</v>
      </c>
      <c r="AB70" s="19">
        <f>+(B!Y50/D!AB$60)*1000</f>
        <v>1.3616258021606565E-3</v>
      </c>
      <c r="AC70" s="13">
        <f>+(B!Z50/D!AC$60)*1000</f>
        <v>0</v>
      </c>
    </row>
    <row r="71" spans="6:29" x14ac:dyDescent="0.25">
      <c r="F71" s="218" t="s">
        <v>21</v>
      </c>
      <c r="G71" s="219"/>
      <c r="H71" s="19">
        <f>+(B!E51/D!H$60)*1000</f>
        <v>0</v>
      </c>
      <c r="I71" s="12">
        <f>+(B!F51/D!I$60)*1000</f>
        <v>0</v>
      </c>
      <c r="J71" s="19">
        <f>+(B!G51/D!J$60)*1000</f>
        <v>0</v>
      </c>
      <c r="K71" s="12">
        <f>+(B!H51/D!K$60)*1000</f>
        <v>0</v>
      </c>
      <c r="L71" s="19">
        <f>+(B!I51/D!L$60)*1000</f>
        <v>0</v>
      </c>
      <c r="M71" s="12">
        <f>+(B!J51/D!M$60)*1000</f>
        <v>6.7726067011397752E-3</v>
      </c>
      <c r="N71" s="19">
        <f>+(B!K51/D!N$60)*1000</f>
        <v>3.6536893478563895E-4</v>
      </c>
      <c r="O71" s="12">
        <f>+(B!L51/D!O$60)*1000</f>
        <v>2.3421910093546333E-5</v>
      </c>
      <c r="P71" s="19">
        <f>+(B!M51/D!P$60)*1000</f>
        <v>0</v>
      </c>
      <c r="Q71" s="12">
        <f>+(B!N51/D!Q$60)*1000</f>
        <v>2.3224807474252857E-5</v>
      </c>
      <c r="R71" s="19">
        <f>+(B!O51/D!R$60)*1000</f>
        <v>0</v>
      </c>
      <c r="S71" s="12">
        <f>+(B!P51/D!S$60)*1000</f>
        <v>2.8263402377314305E-4</v>
      </c>
      <c r="T71" s="19">
        <f>+(B!Q51/D!T$60)*1000</f>
        <v>0</v>
      </c>
      <c r="U71" s="12">
        <f>+(B!R51/D!U$60)*1000</f>
        <v>0</v>
      </c>
      <c r="V71" s="19">
        <f>+(B!S51/D!V$60)*1000</f>
        <v>0</v>
      </c>
      <c r="W71" s="12">
        <f>+(B!T51/D!W$60)*1000</f>
        <v>0.15864425392242654</v>
      </c>
      <c r="X71" s="19">
        <f>+(B!U51/D!X$60)*1000</f>
        <v>0</v>
      </c>
      <c r="Y71" s="12">
        <f>+(B!V51/D!Y$60)*1000</f>
        <v>0</v>
      </c>
      <c r="Z71" s="19">
        <f>+(B!W51/D!Z$60)*1000</f>
        <v>0</v>
      </c>
      <c r="AA71" s="12">
        <f>+(B!X51/D!AA$60)*1000</f>
        <v>0</v>
      </c>
      <c r="AB71" s="19">
        <f>+(B!Y51/D!AB$60)*1000</f>
        <v>0</v>
      </c>
      <c r="AC71" s="13">
        <f>+(B!Z51/D!AC$60)*1000</f>
        <v>1.2862143180147053E-5</v>
      </c>
    </row>
    <row r="72" spans="6:29" x14ac:dyDescent="0.25">
      <c r="F72" s="220" t="s">
        <v>22</v>
      </c>
      <c r="G72" s="221"/>
      <c r="H72" s="19">
        <f>+(B!E52/D!H$60)*1000</f>
        <v>1.2037568987171924E-2</v>
      </c>
      <c r="I72" s="12">
        <f>+(B!F52/D!I$60)*1000</f>
        <v>4.245959538247953E-2</v>
      </c>
      <c r="J72" s="19">
        <f>+(B!G52/D!J$60)*1000</f>
        <v>0.12293392138372779</v>
      </c>
      <c r="K72" s="12">
        <f>+(B!H52/D!K$60)*1000</f>
        <v>0.11261182240223011</v>
      </c>
      <c r="L72" s="19">
        <f>+(B!I52/D!L$60)*1000</f>
        <v>0.11950135006097788</v>
      </c>
      <c r="M72" s="12">
        <f>+(B!J52/D!M$60)*1000</f>
        <v>9.3037240849569464E-2</v>
      </c>
      <c r="N72" s="19">
        <f>+(B!K52/D!N$60)*1000</f>
        <v>8.6687063001958095E-2</v>
      </c>
      <c r="O72" s="12">
        <f>+(B!L52/D!O$60)*1000</f>
        <v>7.684917431959834E-2</v>
      </c>
      <c r="P72" s="19">
        <f>+(B!M52/D!P$60)*1000</f>
        <v>6.2649754322443241E-2</v>
      </c>
      <c r="Q72" s="12">
        <f>+(B!N52/D!Q$60)*1000</f>
        <v>6.1518715005389968E-2</v>
      </c>
      <c r="R72" s="19">
        <f>+(B!O52/D!R$60)*1000</f>
        <v>0.11400208708180488</v>
      </c>
      <c r="S72" s="12">
        <f>+(B!P52/D!S$60)*1000</f>
        <v>0.11280196201645691</v>
      </c>
      <c r="T72" s="19">
        <f>+(B!Q52/D!T$60)*1000</f>
        <v>0.11545901604002411</v>
      </c>
      <c r="U72" s="12">
        <f>+(B!R52/D!U$60)*1000</f>
        <v>0.1258153810969152</v>
      </c>
      <c r="V72" s="19">
        <f>+(B!S52/D!V$60)*1000</f>
        <v>0.12949644846269018</v>
      </c>
      <c r="W72" s="12">
        <f>+(B!T52/D!W$60)*1000</f>
        <v>0.19690276667877255</v>
      </c>
      <c r="X72" s="19">
        <f>+(B!U52/D!X$60)*1000</f>
        <v>0.24346748058474868</v>
      </c>
      <c r="Y72" s="12">
        <f>+(B!V52/D!Y$60)*1000</f>
        <v>0.31416881215662174</v>
      </c>
      <c r="Z72" s="19">
        <f>+(B!W52/D!Z$60)*1000</f>
        <v>0.38996545686794298</v>
      </c>
      <c r="AA72" s="12">
        <f>+(B!X52/D!AA$60)*1000</f>
        <v>0.3681212582314633</v>
      </c>
      <c r="AB72" s="19">
        <f>+(B!Y52/D!AB$60)*1000</f>
        <v>0.40559850491889521</v>
      </c>
      <c r="AC72" s="13">
        <f>+(B!Z52/D!AC$60)*1000</f>
        <v>0.28438811933475933</v>
      </c>
    </row>
    <row r="73" spans="6:29" x14ac:dyDescent="0.25">
      <c r="F73" s="218" t="s">
        <v>23</v>
      </c>
      <c r="G73" s="219"/>
      <c r="H73" s="19">
        <f>+(B!E53/D!H$60)*1000</f>
        <v>6.4086309994634966E-2</v>
      </c>
      <c r="I73" s="12">
        <f>+(B!F53/D!I$60)*1000</f>
        <v>7.8709416426635981E-2</v>
      </c>
      <c r="J73" s="19">
        <f>+(B!G53/D!J$60)*1000</f>
        <v>0.12226076142911486</v>
      </c>
      <c r="K73" s="12">
        <f>+(B!H53/D!K$60)*1000</f>
        <v>0.13404177411573612</v>
      </c>
      <c r="L73" s="19">
        <f>+(B!I53/D!L$60)*1000</f>
        <v>6.4774158324229988E-2</v>
      </c>
      <c r="M73" s="12">
        <f>+(B!J53/D!M$60)*1000</f>
        <v>6.1387776118179568E-2</v>
      </c>
      <c r="N73" s="19">
        <f>+(B!K53/D!N$60)*1000</f>
        <v>0.14721582231740196</v>
      </c>
      <c r="O73" s="12">
        <f>+(B!L53/D!O$60)*1000</f>
        <v>0.14210716472358373</v>
      </c>
      <c r="P73" s="19">
        <f>+(B!M53/D!P$60)*1000</f>
        <v>0.15827232404992439</v>
      </c>
      <c r="Q73" s="12">
        <f>+(B!N53/D!Q$60)*1000</f>
        <v>0.16569389576295723</v>
      </c>
      <c r="R73" s="19">
        <f>+(B!O53/D!R$60)*1000</f>
        <v>0.19986303117621579</v>
      </c>
      <c r="S73" s="12">
        <f>+(B!P53/D!S$60)*1000</f>
        <v>0.19150162249623071</v>
      </c>
      <c r="T73" s="19">
        <f>+(B!Q53/D!T$60)*1000</f>
        <v>0.20292299514040693</v>
      </c>
      <c r="U73" s="12">
        <f>+(B!R53/D!U$60)*1000</f>
        <v>0.29075067511756214</v>
      </c>
      <c r="V73" s="19">
        <f>+(B!S53/D!V$60)*1000</f>
        <v>8.6866217424231923E-2</v>
      </c>
      <c r="W73" s="12">
        <f>+(B!T53/D!W$60)*1000</f>
        <v>0.1113411188289482</v>
      </c>
      <c r="X73" s="19">
        <f>+(B!U53/D!X$60)*1000</f>
        <v>0.19027629319667683</v>
      </c>
      <c r="Y73" s="12">
        <f>+(B!V53/D!Y$60)*1000</f>
        <v>0.34638193528836347</v>
      </c>
      <c r="Z73" s="19">
        <f>+(B!W53/D!Z$60)*1000</f>
        <v>0.44643401598804305</v>
      </c>
      <c r="AA73" s="12">
        <f>+(B!X53/D!AA$60)*1000</f>
        <v>0.56894029172678739</v>
      </c>
      <c r="AB73" s="19">
        <f>+(B!Y53/D!AB$60)*1000</f>
        <v>0.45586594971869726</v>
      </c>
      <c r="AC73" s="13">
        <f>+(B!Z53/D!AC$60)*1000</f>
        <v>0.5020375522065571</v>
      </c>
    </row>
    <row r="74" spans="6:29" x14ac:dyDescent="0.25">
      <c r="F74" s="220" t="s">
        <v>24</v>
      </c>
      <c r="G74" s="221"/>
      <c r="H74" s="19">
        <f>+(B!E54/D!H$60)*1000</f>
        <v>4.3127536948473565E-2</v>
      </c>
      <c r="I74" s="12">
        <f>+(B!F54/D!I$60)*1000</f>
        <v>4.947398146214476E-2</v>
      </c>
      <c r="J74" s="19">
        <f>+(B!G54/D!J$60)*1000</f>
        <v>3.395862649382924E-2</v>
      </c>
      <c r="K74" s="12">
        <f>+(B!H54/D!K$60)*1000</f>
        <v>6.3891789131894541E-2</v>
      </c>
      <c r="L74" s="19">
        <f>+(B!I54/D!L$60)*1000</f>
        <v>3.221259235719353E-2</v>
      </c>
      <c r="M74" s="12">
        <f>+(B!J54/D!M$60)*1000</f>
        <v>2.9099531380167097E-2</v>
      </c>
      <c r="N74" s="19">
        <f>+(B!K54/D!N$60)*1000</f>
        <v>3.5990285675041034E-2</v>
      </c>
      <c r="O74" s="12">
        <f>+(B!L54/D!O$60)*1000</f>
        <v>3.8090461998144441E-2</v>
      </c>
      <c r="P74" s="19">
        <f>+(B!M54/D!P$60)*1000</f>
        <v>7.2376352300662972E-2</v>
      </c>
      <c r="Q74" s="12">
        <f>+(B!N54/D!Q$60)*1000</f>
        <v>6.6508838679613991E-2</v>
      </c>
      <c r="R74" s="19">
        <f>+(B!O54/D!R$60)*1000</f>
        <v>7.4497502739189952E-2</v>
      </c>
      <c r="S74" s="12">
        <f>+(B!P54/D!S$60)*1000</f>
        <v>0.21845472082218395</v>
      </c>
      <c r="T74" s="19">
        <f>+(B!Q54/D!T$60)*1000</f>
        <v>0.17117638704039612</v>
      </c>
      <c r="U74" s="12">
        <f>+(B!R54/D!U$60)*1000</f>
        <v>0.15906001255715629</v>
      </c>
      <c r="V74" s="19">
        <f>+(B!S54/D!V$60)*1000</f>
        <v>0.10836784289996682</v>
      </c>
      <c r="W74" s="12">
        <f>+(B!T54/D!W$60)*1000</f>
        <v>0.21302673300639269</v>
      </c>
      <c r="X74" s="19">
        <f>+(B!U54/D!X$60)*1000</f>
        <v>0.19756275008225177</v>
      </c>
      <c r="Y74" s="12">
        <f>+(B!V54/D!Y$60)*1000</f>
        <v>0.13376402207358865</v>
      </c>
      <c r="Z74" s="19">
        <f>+(B!W54/D!Z$60)*1000</f>
        <v>0.12374705516674285</v>
      </c>
      <c r="AA74" s="12">
        <f>+(B!X54/D!AA$60)*1000</f>
        <v>0.13130947020513523</v>
      </c>
      <c r="AB74" s="19">
        <f>+(B!Y54/D!AB$60)*1000</f>
        <v>0.14257521849338237</v>
      </c>
      <c r="AC74" s="13">
        <f>+(B!Z54/D!AC$60)*1000</f>
        <v>0.1599408530140535</v>
      </c>
    </row>
    <row r="75" spans="6:29" x14ac:dyDescent="0.25">
      <c r="F75" s="218" t="s">
        <v>25</v>
      </c>
      <c r="G75" s="219"/>
      <c r="H75" s="19">
        <f>+(B!E55/D!H$60)*1000</f>
        <v>2.1521296970574227E-2</v>
      </c>
      <c r="I75" s="12">
        <f>+(B!F55/D!I$60)*1000</f>
        <v>1.0704567215814838E-2</v>
      </c>
      <c r="J75" s="19">
        <f>+(B!G55/D!J$60)*1000</f>
        <v>2.3519185925780388E-2</v>
      </c>
      <c r="K75" s="12">
        <f>+(B!H55/D!K$60)*1000</f>
        <v>4.5447944970832307E-2</v>
      </c>
      <c r="L75" s="19">
        <f>+(B!I55/D!L$60)*1000</f>
        <v>4.3970121113600588E-2</v>
      </c>
      <c r="M75" s="12">
        <f>+(B!J55/D!M$60)*1000</f>
        <v>4.9284383990366387E-2</v>
      </c>
      <c r="N75" s="19">
        <f>+(B!K55/D!N$60)*1000</f>
        <v>3.342973842921397E-2</v>
      </c>
      <c r="O75" s="12">
        <f>+(B!L55/D!O$60)*1000</f>
        <v>5.3032817967431159E-2</v>
      </c>
      <c r="P75" s="19">
        <f>+(B!M55/D!P$60)*1000</f>
        <v>8.2048731486964829E-2</v>
      </c>
      <c r="Q75" s="12">
        <f>+(B!N55/D!Q$60)*1000</f>
        <v>3.7912657210881419E-2</v>
      </c>
      <c r="R75" s="19">
        <f>+(B!O55/D!R$60)*1000</f>
        <v>0.10384472402358184</v>
      </c>
      <c r="S75" s="12">
        <f>+(B!P55/D!S$60)*1000</f>
        <v>0.17209106049870207</v>
      </c>
      <c r="T75" s="19">
        <f>+(B!Q55/D!T$60)*1000</f>
        <v>0.19591292166133442</v>
      </c>
      <c r="U75" s="12">
        <f>+(B!R55/D!U$60)*1000</f>
        <v>0.324807794048599</v>
      </c>
      <c r="V75" s="19">
        <f>+(B!S55/D!V$60)*1000</f>
        <v>0.21774889574722617</v>
      </c>
      <c r="W75" s="12">
        <f>+(B!T55/D!W$60)*1000</f>
        <v>0.27675269455330548</v>
      </c>
      <c r="X75" s="19">
        <f>+(B!U55/D!X$60)*1000</f>
        <v>0.3169480608595131</v>
      </c>
      <c r="Y75" s="12">
        <f>+(B!V55/D!Y$60)*1000</f>
        <v>0.4416867927217018</v>
      </c>
      <c r="Z75" s="19">
        <f>+(B!W55/D!Z$60)*1000</f>
        <v>0.45963685177140112</v>
      </c>
      <c r="AA75" s="12">
        <f>+(B!X55/D!AA$60)*1000</f>
        <v>0.50955640836546889</v>
      </c>
      <c r="AB75" s="19">
        <f>+(B!Y55/D!AB$60)*1000</f>
        <v>0.56277968330245554</v>
      </c>
      <c r="AC75" s="13">
        <f>+(B!Z55/D!AC$60)*1000</f>
        <v>0.58668395240243909</v>
      </c>
    </row>
    <row r="76" spans="6:29" ht="15.75" thickBot="1" x14ac:dyDescent="0.3">
      <c r="F76" s="222" t="s">
        <v>26</v>
      </c>
      <c r="G76" s="223"/>
      <c r="H76" s="164">
        <f>+(B!E56/D!H$60)*1000</f>
        <v>0</v>
      </c>
      <c r="I76" s="165">
        <f>+(B!F56/D!I$60)*1000</f>
        <v>0</v>
      </c>
      <c r="J76" s="164">
        <f>+(B!G56/D!J$60)*1000</f>
        <v>0</v>
      </c>
      <c r="K76" s="165">
        <f>+(B!H56/D!K$60)*1000</f>
        <v>2.5520323671202685E-8</v>
      </c>
      <c r="L76" s="164">
        <f>+(B!I56/D!L$60)*1000</f>
        <v>0</v>
      </c>
      <c r="M76" s="165">
        <f>+(B!J56/D!M$60)*1000</f>
        <v>0</v>
      </c>
      <c r="N76" s="164">
        <f>+(B!K56/D!N$60)*1000</f>
        <v>8.216390731693679E-4</v>
      </c>
      <c r="O76" s="165">
        <f>+(B!L56/D!O$60)*1000</f>
        <v>1.2772683781178964E-3</v>
      </c>
      <c r="P76" s="164">
        <f>+(B!M56/D!P$60)*1000</f>
        <v>2.8092694014204751E-3</v>
      </c>
      <c r="Q76" s="165">
        <f>+(B!N56/D!Q$60)*1000</f>
        <v>2.7633036429503067E-3</v>
      </c>
      <c r="R76" s="164">
        <f>+(B!O56/D!R$60)*1000</f>
        <v>3.8852755996279841E-3</v>
      </c>
      <c r="S76" s="165">
        <f>+(B!P56/D!S$60)*1000</f>
        <v>4.1104727655347575E-3</v>
      </c>
      <c r="T76" s="164">
        <f>+(B!Q56/D!T$60)*1000</f>
        <v>2.5317271781052572E-3</v>
      </c>
      <c r="U76" s="165">
        <f>+(B!R56/D!U$60)*1000</f>
        <v>3.5456677867052567E-3</v>
      </c>
      <c r="V76" s="164">
        <f>+(B!S56/D!V$60)*1000</f>
        <v>4.1041972810676808E-3</v>
      </c>
      <c r="W76" s="165">
        <f>+(B!T56/D!W$60)*1000</f>
        <v>3.4482407046392692E-3</v>
      </c>
      <c r="X76" s="164">
        <f>+(B!U56/D!X$60)*1000</f>
        <v>5.2587272935647762E-3</v>
      </c>
      <c r="Y76" s="165">
        <f>+(B!V56/D!Y$60)*1000</f>
        <v>5.8249974458921454E-3</v>
      </c>
      <c r="Z76" s="164">
        <f>+(B!W56/D!Z$60)*1000</f>
        <v>5.3043765605671808E-3</v>
      </c>
      <c r="AA76" s="165">
        <f>+(B!X56/D!AA$60)*1000</f>
        <v>4.6678065176196607E-3</v>
      </c>
      <c r="AB76" s="164">
        <f>+(B!Y56/D!AB$60)*1000</f>
        <v>4.0173303110018887E-3</v>
      </c>
      <c r="AC76" s="166">
        <f>+(B!Z56/D!AC$60)*1000</f>
        <v>2.7591451068837945E-3</v>
      </c>
    </row>
    <row r="77" spans="6:29" x14ac:dyDescent="0.25">
      <c r="F77" s="1" t="s">
        <v>57</v>
      </c>
    </row>
    <row r="78" spans="6:29" ht="15.75" thickBot="1" x14ac:dyDescent="0.3"/>
    <row r="79" spans="6:29" ht="15.75" thickBot="1" x14ac:dyDescent="0.3">
      <c r="F79" s="8" t="s">
        <v>15</v>
      </c>
      <c r="G79" s="9"/>
      <c r="H79" s="18">
        <v>1995</v>
      </c>
      <c r="I79" s="10">
        <v>1996</v>
      </c>
      <c r="J79" s="18">
        <v>1997</v>
      </c>
      <c r="K79" s="10">
        <v>1998</v>
      </c>
      <c r="L79" s="18">
        <v>1999</v>
      </c>
      <c r="M79" s="10">
        <v>2000</v>
      </c>
      <c r="N79" s="18">
        <v>2001</v>
      </c>
      <c r="O79" s="10">
        <v>2002</v>
      </c>
      <c r="P79" s="18">
        <v>2003</v>
      </c>
      <c r="Q79" s="10">
        <v>2004</v>
      </c>
      <c r="R79" s="18">
        <v>2005</v>
      </c>
      <c r="S79" s="10">
        <v>2006</v>
      </c>
      <c r="T79" s="18">
        <v>2007</v>
      </c>
      <c r="U79" s="10">
        <v>2008</v>
      </c>
      <c r="V79" s="18">
        <v>2009</v>
      </c>
      <c r="W79" s="10">
        <v>2010</v>
      </c>
      <c r="X79" s="18">
        <v>2011</v>
      </c>
      <c r="Y79" s="10">
        <v>2012</v>
      </c>
      <c r="Z79" s="18">
        <v>2013</v>
      </c>
      <c r="AA79" s="10">
        <v>2014</v>
      </c>
      <c r="AB79" s="18">
        <v>2015</v>
      </c>
      <c r="AC79" s="11">
        <v>2016</v>
      </c>
    </row>
    <row r="80" spans="6:29" ht="15.75" thickBot="1" x14ac:dyDescent="0.3">
      <c r="F80" s="224" t="s">
        <v>27</v>
      </c>
      <c r="G80" s="225"/>
      <c r="H80" s="177">
        <f>+('C'!D46/D!H$60)*1000</f>
        <v>2.279920513840346</v>
      </c>
      <c r="I80" s="177">
        <f>+('C'!E46/D!I$60)*1000</f>
        <v>2.4680403645576803</v>
      </c>
      <c r="J80" s="177">
        <f>+('C'!F46/D!J$60)*1000</f>
        <v>2.7606977703595361</v>
      </c>
      <c r="K80" s="177">
        <f>+('C'!G46/D!K$60)*1000</f>
        <v>2.1726646913255605</v>
      </c>
      <c r="L80" s="177">
        <f>+('C'!H46/D!L$60)*1000</f>
        <v>2.5725983656306122</v>
      </c>
      <c r="M80" s="177">
        <f>+('C'!I46/D!M$60)*1000</f>
        <v>2.6898544139959029</v>
      </c>
      <c r="N80" s="177">
        <f>+('C'!J46/D!N$60)*1000</f>
        <v>3.30684353019014</v>
      </c>
      <c r="O80" s="177">
        <f>+('C'!K46/D!O$60)*1000</f>
        <v>3.3029371704358201</v>
      </c>
      <c r="P80" s="177">
        <f>+('C'!L46/D!P$60)*1000</f>
        <v>4.1777465241130605</v>
      </c>
      <c r="Q80" s="177">
        <f>+('C'!M46/D!Q$60)*1000</f>
        <v>5.1013584411754689</v>
      </c>
      <c r="R80" s="177">
        <f>+('C'!N46/D!R$60)*1000</f>
        <v>4.5305903024282079</v>
      </c>
      <c r="S80" s="177">
        <f>+('C'!O46/D!S$60)*1000</f>
        <v>4.7576247370291762</v>
      </c>
      <c r="T80" s="177">
        <f>+('C'!P46/D!T$60)*1000</f>
        <v>5.5698749393566755</v>
      </c>
      <c r="U80" s="177">
        <f>+('C'!Q46/D!U$60)*1000</f>
        <v>7.2924955119830779</v>
      </c>
      <c r="V80" s="177">
        <f>+('C'!R46/D!V$60)*1000</f>
        <v>5.7273083925345158</v>
      </c>
      <c r="W80" s="177">
        <f>+('C'!S46/D!W$60)*1000</f>
        <v>9.0464982277139701</v>
      </c>
      <c r="X80" s="177">
        <f>+('C'!T46/D!X$60)*1000</f>
        <v>8.1941582901326466</v>
      </c>
      <c r="Y80" s="177">
        <f>+('C'!U46/D!Y$60)*1000</f>
        <v>4.3509272919610726</v>
      </c>
      <c r="Z80" s="177">
        <f>+('C'!V46/D!Z$60)*1000</f>
        <v>4.0988121475715475</v>
      </c>
      <c r="AA80" s="177">
        <f>+('C'!W46/D!AA$60)*1000</f>
        <v>3.6150836937775748</v>
      </c>
      <c r="AB80" s="177">
        <f>+('C'!X46/D!AB$60)*1000</f>
        <v>3.3417089103975126</v>
      </c>
      <c r="AC80" s="177">
        <f>+('C'!Y46/D!AC$60)*1000</f>
        <v>2.9939200423535808</v>
      </c>
    </row>
    <row r="81" spans="6:29" x14ac:dyDescent="0.25">
      <c r="F81" s="218" t="s">
        <v>17</v>
      </c>
      <c r="G81" s="219"/>
      <c r="H81" s="156">
        <f>+('C'!D47/D!H$60)*1000</f>
        <v>4.5230643615541591E-2</v>
      </c>
      <c r="I81" s="156">
        <f>+('C'!E47/D!I$60)*1000</f>
        <v>1.731139367527362E-2</v>
      </c>
      <c r="J81" s="156">
        <f>+('C'!F47/D!J$60)*1000</f>
        <v>2.3461130797427697E-2</v>
      </c>
      <c r="K81" s="156">
        <f>+('C'!G47/D!K$60)*1000</f>
        <v>4.7456215801490266E-2</v>
      </c>
      <c r="L81" s="156">
        <f>+('C'!H47/D!L$60)*1000</f>
        <v>8.3367114851305019E-2</v>
      </c>
      <c r="M81" s="156">
        <f>+('C'!I47/D!M$60)*1000</f>
        <v>7.9355808975792197E-2</v>
      </c>
      <c r="N81" s="156">
        <f>+('C'!J47/D!N$60)*1000</f>
        <v>0.12823234328038333</v>
      </c>
      <c r="O81" s="156">
        <f>+('C'!K47/D!O$60)*1000</f>
        <v>0.21507759330388884</v>
      </c>
      <c r="P81" s="156">
        <f>+('C'!L47/D!P$60)*1000</f>
        <v>0.11840686407516134</v>
      </c>
      <c r="Q81" s="156">
        <f>+('C'!M47/D!Q$60)*1000</f>
        <v>0.10090619469577969</v>
      </c>
      <c r="R81" s="156">
        <f>+('C'!N47/D!R$60)*1000</f>
        <v>8.1568404017553192E-2</v>
      </c>
      <c r="S81" s="156">
        <f>+('C'!O47/D!S$60)*1000</f>
        <v>7.7119186131967693E-2</v>
      </c>
      <c r="T81" s="156">
        <f>+('C'!P47/D!T$60)*1000</f>
        <v>0.10830916497713737</v>
      </c>
      <c r="U81" s="156">
        <f>+('C'!Q47/D!U$60)*1000</f>
        <v>7.7345833168264488E-2</v>
      </c>
      <c r="V81" s="156">
        <f>+('C'!R47/D!V$60)*1000</f>
        <v>0.12271505849685026</v>
      </c>
      <c r="W81" s="156">
        <f>+('C'!S47/D!W$60)*1000</f>
        <v>0.22726443731061133</v>
      </c>
      <c r="X81" s="156">
        <f>+('C'!T47/D!X$60)*1000</f>
        <v>0.13395448903987678</v>
      </c>
      <c r="Y81" s="156">
        <f>+('C'!U47/D!Y$60)*1000</f>
        <v>0.13795421875180797</v>
      </c>
      <c r="Z81" s="156">
        <f>+('C'!V47/D!Z$60)*1000</f>
        <v>0.15472532903473432</v>
      </c>
      <c r="AA81" s="156">
        <f>+('C'!W47/D!AA$60)*1000</f>
        <v>0.13776602627173842</v>
      </c>
      <c r="AB81" s="156">
        <f>+('C'!X47/D!AB$60)*1000</f>
        <v>0.15046383134137517</v>
      </c>
      <c r="AC81" s="156">
        <f>+('C'!Y47/D!AC$60)*1000</f>
        <v>0.1780653359128187</v>
      </c>
    </row>
    <row r="82" spans="6:29" x14ac:dyDescent="0.25">
      <c r="F82" s="220" t="s">
        <v>18</v>
      </c>
      <c r="G82" s="221"/>
      <c r="H82" s="36">
        <f>+('C'!D48/D!H$60)*1000</f>
        <v>1.3686125153527214E-2</v>
      </c>
      <c r="I82" s="36">
        <f>+('C'!E48/D!I$60)*1000</f>
        <v>1.0073434284130656E-2</v>
      </c>
      <c r="J82" s="36">
        <f>+('C'!F48/D!J$60)*1000</f>
        <v>1.3999128422473407E-2</v>
      </c>
      <c r="K82" s="36">
        <f>+('C'!G48/D!K$60)*1000</f>
        <v>1.275758428291055E-2</v>
      </c>
      <c r="L82" s="36">
        <f>+('C'!H48/D!L$60)*1000</f>
        <v>1.6870287880953209E-3</v>
      </c>
      <c r="M82" s="36">
        <f>+('C'!I48/D!M$60)*1000</f>
        <v>2.0233245034943425E-3</v>
      </c>
      <c r="N82" s="36">
        <f>+('C'!J48/D!N$60)*1000</f>
        <v>1.232696275973702E-2</v>
      </c>
      <c r="O82" s="36">
        <f>+('C'!K48/D!O$60)*1000</f>
        <v>8.4910715098014886E-3</v>
      </c>
      <c r="P82" s="36">
        <f>+('C'!L48/D!P$60)*1000</f>
        <v>1.4209266232882878E-2</v>
      </c>
      <c r="Q82" s="36">
        <f>+('C'!M48/D!Q$60)*1000</f>
        <v>1.053901166973408E-2</v>
      </c>
      <c r="R82" s="36">
        <f>+('C'!N48/D!R$60)*1000</f>
        <v>1.0990568307768182E-2</v>
      </c>
      <c r="S82" s="36">
        <f>+('C'!O48/D!S$60)*1000</f>
        <v>-1.5470227173432138E-3</v>
      </c>
      <c r="T82" s="36">
        <f>+('C'!P48/D!T$60)*1000</f>
        <v>-3.2154034715242676E-2</v>
      </c>
      <c r="U82" s="36">
        <f>+('C'!Q48/D!U$60)*1000</f>
        <v>-7.6629293727786152E-2</v>
      </c>
      <c r="V82" s="36">
        <f>+('C'!R48/D!V$60)*1000</f>
        <v>-5.122765304354724E-2</v>
      </c>
      <c r="W82" s="36">
        <f>+('C'!S48/D!W$60)*1000</f>
        <v>-5.9835044855606673E-2</v>
      </c>
      <c r="X82" s="36">
        <f>+('C'!T48/D!X$60)*1000</f>
        <v>-5.8839688935517109E-2</v>
      </c>
      <c r="Y82" s="36">
        <f>+('C'!U48/D!Y$60)*1000</f>
        <v>-6.8680652536934853E-2</v>
      </c>
      <c r="Z82" s="36">
        <f>+('C'!V48/D!Z$60)*1000</f>
        <v>-7.404843720823176E-2</v>
      </c>
      <c r="AA82" s="36">
        <f>+('C'!W48/D!AA$60)*1000</f>
        <v>-6.2917028268369382E-2</v>
      </c>
      <c r="AB82" s="36">
        <f>+('C'!X48/D!AB$60)*1000</f>
        <v>-1.313600149201077E-4</v>
      </c>
      <c r="AC82" s="36">
        <f>+('C'!Y48/D!AC$60)*1000</f>
        <v>2.03997283318428E-3</v>
      </c>
    </row>
    <row r="83" spans="6:29" x14ac:dyDescent="0.25">
      <c r="F83" s="218" t="s">
        <v>19</v>
      </c>
      <c r="G83" s="219"/>
      <c r="H83" s="36">
        <f>+('C'!D49/D!H$60)*1000</f>
        <v>-1.3600595044046539E-2</v>
      </c>
      <c r="I83" s="36">
        <f>+('C'!E49/D!I$60)*1000</f>
        <v>-2.456285520272249E-2</v>
      </c>
      <c r="J83" s="36">
        <f>+('C'!F49/D!J$60)*1000</f>
        <v>-4.0414341236966626E-2</v>
      </c>
      <c r="K83" s="36">
        <f>+('C'!G49/D!K$60)*1000</f>
        <v>-3.3211791941171777E-2</v>
      </c>
      <c r="L83" s="36">
        <f>+('C'!H49/D!L$60)*1000</f>
        <v>-4.6395645010704291E-2</v>
      </c>
      <c r="M83" s="36">
        <f>+('C'!I49/D!M$60)*1000</f>
        <v>-5.9365816529229287E-2</v>
      </c>
      <c r="N83" s="36">
        <f>+('C'!J49/D!N$60)*1000</f>
        <v>-4.2231449606394113E-2</v>
      </c>
      <c r="O83" s="36">
        <f>+('C'!K49/D!O$60)*1000</f>
        <v>-4.3736690886728359E-2</v>
      </c>
      <c r="P83" s="36">
        <f>+('C'!L49/D!P$60)*1000</f>
        <v>-4.5825656021694583E-2</v>
      </c>
      <c r="Q83" s="36">
        <f>+('C'!M49/D!Q$60)*1000</f>
        <v>-5.5452839019111577E-2</v>
      </c>
      <c r="R83" s="36">
        <f>+('C'!N49/D!R$60)*1000</f>
        <v>-2.7232253276115941E-2</v>
      </c>
      <c r="S83" s="36">
        <f>+('C'!O49/D!S$60)*1000</f>
        <v>-4.4323963282826936E-2</v>
      </c>
      <c r="T83" s="36">
        <f>+('C'!P49/D!T$60)*1000</f>
        <v>-4.3430989678336029E-2</v>
      </c>
      <c r="U83" s="36">
        <f>+('C'!Q49/D!U$60)*1000</f>
        <v>-6.8811700179525162E-2</v>
      </c>
      <c r="V83" s="36">
        <f>+('C'!R49/D!V$60)*1000</f>
        <v>-2.8317075908062705E-2</v>
      </c>
      <c r="W83" s="36">
        <f>+('C'!S49/D!W$60)*1000</f>
        <v>-5.8293215776263743E-2</v>
      </c>
      <c r="X83" s="36">
        <f>+('C'!T49/D!X$60)*1000</f>
        <v>-7.9969245471363734E-2</v>
      </c>
      <c r="Y83" s="36">
        <f>+('C'!U49/D!Y$60)*1000</f>
        <v>-4.4285578947822632E-2</v>
      </c>
      <c r="Z83" s="36">
        <f>+('C'!V49/D!Z$60)*1000</f>
        <v>-5.406638628406911E-2</v>
      </c>
      <c r="AA83" s="36">
        <f>+('C'!W49/D!AA$60)*1000</f>
        <v>-2.0655373244817695E-2</v>
      </c>
      <c r="AB83" s="36">
        <f>+('C'!X49/D!AB$60)*1000</f>
        <v>5.3313868594967511E-3</v>
      </c>
      <c r="AC83" s="36">
        <f>+('C'!Y49/D!AC$60)*1000</f>
        <v>-6.9000987697719045E-3</v>
      </c>
    </row>
    <row r="84" spans="6:29" x14ac:dyDescent="0.25">
      <c r="F84" s="220" t="s">
        <v>20</v>
      </c>
      <c r="G84" s="221"/>
      <c r="H84" s="36">
        <f>+('C'!D50/D!H$60)*1000</f>
        <v>1.0099888760153397</v>
      </c>
      <c r="I84" s="36">
        <f>+('C'!E50/D!I$60)*1000</f>
        <v>1.0729624186161362</v>
      </c>
      <c r="J84" s="36">
        <f>+('C'!F50/D!J$60)*1000</f>
        <v>0.84252376901968695</v>
      </c>
      <c r="K84" s="36">
        <f>+('C'!G50/D!K$60)*1000</f>
        <v>0.11192292678504967</v>
      </c>
      <c r="L84" s="36">
        <f>+('C'!H50/D!L$60)*1000</f>
        <v>1.069533010638246E-2</v>
      </c>
      <c r="M84" s="36">
        <f>+('C'!I50/D!M$60)*1000</f>
        <v>4.191856061174775E-2</v>
      </c>
      <c r="N84" s="36">
        <f>+('C'!J50/D!N$60)*1000</f>
        <v>0.6511772894197051</v>
      </c>
      <c r="O84" s="36">
        <f>+('C'!K50/D!O$60)*1000</f>
        <v>0.11434796692981151</v>
      </c>
      <c r="P84" s="36">
        <f>+('C'!L50/D!P$60)*1000</f>
        <v>1.1036153611371791</v>
      </c>
      <c r="Q84" s="36">
        <f>+('C'!M50/D!Q$60)*1000</f>
        <v>1.4007908330174343</v>
      </c>
      <c r="R84" s="36">
        <f>+('C'!N50/D!R$60)*1000</f>
        <v>0.47016679866758043</v>
      </c>
      <c r="S84" s="36">
        <f>+('C'!O50/D!S$60)*1000</f>
        <v>0.54507747738582235</v>
      </c>
      <c r="T84" s="36">
        <f>+('C'!P50/D!T$60)*1000</f>
        <v>0.58622495553923193</v>
      </c>
      <c r="U84" s="36">
        <f>+('C'!Q50/D!U$60)*1000</f>
        <v>1.841657449244223</v>
      </c>
      <c r="V84" s="36">
        <f>+('C'!R50/D!V$60)*1000</f>
        <v>0.45956400112835299</v>
      </c>
      <c r="W84" s="36">
        <f>+('C'!S50/D!W$60)*1000</f>
        <v>4.3944393558947938</v>
      </c>
      <c r="X84" s="36">
        <f>+('C'!T50/D!X$60)*1000</f>
        <v>3.7353238656579948</v>
      </c>
      <c r="Y84" s="36">
        <f>+('C'!U50/D!Y$60)*1000</f>
        <v>0.15188207640564003</v>
      </c>
      <c r="Z84" s="36">
        <f>+('C'!V50/D!Z$60)*1000</f>
        <v>0.18093295764026165</v>
      </c>
      <c r="AA84" s="36">
        <f>+('C'!W50/D!AA$60)*1000</f>
        <v>0.10717434912795024</v>
      </c>
      <c r="AB84" s="36">
        <f>+('C'!X50/D!AB$60)*1000</f>
        <v>6.3030609559635881E-2</v>
      </c>
      <c r="AC84" s="36">
        <f>+('C'!Y50/D!AC$60)*1000</f>
        <v>9.1104057651284848E-2</v>
      </c>
    </row>
    <row r="85" spans="6:29" x14ac:dyDescent="0.25">
      <c r="F85" s="218" t="s">
        <v>21</v>
      </c>
      <c r="G85" s="219"/>
      <c r="H85" s="36">
        <f>+('C'!D51/D!H$60)*1000</f>
        <v>0</v>
      </c>
      <c r="I85" s="36">
        <f>+('C'!E51/D!I$60)*1000</f>
        <v>7.7519074394406855E-5</v>
      </c>
      <c r="J85" s="36">
        <f>+('C'!F51/D!J$60)*1000</f>
        <v>3.7763010372973528E-5</v>
      </c>
      <c r="K85" s="36">
        <f>+('C'!G51/D!K$60)*1000</f>
        <v>0</v>
      </c>
      <c r="L85" s="36">
        <f>+('C'!H51/D!L$60)*1000</f>
        <v>6.6824733799708723E-5</v>
      </c>
      <c r="M85" s="36">
        <f>+('C'!I51/D!M$60)*1000</f>
        <v>-6.7608436194327402E-3</v>
      </c>
      <c r="N85" s="36">
        <f>+('C'!J51/D!N$60)*1000</f>
        <v>-3.242796306255319E-4</v>
      </c>
      <c r="O85" s="36">
        <f>+('C'!K51/D!O$60)*1000</f>
        <v>5.7679090989862195E-2</v>
      </c>
      <c r="P85" s="36">
        <f>+('C'!L51/D!P$60)*1000</f>
        <v>3.0801005109828417E-3</v>
      </c>
      <c r="Q85" s="36">
        <f>+('C'!M51/D!Q$60)*1000</f>
        <v>1.5456038566775417E-2</v>
      </c>
      <c r="R85" s="36">
        <f>+('C'!N51/D!R$60)*1000</f>
        <v>5.1758285746475426E-3</v>
      </c>
      <c r="S85" s="36">
        <f>+('C'!O51/D!S$60)*1000</f>
        <v>1.1224358242449491E-2</v>
      </c>
      <c r="T85" s="36">
        <f>+('C'!P51/D!T$60)*1000</f>
        <v>3.4954867889808549E-3</v>
      </c>
      <c r="U85" s="36">
        <f>+('C'!Q51/D!U$60)*1000</f>
        <v>1.557170167060031E-3</v>
      </c>
      <c r="V85" s="36">
        <f>+('C'!R51/D!V$60)*1000</f>
        <v>9.3001525695464925E-4</v>
      </c>
      <c r="W85" s="36">
        <f>+('C'!S51/D!W$60)*1000</f>
        <v>-0.15807171517981794</v>
      </c>
      <c r="X85" s="36">
        <f>+('C'!T51/D!X$60)*1000</f>
        <v>1.4219039491731073E-3</v>
      </c>
      <c r="Y85" s="36">
        <f>+('C'!U51/D!Y$60)*1000</f>
        <v>7.4488282693444615E-4</v>
      </c>
      <c r="Z85" s="36">
        <f>+('C'!V51/D!Z$60)*1000</f>
        <v>1.0284142626669771E-4</v>
      </c>
      <c r="AA85" s="36">
        <f>+('C'!W51/D!AA$60)*1000</f>
        <v>4.2798856870389689E-3</v>
      </c>
      <c r="AB85" s="36">
        <f>+('C'!X51/D!AB$60)*1000</f>
        <v>7.4019667282840295E-5</v>
      </c>
      <c r="AC85" s="36">
        <f>+('C'!Y51/D!AC$60)*1000</f>
        <v>5.6872417468324871E-4</v>
      </c>
    </row>
    <row r="86" spans="6:29" x14ac:dyDescent="0.25">
      <c r="F86" s="220" t="s">
        <v>22</v>
      </c>
      <c r="G86" s="221"/>
      <c r="H86" s="36">
        <f>+('C'!D52/D!H$60)*1000</f>
        <v>0.38381427140729241</v>
      </c>
      <c r="I86" s="36">
        <f>+('C'!E52/D!I$60)*1000</f>
        <v>0.60134561659974706</v>
      </c>
      <c r="J86" s="36">
        <f>+('C'!F52/D!J$60)*1000</f>
        <v>0.52002602981786983</v>
      </c>
      <c r="K86" s="36">
        <f>+('C'!G52/D!K$60)*1000</f>
        <v>0.60855307012556215</v>
      </c>
      <c r="L86" s="36">
        <f>+('C'!H52/D!L$60)*1000</f>
        <v>0.71466243894723702</v>
      </c>
      <c r="M86" s="36">
        <f>+('C'!I52/D!M$60)*1000</f>
        <v>0.80248981755137649</v>
      </c>
      <c r="N86" s="36">
        <f>+('C'!J52/D!N$60)*1000</f>
        <v>0.82245517486463615</v>
      </c>
      <c r="O86" s="36">
        <f>+('C'!K52/D!O$60)*1000</f>
        <v>0.9857029321715034</v>
      </c>
      <c r="P86" s="36">
        <f>+('C'!L52/D!P$60)*1000</f>
        <v>1.1224270357597188</v>
      </c>
      <c r="Q86" s="36">
        <f>+('C'!M52/D!Q$60)*1000</f>
        <v>1.3749079416072638</v>
      </c>
      <c r="R86" s="36">
        <f>+('C'!N52/D!R$60)*1000</f>
        <v>1.6834893064337482</v>
      </c>
      <c r="S86" s="36">
        <f>+('C'!O52/D!S$60)*1000</f>
        <v>1.9128749980763011</v>
      </c>
      <c r="T86" s="36">
        <f>+('C'!P52/D!T$60)*1000</f>
        <v>1.9583842749398666</v>
      </c>
      <c r="U86" s="36">
        <f>+('C'!Q52/D!U$60)*1000</f>
        <v>2.3466312354099661</v>
      </c>
      <c r="V86" s="36">
        <f>+('C'!R52/D!V$60)*1000</f>
        <v>2.3002083958071653</v>
      </c>
      <c r="W86" s="36">
        <f>+('C'!S52/D!W$60)*1000</f>
        <v>2.2519371084561</v>
      </c>
      <c r="X86" s="36">
        <f>+('C'!T52/D!X$60)*1000</f>
        <v>2.4177122525179446</v>
      </c>
      <c r="Y86" s="36">
        <f>+('C'!U52/D!Y$60)*1000</f>
        <v>2.302710222397264</v>
      </c>
      <c r="Z86" s="36">
        <f>+('C'!V52/D!Z$60)*1000</f>
        <v>2.3041877279194458</v>
      </c>
      <c r="AA86" s="36">
        <f>+('C'!W52/D!AA$60)*1000</f>
        <v>2.3842619035664776</v>
      </c>
      <c r="AB86" s="36">
        <f>+('C'!X52/D!AB$60)*1000</f>
        <v>1.9711440094325288</v>
      </c>
      <c r="AC86" s="36">
        <f>+('C'!Y52/D!AC$60)*1000</f>
        <v>1.6177660291228462</v>
      </c>
    </row>
    <row r="87" spans="6:29" x14ac:dyDescent="0.25">
      <c r="F87" s="218" t="s">
        <v>23</v>
      </c>
      <c r="G87" s="219"/>
      <c r="H87" s="36">
        <f>+('C'!D53/D!H$60)*1000</f>
        <v>0.36776145740531163</v>
      </c>
      <c r="I87" s="36">
        <f>+('C'!E53/D!I$60)*1000</f>
        <v>0.28035134450017796</v>
      </c>
      <c r="J87" s="36">
        <f>+('C'!F53/D!J$60)*1000</f>
        <v>0.45887938176128384</v>
      </c>
      <c r="K87" s="36">
        <f>+('C'!G53/D!K$60)*1000</f>
        <v>0.48602644885512769</v>
      </c>
      <c r="L87" s="36">
        <f>+('C'!H53/D!L$60)*1000</f>
        <v>0.77434842864218334</v>
      </c>
      <c r="M87" s="36">
        <f>+('C'!I53/D!M$60)*1000</f>
        <v>0.94431297559981975</v>
      </c>
      <c r="N87" s="36">
        <f>+('C'!J53/D!N$60)*1000</f>
        <v>0.84587250099176647</v>
      </c>
      <c r="O87" s="36">
        <f>+('C'!K53/D!O$60)*1000</f>
        <v>0.95747273137992006</v>
      </c>
      <c r="P87" s="36">
        <f>+('C'!L53/D!P$60)*1000</f>
        <v>0.96507380267212861</v>
      </c>
      <c r="Q87" s="36">
        <f>+('C'!M53/D!Q$60)*1000</f>
        <v>1.1992871164227736</v>
      </c>
      <c r="R87" s="36">
        <f>+('C'!N53/D!R$60)*1000</f>
        <v>1.3216913252829565</v>
      </c>
      <c r="S87" s="36">
        <f>+('C'!O53/D!S$60)*1000</f>
        <v>1.2454270561394847</v>
      </c>
      <c r="T87" s="36">
        <f>+('C'!P53/D!T$60)*1000</f>
        <v>1.6387575830762036</v>
      </c>
      <c r="U87" s="36">
        <f>+('C'!Q53/D!U$60)*1000</f>
        <v>1.7499887460721768</v>
      </c>
      <c r="V87" s="36">
        <f>+('C'!R53/D!V$60)*1000</f>
        <v>1.4315436870392722</v>
      </c>
      <c r="W87" s="36">
        <f>+('C'!S53/D!W$60)*1000</f>
        <v>1.4500933253971295</v>
      </c>
      <c r="X87" s="36">
        <f>+('C'!T53/D!X$60)*1000</f>
        <v>0.8886805860257101</v>
      </c>
      <c r="Y87" s="36">
        <f>+('C'!U53/D!Y$60)*1000</f>
        <v>0.66637095761580645</v>
      </c>
      <c r="Z87" s="36">
        <f>+('C'!V53/D!Z$60)*1000</f>
        <v>0.42113156595341006</v>
      </c>
      <c r="AA87" s="36">
        <f>+('C'!W53/D!AA$60)*1000</f>
        <v>0.22874836816336744</v>
      </c>
      <c r="AB87" s="36">
        <f>+('C'!X53/D!AB$60)*1000</f>
        <v>0.35582123296061768</v>
      </c>
      <c r="AC87" s="36">
        <f>+('C'!Y53/D!AC$60)*1000</f>
        <v>0.19354637145196657</v>
      </c>
    </row>
    <row r="88" spans="6:29" x14ac:dyDescent="0.25">
      <c r="F88" s="220" t="s">
        <v>24</v>
      </c>
      <c r="G88" s="221"/>
      <c r="H88" s="36">
        <f>+('C'!D54/D!H$60)*1000</f>
        <v>9.8967063142089612E-2</v>
      </c>
      <c r="I88" s="36">
        <f>+('C'!E54/D!I$60)*1000</f>
        <v>4.1248028202127508E-2</v>
      </c>
      <c r="J88" s="36">
        <f>+('C'!F54/D!J$60)*1000</f>
        <v>0.10380360480675756</v>
      </c>
      <c r="K88" s="36">
        <f>+('C'!G54/D!K$60)*1000</f>
        <v>9.7729849815957615E-2</v>
      </c>
      <c r="L88" s="36">
        <f>+('C'!H54/D!L$60)*1000</f>
        <v>0.15325521526147043</v>
      </c>
      <c r="M88" s="36">
        <f>+('C'!I54/D!M$60)*1000</f>
        <v>0.22015649713096205</v>
      </c>
      <c r="N88" s="36">
        <f>+('C'!J54/D!N$60)*1000</f>
        <v>0.20560703125465146</v>
      </c>
      <c r="O88" s="36">
        <f>+('C'!K54/D!O$60)*1000</f>
        <v>0.40956193188560119</v>
      </c>
      <c r="P88" s="36">
        <f>+('C'!L54/D!P$60)*1000</f>
        <v>0.25058240994716258</v>
      </c>
      <c r="Q88" s="36">
        <f>+('C'!M54/D!Q$60)*1000</f>
        <v>0.27371422190675715</v>
      </c>
      <c r="R88" s="36">
        <f>+('C'!N54/D!R$60)*1000</f>
        <v>0.26525207449104415</v>
      </c>
      <c r="S88" s="36">
        <f>+('C'!O54/D!S$60)*1000</f>
        <v>0.26219733531499684</v>
      </c>
      <c r="T88" s="36">
        <f>+('C'!P54/D!T$60)*1000</f>
        <v>0.51122371882632633</v>
      </c>
      <c r="U88" s="36">
        <f>+('C'!Q54/D!U$60)*1000</f>
        <v>0.69612579400931995</v>
      </c>
      <c r="V88" s="36">
        <f>+('C'!R54/D!V$60)*1000</f>
        <v>0.83849120404015842</v>
      </c>
      <c r="W88" s="36">
        <f>+('C'!S54/D!W$60)*1000</f>
        <v>0.33273499050222033</v>
      </c>
      <c r="X88" s="36">
        <f>+('C'!T54/D!X$60)*1000</f>
        <v>0.33546567164302277</v>
      </c>
      <c r="Y88" s="36">
        <f>+('C'!U54/D!Y$60)*1000</f>
        <v>0.38523898044951993</v>
      </c>
      <c r="Z88" s="36">
        <f>+('C'!V54/D!Z$60)*1000</f>
        <v>0.38409814764679995</v>
      </c>
      <c r="AA88" s="36">
        <f>+('C'!W54/D!AA$60)*1000</f>
        <v>0.26019162898780951</v>
      </c>
      <c r="AB88" s="36">
        <f>+('C'!X54/D!AB$60)*1000</f>
        <v>0.27985365349190577</v>
      </c>
      <c r="AC88" s="36">
        <f>+('C'!Y54/D!AC$60)*1000</f>
        <v>0.38325738309583707</v>
      </c>
    </row>
    <row r="89" spans="6:29" x14ac:dyDescent="0.25">
      <c r="F89" s="218" t="s">
        <v>25</v>
      </c>
      <c r="G89" s="219"/>
      <c r="H89" s="36">
        <f>+('C'!D55/D!H$60)*1000</f>
        <v>0.37407277889113688</v>
      </c>
      <c r="I89" s="36">
        <f>+('C'!E55/D!I$60)*1000</f>
        <v>0.4692333860021724</v>
      </c>
      <c r="J89" s="36">
        <f>+('C'!F55/D!J$60)*1000</f>
        <v>0.83838132984343416</v>
      </c>
      <c r="K89" s="36">
        <f>+('C'!G55/D!K$60)*1000</f>
        <v>0.84143043864128164</v>
      </c>
      <c r="L89" s="36">
        <f>+('C'!H55/D!L$60)*1000</f>
        <v>0.88091160414145209</v>
      </c>
      <c r="M89" s="36">
        <f>+('C'!I55/D!M$60)*1000</f>
        <v>0.66572408977137265</v>
      </c>
      <c r="N89" s="36">
        <f>+('C'!J55/D!N$60)*1000</f>
        <v>0.68454959592944897</v>
      </c>
      <c r="O89" s="36">
        <f>+('C'!K55/D!O$60)*1000</f>
        <v>0.59961783572646532</v>
      </c>
      <c r="P89" s="36">
        <f>+('C'!L55/D!P$60)*1000</f>
        <v>0.64875912445038353</v>
      </c>
      <c r="Q89" s="36">
        <f>+('C'!M55/D!Q$60)*1000</f>
        <v>0.78306084977446322</v>
      </c>
      <c r="R89" s="36">
        <f>+('C'!N55/D!R$60)*1000</f>
        <v>0.72111970940897296</v>
      </c>
      <c r="S89" s="36">
        <f>+('C'!O55/D!S$60)*1000</f>
        <v>0.75192948175130625</v>
      </c>
      <c r="T89" s="36">
        <f>+('C'!P55/D!T$60)*1000</f>
        <v>0.83566620375396605</v>
      </c>
      <c r="U89" s="36">
        <f>+('C'!Q55/D!U$60)*1000</f>
        <v>0.72411735517195996</v>
      </c>
      <c r="V89" s="36">
        <f>+('C'!R55/D!V$60)*1000</f>
        <v>0.65538015749275114</v>
      </c>
      <c r="W89" s="36">
        <f>+('C'!S55/D!W$60)*1000</f>
        <v>0.66671497151017689</v>
      </c>
      <c r="X89" s="36">
        <f>+('C'!T55/D!X$60)*1000</f>
        <v>0.82212146870379021</v>
      </c>
      <c r="Y89" s="36">
        <f>+('C'!U55/D!Y$60)*1000</f>
        <v>0.82235482711786512</v>
      </c>
      <c r="Z89" s="36">
        <f>+('C'!V55/D!Z$60)*1000</f>
        <v>0.78395272231505508</v>
      </c>
      <c r="AA89" s="36">
        <f>+('C'!W55/D!AA$60)*1000</f>
        <v>0.57816088599447613</v>
      </c>
      <c r="AB89" s="36">
        <f>+('C'!X55/D!AB$60)*1000</f>
        <v>0.5054263282853152</v>
      </c>
      <c r="AC89" s="36">
        <f>+('C'!Y55/D!AC$60)*1000</f>
        <v>0.53353817168183582</v>
      </c>
    </row>
    <row r="90" spans="6:29" ht="15.75" thickBot="1" x14ac:dyDescent="0.3">
      <c r="F90" s="222" t="s">
        <v>26</v>
      </c>
      <c r="G90" s="223"/>
      <c r="H90" s="157">
        <f>+('C'!D56/D!H$60)*1000</f>
        <v>0</v>
      </c>
      <c r="I90" s="157">
        <f>+('C'!E56/D!I$60)*1000</f>
        <v>7.8806243030572892E-8</v>
      </c>
      <c r="J90" s="157">
        <f>+('C'!F56/D!J$60)*1000</f>
        <v>0</v>
      </c>
      <c r="K90" s="157">
        <f>+('C'!G56/D!K$60)*1000</f>
        <v>-2.5520323671202685E-8</v>
      </c>
      <c r="L90" s="157">
        <f>+('C'!H56/D!L$60)*1000</f>
        <v>7.5508173784981625E-8</v>
      </c>
      <c r="M90" s="157">
        <f>+('C'!I56/D!M$60)*1000</f>
        <v>0</v>
      </c>
      <c r="N90" s="157">
        <f>+('C'!J56/D!N$60)*1000</f>
        <v>-8.216390731693679E-4</v>
      </c>
      <c r="O90" s="157">
        <f>+('C'!K56/D!O$60)*1000</f>
        <v>-1.2772683781178964E-3</v>
      </c>
      <c r="P90" s="157">
        <f>+('C'!L56/D!P$60)*1000</f>
        <v>-2.581784650844003E-3</v>
      </c>
      <c r="Q90" s="157">
        <f>+('C'!M56/D!Q$60)*1000</f>
        <v>-1.8509274664007958E-3</v>
      </c>
      <c r="R90" s="157">
        <f>+('C'!N56/D!R$60)*1000</f>
        <v>-1.6311796852645569E-3</v>
      </c>
      <c r="S90" s="157">
        <f>+('C'!O56/D!S$60)*1000</f>
        <v>-2.3540548214166742E-3</v>
      </c>
      <c r="T90" s="157">
        <f>+('C'!P56/D!T$60)*1000</f>
        <v>3.3985530834627665E-3</v>
      </c>
      <c r="U90" s="157">
        <f>+('C'!Q56/D!U$60)*1000</f>
        <v>5.1285515759582083E-4</v>
      </c>
      <c r="V90" s="157">
        <f>+('C'!R56/D!V$60)*1000</f>
        <v>-1.979420008060681E-3</v>
      </c>
      <c r="W90" s="157">
        <f>+('C'!S56/D!W$60)*1000</f>
        <v>-4.858317316194318E-4</v>
      </c>
      <c r="X90" s="157">
        <f>+('C'!T56/D!X$60)*1000</f>
        <v>-1.7128609714741581E-3</v>
      </c>
      <c r="Y90" s="157">
        <f>+('C'!U56/D!Y$60)*1000</f>
        <v>-3.3627065218121673E-3</v>
      </c>
      <c r="Z90" s="157">
        <f>+('C'!V56/D!Z$60)*1000</f>
        <v>-2.2042572063646496E-3</v>
      </c>
      <c r="AA90" s="157">
        <f>+('C'!W56/D!AA$60)*1000</f>
        <v>-1.9268685834209277E-3</v>
      </c>
      <c r="AB90" s="157">
        <f>+('C'!X56/D!AB$60)*1000</f>
        <v>1.0695344032231748E-2</v>
      </c>
      <c r="AC90" s="157">
        <f>+('C'!Y56/D!AC$60)*1000</f>
        <v>9.3417725403623054E-4</v>
      </c>
    </row>
    <row r="91" spans="6:29" x14ac:dyDescent="0.25">
      <c r="F91" s="1" t="s">
        <v>57</v>
      </c>
    </row>
    <row r="92" spans="6:29" ht="19.5" thickBot="1" x14ac:dyDescent="0.3">
      <c r="G92" s="227" t="s">
        <v>43</v>
      </c>
      <c r="H92" s="227"/>
      <c r="I92" s="227"/>
      <c r="J92" s="227"/>
      <c r="K92" s="227"/>
      <c r="L92" s="227"/>
      <c r="M92" s="227"/>
      <c r="N92" s="227"/>
      <c r="O92" s="227"/>
      <c r="P92" s="227"/>
      <c r="Q92" s="227"/>
      <c r="R92" s="227"/>
      <c r="S92" s="227"/>
      <c r="T92" s="227"/>
      <c r="U92" s="227"/>
      <c r="V92" s="227"/>
      <c r="W92" s="227"/>
      <c r="X92" s="227"/>
      <c r="Y92" s="227"/>
      <c r="Z92" s="227"/>
      <c r="AA92" s="227"/>
      <c r="AB92" s="227"/>
      <c r="AC92" s="227"/>
    </row>
    <row r="93" spans="6:29" ht="15.75" thickBot="1" x14ac:dyDescent="0.3">
      <c r="G93" s="58" t="s">
        <v>40</v>
      </c>
      <c r="H93" s="59">
        <v>1995</v>
      </c>
      <c r="I93" s="58">
        <v>1996</v>
      </c>
      <c r="J93" s="59">
        <v>1997</v>
      </c>
      <c r="K93" s="60">
        <v>1998</v>
      </c>
      <c r="L93" s="59">
        <v>1999</v>
      </c>
      <c r="M93" s="60">
        <v>2000</v>
      </c>
      <c r="N93" s="59">
        <v>2001</v>
      </c>
      <c r="O93" s="60">
        <v>2002</v>
      </c>
      <c r="P93" s="59">
        <v>2003</v>
      </c>
      <c r="Q93" s="60">
        <v>2004</v>
      </c>
      <c r="R93" s="59">
        <v>2005</v>
      </c>
      <c r="S93" s="60">
        <v>2006</v>
      </c>
      <c r="T93" s="59">
        <v>2007</v>
      </c>
      <c r="U93" s="60">
        <v>2008</v>
      </c>
      <c r="V93" s="59">
        <v>2009</v>
      </c>
      <c r="W93" s="60">
        <v>2010</v>
      </c>
      <c r="X93" s="59">
        <v>2011</v>
      </c>
      <c r="Y93" s="60">
        <v>2012</v>
      </c>
      <c r="Z93" s="59">
        <v>2013</v>
      </c>
      <c r="AA93" s="60">
        <v>2014</v>
      </c>
      <c r="AB93" s="59">
        <v>2015</v>
      </c>
      <c r="AC93" s="61">
        <v>2016</v>
      </c>
    </row>
    <row r="94" spans="6:29" ht="15.75" thickBot="1" x14ac:dyDescent="0.3">
      <c r="G94" s="62" t="s">
        <v>39</v>
      </c>
      <c r="H94" s="63">
        <v>92507.279383038709</v>
      </c>
      <c r="I94" s="64">
        <v>97160.10927780866</v>
      </c>
      <c r="J94" s="64">
        <v>106659.50827125496</v>
      </c>
      <c r="K94" s="64">
        <v>98443.739941166394</v>
      </c>
      <c r="L94" s="64">
        <v>86186.158684768496</v>
      </c>
      <c r="M94" s="64">
        <v>99886.577330727116</v>
      </c>
      <c r="N94" s="64">
        <v>98203.546156310229</v>
      </c>
      <c r="O94" s="64">
        <v>97933.391976083032</v>
      </c>
      <c r="P94" s="64">
        <v>94684.584162772982</v>
      </c>
      <c r="Q94" s="64">
        <v>117074.86382185014</v>
      </c>
      <c r="R94" s="64">
        <v>146566.26483701423</v>
      </c>
      <c r="S94" s="64">
        <v>162590.14609641433</v>
      </c>
      <c r="T94" s="64">
        <v>207416.49464237897</v>
      </c>
      <c r="U94" s="64">
        <v>243982.43787084011</v>
      </c>
      <c r="V94" s="64">
        <v>233821.6705442575</v>
      </c>
      <c r="W94" s="64">
        <v>287018.18463752925</v>
      </c>
      <c r="X94" s="64">
        <v>335415.15670218616</v>
      </c>
      <c r="Y94" s="64">
        <v>369659.70037551981</v>
      </c>
      <c r="Z94" s="64">
        <v>380191.88186037209</v>
      </c>
      <c r="AA94" s="64">
        <v>378195.71671426593</v>
      </c>
      <c r="AB94" s="64">
        <v>291519.59153295099</v>
      </c>
      <c r="AC94" s="64">
        <v>282462.5488892601</v>
      </c>
    </row>
    <row r="95" spans="6:29" x14ac:dyDescent="0.25">
      <c r="G95" s="2" t="s">
        <v>45</v>
      </c>
      <c r="H95" s="76" t="s">
        <v>44</v>
      </c>
      <c r="Y95" s="75"/>
      <c r="Z95" s="75"/>
      <c r="AA95" s="75"/>
      <c r="AB95" s="75"/>
    </row>
    <row r="96" spans="6:29" ht="15.75" thickBot="1" x14ac:dyDescent="0.3"/>
    <row r="97" spans="6:29" ht="15.75" thickBot="1" x14ac:dyDescent="0.3">
      <c r="F97" s="8" t="s">
        <v>15</v>
      </c>
      <c r="G97" s="9"/>
      <c r="H97" s="18">
        <v>1995</v>
      </c>
      <c r="I97" s="10">
        <v>1996</v>
      </c>
      <c r="J97" s="18">
        <v>1997</v>
      </c>
      <c r="K97" s="10">
        <v>1998</v>
      </c>
      <c r="L97" s="18">
        <v>1999</v>
      </c>
      <c r="M97" s="10">
        <v>2000</v>
      </c>
      <c r="N97" s="18">
        <v>2001</v>
      </c>
      <c r="O97" s="10">
        <v>2002</v>
      </c>
      <c r="P97" s="18">
        <v>2003</v>
      </c>
      <c r="Q97" s="10">
        <v>2004</v>
      </c>
      <c r="R97" s="18">
        <v>2005</v>
      </c>
      <c r="S97" s="10">
        <v>2006</v>
      </c>
      <c r="T97" s="18">
        <v>2007</v>
      </c>
      <c r="U97" s="10">
        <v>2008</v>
      </c>
      <c r="V97" s="18">
        <v>2009</v>
      </c>
      <c r="W97" s="10">
        <v>2010</v>
      </c>
      <c r="X97" s="18">
        <v>2011</v>
      </c>
      <c r="Y97" s="10">
        <v>2012</v>
      </c>
      <c r="Z97" s="18">
        <v>2013</v>
      </c>
      <c r="AA97" s="10">
        <v>2014</v>
      </c>
      <c r="AB97" s="18">
        <v>2015</v>
      </c>
      <c r="AC97" s="11">
        <v>2016</v>
      </c>
    </row>
    <row r="98" spans="6:29" ht="15.75" thickBot="1" x14ac:dyDescent="0.3">
      <c r="F98" s="197" t="s">
        <v>27</v>
      </c>
      <c r="G98" s="198"/>
      <c r="H98" s="66">
        <f>+A!D46/(D!H$94)</f>
        <v>0.99888718613578009</v>
      </c>
      <c r="I98" s="66">
        <f>+A!E46/(D!I$94)</f>
        <v>1.0632016860400328</v>
      </c>
      <c r="J98" s="66">
        <f>+A!F46/(D!J$94)</f>
        <v>1.1349654424820241</v>
      </c>
      <c r="K98" s="66">
        <f>+A!G46/(D!K$94)</f>
        <v>1.0375680572583272</v>
      </c>
      <c r="L98" s="66">
        <f>+A!H46/(D!L$94)</f>
        <v>1.3378651254401213</v>
      </c>
      <c r="M98" s="66">
        <f>+A!I46/(D!M$94)</f>
        <v>1.2119746039467059</v>
      </c>
      <c r="N98" s="66">
        <f>+A!J46/(D!N$94)</f>
        <v>1.5256119138664428</v>
      </c>
      <c r="O98" s="66">
        <f>+A!K46/(D!O$94)</f>
        <v>1.5551251817888008</v>
      </c>
      <c r="P98" s="66">
        <f>+A!L46/(D!P$94)</f>
        <v>2.0458226300808939</v>
      </c>
      <c r="Q98" s="66">
        <f>+A!M46/(D!Q$94)</f>
        <v>2.009247649930622</v>
      </c>
      <c r="R98" s="66">
        <f>+A!N46/(D!R$94)</f>
        <v>1.4972734226667661</v>
      </c>
      <c r="S98" s="66">
        <f>+A!O46/(D!S$94)</f>
        <v>1.4895102736200867</v>
      </c>
      <c r="T98" s="66">
        <f>+A!P46/(D!T$94)</f>
        <v>1.3648311359619316</v>
      </c>
      <c r="U98" s="66">
        <f>+A!Q46/(D!U$94)</f>
        <v>1.5508173756354686</v>
      </c>
      <c r="V98" s="66">
        <f>+A!R46/(D!V$94)</f>
        <v>1.2456143022247044</v>
      </c>
      <c r="W98" s="66">
        <f>+A!S46/(D!W$94)</f>
        <v>1.6170407341476638</v>
      </c>
      <c r="X98" s="66">
        <f>+A!T46/(D!X$94)</f>
        <v>1.2965334729525226</v>
      </c>
      <c r="Y98" s="66">
        <f>+A!U46/(D!Y$94)</f>
        <v>0.74253668095592451</v>
      </c>
      <c r="Z98" s="66">
        <f>+A!V46/(D!Z$94)</f>
        <v>0.72730604253552222</v>
      </c>
      <c r="AA98" s="66">
        <f>+A!W46/(D!AA$94)</f>
        <v>0.69934622554127712</v>
      </c>
      <c r="AB98" s="66">
        <f>+A!X46/(D!AB$94)</f>
        <v>0.84927722935566574</v>
      </c>
      <c r="AC98" s="66">
        <f>+A!Y46/(D!AC$94)</f>
        <v>0.81268741609351158</v>
      </c>
    </row>
    <row r="99" spans="6:29" x14ac:dyDescent="0.25">
      <c r="F99" s="218" t="s">
        <v>17</v>
      </c>
      <c r="G99" s="219"/>
      <c r="H99" s="68">
        <f>+A!D47/(D!H$94)</f>
        <v>3.0856198766595233E-2</v>
      </c>
      <c r="I99" s="68">
        <f>+A!E47/(D!I$94)</f>
        <v>2.0760238074996665E-2</v>
      </c>
      <c r="J99" s="68">
        <f>+A!F47/(D!J$94)</f>
        <v>1.7678245761312609E-2</v>
      </c>
      <c r="K99" s="68">
        <f>+A!G47/(D!K$94)</f>
        <v>3.18863241266127E-2</v>
      </c>
      <c r="L99" s="68">
        <f>+A!H47/(D!L$94)</f>
        <v>4.5779427465042474E-2</v>
      </c>
      <c r="M99" s="68">
        <f>+A!I47/(D!M$94)</f>
        <v>3.7392181210027763E-2</v>
      </c>
      <c r="N99" s="68">
        <f>+A!J47/(D!N$94)</f>
        <v>5.72081479731677E-2</v>
      </c>
      <c r="O99" s="68">
        <f>+A!K47/(D!O$94)</f>
        <v>9.5847216261970944E-2</v>
      </c>
      <c r="P99" s="68">
        <f>+A!L47/(D!P$94)</f>
        <v>5.3164726280533897E-2</v>
      </c>
      <c r="Q99" s="68">
        <f>+A!M47/(D!Q$94)</f>
        <v>3.8854984336535378E-2</v>
      </c>
      <c r="R99" s="68">
        <f>+A!N47/(D!R$94)</f>
        <v>2.6898713727774311E-2</v>
      </c>
      <c r="S99" s="68">
        <f>+A!O47/(D!S$94)</f>
        <v>2.4827138033360941E-2</v>
      </c>
      <c r="T99" s="68">
        <f>+A!P47/(D!T$94)</f>
        <v>3.1328872909571939E-2</v>
      </c>
      <c r="U99" s="68">
        <f>+A!Q47/(D!U$94)</f>
        <v>2.8580827623714035E-2</v>
      </c>
      <c r="V99" s="68">
        <f>+A!R47/(D!V$94)</f>
        <v>3.3412258076059111E-2</v>
      </c>
      <c r="W99" s="68">
        <f>+A!S47/(D!W$94)</f>
        <v>3.8774125110067455E-2</v>
      </c>
      <c r="X99" s="68">
        <f>+A!T47/(D!X$94)</f>
        <v>3.2587987697005452E-2</v>
      </c>
      <c r="Y99" s="68">
        <f>+A!U47/(D!Y$94)</f>
        <v>3.4303190169549108E-2</v>
      </c>
      <c r="Z99" s="68">
        <f>+A!V47/(D!Z$94)</f>
        <v>4.0099438539823951E-2</v>
      </c>
      <c r="AA99" s="68">
        <f>+A!W47/(D!AA$94)</f>
        <v>4.4705614719518144E-2</v>
      </c>
      <c r="AB99" s="68">
        <f>+A!X47/(D!AB$94)</f>
        <v>5.3257202777896737E-2</v>
      </c>
      <c r="AC99" s="68">
        <f>+A!Y47/(D!AC$94)</f>
        <v>5.2797045338023693E-2</v>
      </c>
    </row>
    <row r="100" spans="6:29" x14ac:dyDescent="0.25">
      <c r="F100" s="220" t="s">
        <v>18</v>
      </c>
      <c r="G100" s="221"/>
      <c r="H100" s="69">
        <f>+A!D48/(D!H$94)</f>
        <v>5.5438772323687146E-3</v>
      </c>
      <c r="I100" s="69">
        <f>+A!E48/(D!I$94)</f>
        <v>3.9468461166869626E-3</v>
      </c>
      <c r="J100" s="69">
        <f>+A!F48/(D!J$94)</f>
        <v>5.0709590618445112E-3</v>
      </c>
      <c r="K100" s="69">
        <f>+A!G48/(D!K$94)</f>
        <v>5.0881244485363186E-3</v>
      </c>
      <c r="L100" s="69">
        <f>+A!H48/(D!L$94)</f>
        <v>7.77700283002003E-4</v>
      </c>
      <c r="M100" s="69">
        <f>+A!I48/(D!M$94)</f>
        <v>8.162357964278693E-4</v>
      </c>
      <c r="N100" s="69">
        <f>+A!J48/(D!N$94)</f>
        <v>5.1249269471279734E-3</v>
      </c>
      <c r="O100" s="69">
        <f>+A!K48/(D!O$94)</f>
        <v>3.5839767511138369E-3</v>
      </c>
      <c r="P100" s="69">
        <f>+A!L48/(D!P$94)</f>
        <v>6.2802514818858452E-3</v>
      </c>
      <c r="Q100" s="69">
        <f>+A!M48/(D!Q$94)</f>
        <v>3.8263892468127975E-3</v>
      </c>
      <c r="R100" s="69">
        <f>+A!N48/(D!R$94)</f>
        <v>3.2193424627741385E-3</v>
      </c>
      <c r="S100" s="69">
        <f>+A!O48/(D!S$94)</f>
        <v>1.3692834734768088E-3</v>
      </c>
      <c r="T100" s="69">
        <f>+A!P48/(D!T$94)</f>
        <v>1.3412626632209928E-4</v>
      </c>
      <c r="U100" s="69">
        <f>+A!Q48/(D!U$94)</f>
        <v>1.4348573735677075E-4</v>
      </c>
      <c r="V100" s="69">
        <f>+A!R48/(D!V$94)</f>
        <v>4.9112214335268018E-4</v>
      </c>
      <c r="W100" s="69">
        <f>+A!S48/(D!W$94)</f>
        <v>1.100696809155038E-4</v>
      </c>
      <c r="X100" s="69">
        <f>+A!T48/(D!X$94)</f>
        <v>7.9134766183412009E-5</v>
      </c>
      <c r="Y100" s="69">
        <f>+A!U48/(D!Y$94)</f>
        <v>0</v>
      </c>
      <c r="Z100" s="69">
        <f>+A!V48/(D!Z$94)</f>
        <v>3.2746622413606254E-6</v>
      </c>
      <c r="AA100" s="69">
        <f>+A!W48/(D!AA$94)</f>
        <v>3.0227735256549967E-5</v>
      </c>
      <c r="AB100" s="69">
        <f>+A!X48/(D!AB$94)</f>
        <v>1.351572969515033E-4</v>
      </c>
      <c r="AC100" s="69">
        <f>+A!Y48/(D!AC$94)</f>
        <v>3.5576751819016422E-4</v>
      </c>
    </row>
    <row r="101" spans="6:29" x14ac:dyDescent="0.25">
      <c r="F101" s="218" t="s">
        <v>19</v>
      </c>
      <c r="G101" s="219"/>
      <c r="H101" s="69">
        <f>+A!D49/(D!H$94)</f>
        <v>2.8644232299040491E-4</v>
      </c>
      <c r="I101" s="69">
        <f>+A!E49/(D!I$94)</f>
        <v>1.5504717020157475E-3</v>
      </c>
      <c r="J101" s="69">
        <f>+A!F49/(D!J$94)</f>
        <v>1.4895718401021149E-3</v>
      </c>
      <c r="K101" s="69">
        <f>+A!G49/(D!K$94)</f>
        <v>4.8367321302965772E-3</v>
      </c>
      <c r="L101" s="69">
        <f>+A!H49/(D!L$94)</f>
        <v>2.1129262839763045E-3</v>
      </c>
      <c r="M101" s="69">
        <f>+A!I49/(D!M$94)</f>
        <v>8.7354079328493125E-4</v>
      </c>
      <c r="N101" s="69">
        <f>+A!J49/(D!N$94)</f>
        <v>3.2601368538199959E-3</v>
      </c>
      <c r="O101" s="69">
        <f>+A!K49/(D!O$94)</f>
        <v>6.3076749159353164E-3</v>
      </c>
      <c r="P101" s="69">
        <f>+A!L49/(D!P$94)</f>
        <v>1.0852790970000555E-2</v>
      </c>
      <c r="Q101" s="69">
        <f>+A!M49/(D!Q$94)</f>
        <v>1.966301667882325E-2</v>
      </c>
      <c r="R101" s="69">
        <f>+A!N49/(D!R$94)</f>
        <v>1.5349500804306845E-2</v>
      </c>
      <c r="S101" s="69">
        <f>+A!O49/(D!S$94)</f>
        <v>1.4860863699373268E-2</v>
      </c>
      <c r="T101" s="69">
        <f>+A!P49/(D!T$94)</f>
        <v>1.4758146430339706E-2</v>
      </c>
      <c r="U101" s="69">
        <f>+A!Q49/(D!U$94)</f>
        <v>1.6371485730110377E-2</v>
      </c>
      <c r="V101" s="69">
        <f>+A!R49/(D!V$94)</f>
        <v>1.3035057840898886E-2</v>
      </c>
      <c r="W101" s="69">
        <f>+A!S49/(D!W$94)</f>
        <v>8.8103302694687684E-3</v>
      </c>
      <c r="X101" s="69">
        <f>+A!T49/(D!X$94)</f>
        <v>7.4303171761938335E-3</v>
      </c>
      <c r="Y101" s="69">
        <f>+A!U49/(D!Y$94)</f>
        <v>6.5937942316241114E-3</v>
      </c>
      <c r="Z101" s="69">
        <f>+A!V49/(D!Z$94)</f>
        <v>5.8658275108015934E-3</v>
      </c>
      <c r="AA101" s="69">
        <f>+A!W49/(D!AA$94)</f>
        <v>6.407108523206066E-3</v>
      </c>
      <c r="AB101" s="69">
        <f>+A!X49/(D!AB$94)</f>
        <v>9.0988704603072387E-3</v>
      </c>
      <c r="AC101" s="69">
        <f>+A!Y49/(D!AC$94)</f>
        <v>7.6784338615109955E-3</v>
      </c>
    </row>
    <row r="102" spans="6:29" x14ac:dyDescent="0.25">
      <c r="F102" s="220" t="s">
        <v>20</v>
      </c>
      <c r="G102" s="221"/>
      <c r="H102" s="69">
        <f>+A!D50/(D!H$94)</f>
        <v>0.40911903638730496</v>
      </c>
      <c r="I102" s="69">
        <f>+A!E50/(D!I$94)</f>
        <v>0.42039461774595926</v>
      </c>
      <c r="J102" s="69">
        <f>+A!F50/(D!J$94)</f>
        <v>0.30519068133349642</v>
      </c>
      <c r="K102" s="69">
        <f>+A!G50/(D!K$94)</f>
        <v>4.4549699174584588E-2</v>
      </c>
      <c r="L102" s="69">
        <f>+A!H50/(D!L$94)</f>
        <v>5.9410815821693145E-3</v>
      </c>
      <c r="M102" s="69">
        <f>+A!I50/(D!M$94)</f>
        <v>1.6910500340874018E-2</v>
      </c>
      <c r="N102" s="69">
        <f>+A!J50/(D!N$94)</f>
        <v>0.27063025766602888</v>
      </c>
      <c r="O102" s="69">
        <f>+A!K50/(D!O$94)</f>
        <v>4.8256645712364918E-2</v>
      </c>
      <c r="P102" s="69">
        <f>+A!L50/(D!P$94)</f>
        <v>0.48803297187809813</v>
      </c>
      <c r="Q102" s="69">
        <f>+A!M50/(D!Q$94)</f>
        <v>0.50693538358763734</v>
      </c>
      <c r="R102" s="69">
        <f>+A!N50/(D!R$94)</f>
        <v>0.1375826082654423</v>
      </c>
      <c r="S102" s="69">
        <f>+A!O50/(D!S$94)</f>
        <v>0.14551686906025713</v>
      </c>
      <c r="T102" s="69">
        <f>+A!P50/(D!T$94)</f>
        <v>0.12439048323752964</v>
      </c>
      <c r="U102" s="69">
        <f>+A!Q50/(D!U$94)</f>
        <v>0.33553146986479904</v>
      </c>
      <c r="V102" s="69">
        <f>+A!R50/(D!V$94)</f>
        <v>8.8513870214961946E-2</v>
      </c>
      <c r="W102" s="69">
        <f>+A!S50/(D!W$94)</f>
        <v>0.69678477777484416</v>
      </c>
      <c r="X102" s="69">
        <f>+A!T50/(D!X$94)</f>
        <v>0.51278175587250963</v>
      </c>
      <c r="Y102" s="69">
        <f>+A!U50/(D!Y$94)</f>
        <v>1.9169463138128087E-2</v>
      </c>
      <c r="Z102" s="69">
        <f>+A!V50/(D!Z$94)</f>
        <v>2.2426788700163267E-2</v>
      </c>
      <c r="AA102" s="69">
        <f>+A!W50/(D!AA$94)</f>
        <v>1.3506554342759209E-2</v>
      </c>
      <c r="AB102" s="69">
        <f>+A!X50/(D!AB$94)</f>
        <v>1.0647397602603864E-2</v>
      </c>
      <c r="AC102" s="69">
        <f>+A!Y50/(D!AC$94)</f>
        <v>1.5722841904047057E-2</v>
      </c>
    </row>
    <row r="103" spans="6:29" x14ac:dyDescent="0.25">
      <c r="F103" s="218" t="s">
        <v>21</v>
      </c>
      <c r="G103" s="219"/>
      <c r="H103" s="69">
        <f>+A!D51/(D!H$94)</f>
        <v>0</v>
      </c>
      <c r="I103" s="69">
        <f>+A!E51/(D!I$94)</f>
        <v>3.0372547148565296E-5</v>
      </c>
      <c r="J103" s="69">
        <f>+A!F51/(D!J$94)</f>
        <v>1.3679042999987322E-5</v>
      </c>
      <c r="K103" s="69">
        <f>+A!G51/(D!K$94)</f>
        <v>0</v>
      </c>
      <c r="L103" s="69">
        <f>+A!H51/(D!L$94)</f>
        <v>3.080541052665818E-5</v>
      </c>
      <c r="M103" s="69">
        <f>+A!I51/(D!M$94)</f>
        <v>4.7453823393164565E-6</v>
      </c>
      <c r="N103" s="69">
        <f>+A!J51/(D!N$94)</f>
        <v>1.7076776406126162E-5</v>
      </c>
      <c r="O103" s="69">
        <f>+A!K51/(D!O$94)</f>
        <v>2.4351009925015182E-2</v>
      </c>
      <c r="P103" s="69">
        <f>+A!L51/(D!P$94)</f>
        <v>1.361351492851347E-3</v>
      </c>
      <c r="Q103" s="69">
        <f>+A!M51/(D!Q$94)</f>
        <v>5.6018258624495557E-3</v>
      </c>
      <c r="R103" s="69">
        <f>+A!N51/(D!R$94)</f>
        <v>1.5145640795776055E-3</v>
      </c>
      <c r="S103" s="69">
        <f>+A!O51/(D!S$94)</f>
        <v>3.071969685689427E-3</v>
      </c>
      <c r="T103" s="69">
        <f>+A!P51/(D!T$94)</f>
        <v>7.4027863726430819E-4</v>
      </c>
      <c r="U103" s="69">
        <f>+A!Q51/(D!U$94)</f>
        <v>2.8370074749659957E-4</v>
      </c>
      <c r="V103" s="69">
        <f>+A!R51/(D!V$94)</f>
        <v>1.7890129645653301E-4</v>
      </c>
      <c r="W103" s="69">
        <f>+A!S51/(D!W$94)</f>
        <v>9.0781704416762697E-5</v>
      </c>
      <c r="X103" s="69">
        <f>+A!T51/(D!X$94)</f>
        <v>1.9519392219395577E-4</v>
      </c>
      <c r="Y103" s="69">
        <f>+A!U51/(D!Y$94)</f>
        <v>9.3864708446043604E-5</v>
      </c>
      <c r="Z103" s="69">
        <f>+A!V51/(D!Z$94)</f>
        <v>1.2746195358741838E-5</v>
      </c>
      <c r="AA103" s="69">
        <f>+A!W51/(D!AA$94)</f>
        <v>5.393688796166776E-4</v>
      </c>
      <c r="AB103" s="69">
        <f>+A!X51/(D!AB$94)</f>
        <v>1.2239314624577136E-5</v>
      </c>
      <c r="AC103" s="69">
        <f>+A!Y51/(D!AC$94)</f>
        <v>1.0037082831506648E-4</v>
      </c>
    </row>
    <row r="104" spans="6:29" x14ac:dyDescent="0.25">
      <c r="F104" s="220" t="s">
        <v>22</v>
      </c>
      <c r="G104" s="221"/>
      <c r="H104" s="69">
        <f>+A!D52/(D!H$94)</f>
        <v>0.16034881902190851</v>
      </c>
      <c r="I104" s="69">
        <f>+A!E52/(D!I$94)</f>
        <v>0.25224764753941781</v>
      </c>
      <c r="J104" s="69">
        <f>+A!F52/(D!J$94)</f>
        <v>0.23290189878640924</v>
      </c>
      <c r="K104" s="69">
        <f>+A!G52/(D!K$94)</f>
        <v>0.28705181270935354</v>
      </c>
      <c r="L104" s="69">
        <f>+A!H52/(D!L$94)</f>
        <v>0.38453962336596303</v>
      </c>
      <c r="M104" s="69">
        <f>+A!I52/(D!M$94)</f>
        <v>0.36126742916136834</v>
      </c>
      <c r="N104" s="69">
        <f>+A!J52/(D!N$94)</f>
        <v>0.37784087695712743</v>
      </c>
      <c r="O104" s="69">
        <f>+A!K52/(D!O$94)</f>
        <v>0.44840710725841643</v>
      </c>
      <c r="P104" s="69">
        <f>+A!L52/(D!P$94)</f>
        <v>0.52378357510386475</v>
      </c>
      <c r="Q104" s="69">
        <f>+A!M52/(D!Q$94)</f>
        <v>0.51983171291668506</v>
      </c>
      <c r="R104" s="69">
        <f>+A!N52/(D!R$94)</f>
        <v>0.5259864886761515</v>
      </c>
      <c r="S104" s="69">
        <f>+A!O52/(D!S$94)</f>
        <v>0.54078581704367557</v>
      </c>
      <c r="T104" s="69">
        <f>+A!P52/(D!T$94)</f>
        <v>0.43920116940105258</v>
      </c>
      <c r="U104" s="69">
        <f>+A!Q52/(D!U$94)</f>
        <v>0.45045491371875179</v>
      </c>
      <c r="V104" s="69">
        <f>+A!R52/(D!V$94)</f>
        <v>0.46738732875195416</v>
      </c>
      <c r="W104" s="69">
        <f>+A!S52/(D!W$94)</f>
        <v>0.38828788545486409</v>
      </c>
      <c r="X104" s="69">
        <f>+A!T52/(D!X$94)</f>
        <v>0.36531729873136459</v>
      </c>
      <c r="Y104" s="69">
        <f>+A!U52/(D!Y$94)</f>
        <v>0.32976003571979468</v>
      </c>
      <c r="Z104" s="69">
        <f>+A!V52/(D!Z$94)</f>
        <v>0.33391410510607306</v>
      </c>
      <c r="AA104" s="69">
        <f>+A!W52/(D!AA$94)</f>
        <v>0.34686669944258419</v>
      </c>
      <c r="AB104" s="69">
        <f>+A!X52/(D!AB$94)</f>
        <v>0.39299959703411658</v>
      </c>
      <c r="AC104" s="69">
        <f>+A!Y52/(D!AC$94)</f>
        <v>0.32827592671888423</v>
      </c>
    </row>
    <row r="105" spans="6:29" x14ac:dyDescent="0.25">
      <c r="F105" s="218" t="s">
        <v>23</v>
      </c>
      <c r="G105" s="219"/>
      <c r="H105" s="69">
        <f>+A!D53/(D!H$94)</f>
        <v>0.17492979047621884</v>
      </c>
      <c r="I105" s="69">
        <f>+A!E53/(D!I$94)</f>
        <v>0.14068266392040726</v>
      </c>
      <c r="J105" s="69">
        <f>+A!F53/(D!J$94)</f>
        <v>0.21050866785264449</v>
      </c>
      <c r="K105" s="69">
        <f>+A!G53/(D!K$94)</f>
        <v>0.24681138703711181</v>
      </c>
      <c r="L105" s="69">
        <f>+A!H53/(D!L$94)</f>
        <v>0.38682557047169963</v>
      </c>
      <c r="M105" s="69">
        <f>+A!I53/(D!M$94)</f>
        <v>0.40571295045799521</v>
      </c>
      <c r="N105" s="69">
        <f>+A!J53/(D!N$94)</f>
        <v>0.41272899591106654</v>
      </c>
      <c r="O105" s="69">
        <f>+A!K53/(D!O$94)</f>
        <v>0.46403318707778718</v>
      </c>
      <c r="P105" s="69">
        <f>+A!L53/(D!P$94)</f>
        <v>0.49649968276972384</v>
      </c>
      <c r="Q105" s="69">
        <f>+A!M53/(D!Q$94)</f>
        <v>0.49397608600255788</v>
      </c>
      <c r="R105" s="69">
        <f>+A!N53/(D!R$94)</f>
        <v>0.44524109332094913</v>
      </c>
      <c r="S105" s="69">
        <f>+A!O53/(D!S$94)</f>
        <v>0.38361035091889556</v>
      </c>
      <c r="T105" s="69">
        <f>+A!P53/(D!T$94)</f>
        <v>0.39003345485846808</v>
      </c>
      <c r="U105" s="69">
        <f>+A!Q53/(D!U$94)</f>
        <v>0.37180220343573228</v>
      </c>
      <c r="V105" s="69">
        <f>+A!R53/(D!V$94)</f>
        <v>0.29208714419424592</v>
      </c>
      <c r="W105" s="69">
        <f>+A!S53/(D!W$94)</f>
        <v>0.24758094017541379</v>
      </c>
      <c r="X105" s="69">
        <f>+A!T53/(D!X$94)</f>
        <v>0.14811536690368113</v>
      </c>
      <c r="Y105" s="69">
        <f>+A!U53/(D!Y$94)</f>
        <v>0.12761974310988256</v>
      </c>
      <c r="Z105" s="69">
        <f>+A!V53/(D!Z$94)</f>
        <v>0.10752632276092018</v>
      </c>
      <c r="AA105" s="69">
        <f>+A!W53/(D!AA$94)</f>
        <v>0.10052802112701947</v>
      </c>
      <c r="AB105" s="69">
        <f>+A!X53/(D!AB$94)</f>
        <v>0.1342142591318001</v>
      </c>
      <c r="AC105" s="69">
        <f>+A!Y53/(D!AC$94)</f>
        <v>0.12004466480012449</v>
      </c>
    </row>
    <row r="106" spans="6:29" x14ac:dyDescent="0.25">
      <c r="F106" s="220" t="s">
        <v>24</v>
      </c>
      <c r="G106" s="221"/>
      <c r="H106" s="69">
        <f>+A!D54/(D!H$94)</f>
        <v>5.7558659551026313E-2</v>
      </c>
      <c r="I106" s="69">
        <f>+A!E54/(D!I$94)</f>
        <v>3.5545554916217074E-2</v>
      </c>
      <c r="J106" s="69">
        <f>+A!F54/(D!J$94)</f>
        <v>4.9902152056277939E-2</v>
      </c>
      <c r="K106" s="69">
        <f>+A!G54/(D!K$94)</f>
        <v>6.4331729003640731E-2</v>
      </c>
      <c r="L106" s="69">
        <f>+A!H54/(D!L$94)</f>
        <v>8.5498461846429522E-2</v>
      </c>
      <c r="M106" s="69">
        <f>+A!I54/(D!M$94)</f>
        <v>0.10055317008955408</v>
      </c>
      <c r="N106" s="69">
        <f>+A!J54/(D!N$94)</f>
        <v>0.1004082070957516</v>
      </c>
      <c r="O106" s="69">
        <f>+A!K54/(D!O$94)</f>
        <v>0.18891357305910778</v>
      </c>
      <c r="P106" s="69">
        <f>+A!L54/(D!P$94)</f>
        <v>0.14274222271246839</v>
      </c>
      <c r="Q106" s="69">
        <f>+A!M54/(D!Q$94)</f>
        <v>0.12312409794415426</v>
      </c>
      <c r="R106" s="69">
        <f>+A!N54/(D!R$94)</f>
        <v>9.9418382642170636E-2</v>
      </c>
      <c r="S106" s="69">
        <f>+A!O54/(D!S$94)</f>
        <v>0.12831750570928421</v>
      </c>
      <c r="T106" s="69">
        <f>+A!P54/(D!T$94)</f>
        <v>0.14451956220590478</v>
      </c>
      <c r="U106" s="69">
        <f>+A!Q54/(D!U$94)</f>
        <v>0.15580625528516079</v>
      </c>
      <c r="V106" s="69">
        <f>+A!R54/(D!V$94)</f>
        <v>0.18214143240388353</v>
      </c>
      <c r="W106" s="69">
        <f>+A!S54/(D!W$94)</f>
        <v>8.653594207407711E-2</v>
      </c>
      <c r="X106" s="69">
        <f>+A!T54/(D!X$94)</f>
        <v>7.3172247913029481E-2</v>
      </c>
      <c r="Y106" s="69">
        <f>+A!U54/(D!Y$94)</f>
        <v>6.5400978184640191E-2</v>
      </c>
      <c r="Z106" s="69">
        <f>+A!V54/(D!Z$94)</f>
        <v>6.2942477579751493E-2</v>
      </c>
      <c r="AA106" s="69">
        <f>+A!W54/(D!AA$94)</f>
        <v>4.9338586280440917E-2</v>
      </c>
      <c r="AB106" s="69">
        <f>+A!X54/(D!AB$94)</f>
        <v>6.9849542162583558E-2</v>
      </c>
      <c r="AC106" s="69">
        <f>+A!Y54/(D!AC$94)</f>
        <v>9.3745769498034939E-2</v>
      </c>
    </row>
    <row r="107" spans="6:29" x14ac:dyDescent="0.25">
      <c r="F107" s="218" t="s">
        <v>25</v>
      </c>
      <c r="G107" s="219"/>
      <c r="H107" s="69">
        <f>+A!D55/(D!H$94)</f>
        <v>0.1602444056172076</v>
      </c>
      <c r="I107" s="69">
        <f>+A!E55/(D!I$94)</f>
        <v>0.18804324260031408</v>
      </c>
      <c r="J107" s="69">
        <f>+A!F55/(D!J$94)</f>
        <v>0.31220959612256605</v>
      </c>
      <c r="K107" s="69">
        <f>+A!G55/(D!K$94)</f>
        <v>0.35301225878627718</v>
      </c>
      <c r="L107" s="69">
        <f>+A!H55/(D!L$94)</f>
        <v>0.42635951712852116</v>
      </c>
      <c r="M107" s="69">
        <f>+A!I55/(D!M$94)</f>
        <v>0.28844385071483425</v>
      </c>
      <c r="N107" s="69">
        <f>+A!J55/(D!N$94)</f>
        <v>0.29839328768594647</v>
      </c>
      <c r="O107" s="69">
        <f>+A!K55/(D!O$94)</f>
        <v>0.27542479082708915</v>
      </c>
      <c r="P107" s="69">
        <f>+A!L55/(D!P$94)</f>
        <v>0.32300451304114713</v>
      </c>
      <c r="Q107" s="69">
        <f>+A!M55/(D!Q$94)</f>
        <v>0.29710397146332818</v>
      </c>
      <c r="R107" s="69">
        <f>+A!N55/(D!R$94)</f>
        <v>0.24140318400926219</v>
      </c>
      <c r="S107" s="69">
        <f>+A!O55/(D!S$94)</f>
        <v>0.24668158534168708</v>
      </c>
      <c r="T107" s="69">
        <f>+A!P55/(D!T$94)</f>
        <v>0.21846913900521345</v>
      </c>
      <c r="U107" s="69">
        <f>+A!Q55/(D!U$94)</f>
        <v>0.19110361551794527</v>
      </c>
      <c r="V107" s="69">
        <f>+A!R55/(D!V$94)</f>
        <v>0.16795844845598507</v>
      </c>
      <c r="W107" s="69">
        <f>+A!S55/(D!W$94)</f>
        <v>0.14959616950481461</v>
      </c>
      <c r="X107" s="69">
        <f>+A!T55/(D!X$94)</f>
        <v>0.156367417965457</v>
      </c>
      <c r="Y107" s="69">
        <f>+A!U55/(D!Y$94)</f>
        <v>0.15928531819991523</v>
      </c>
      <c r="Z107" s="69">
        <f>+A!V55/(D!Z$94)</f>
        <v>0.15413084233482124</v>
      </c>
      <c r="AA107" s="69">
        <f>+A!W55/(D!AA$94)</f>
        <v>0.13707862809871016</v>
      </c>
      <c r="AB107" s="69">
        <f>+A!X55/(D!AB$94)</f>
        <v>0.17663021112658173</v>
      </c>
      <c r="AC107" s="69">
        <f>+A!Y55/(D!AC$94)</f>
        <v>0.19332920847290538</v>
      </c>
    </row>
    <row r="108" spans="6:29" ht="15.75" thickBot="1" x14ac:dyDescent="0.3">
      <c r="F108" s="222" t="s">
        <v>26</v>
      </c>
      <c r="G108" s="223"/>
      <c r="H108" s="70">
        <f>+A!D56/(D!H$94)</f>
        <v>0</v>
      </c>
      <c r="I108" s="70">
        <f>+A!E56/(D!I$94)</f>
        <v>3.0876869347914568E-8</v>
      </c>
      <c r="J108" s="70">
        <f>+A!F56/(D!J$94)</f>
        <v>0</v>
      </c>
      <c r="K108" s="70">
        <f>+A!G56/(D!K$94)</f>
        <v>0</v>
      </c>
      <c r="L108" s="70">
        <f>+A!H56/(D!L$94)</f>
        <v>3.4808373476449924E-8</v>
      </c>
      <c r="M108" s="70">
        <f>+A!I56/(D!M$94)</f>
        <v>0</v>
      </c>
      <c r="N108" s="70">
        <f>+A!J56/(D!N$94)</f>
        <v>0</v>
      </c>
      <c r="O108" s="70">
        <f>+A!K56/(D!O$94)</f>
        <v>0</v>
      </c>
      <c r="P108" s="70">
        <f>+A!L56/(D!P$94)</f>
        <v>1.0054435032036573E-4</v>
      </c>
      <c r="Q108" s="70">
        <f>+A!M56/(D!Q$94)</f>
        <v>3.3018189163834397E-4</v>
      </c>
      <c r="R108" s="70">
        <f>+A!N56/(D!R$94)</f>
        <v>6.5959926117722446E-4</v>
      </c>
      <c r="S108" s="70">
        <f>+A!O56/(D!S$94)</f>
        <v>4.689029552553021E-4</v>
      </c>
      <c r="T108" s="70">
        <f>+A!P56/(D!T$94)</f>
        <v>1.2559222951344553E-3</v>
      </c>
      <c r="U108" s="70">
        <f>+A!Q56/(D!U$94)</f>
        <v>7.3942207305717511E-4</v>
      </c>
      <c r="V108" s="70">
        <f>+A!R56/(D!V$94)</f>
        <v>4.0873029337933249E-4</v>
      </c>
      <c r="W108" s="70">
        <f>+A!S56/(D!W$94)</f>
        <v>4.697193669810836E-4</v>
      </c>
      <c r="X108" s="70">
        <f>+A!T56/(D!X$94)</f>
        <v>4.8676393042358857E-4</v>
      </c>
      <c r="Y108" s="70">
        <f>+A!U56/(D!Y$94)</f>
        <v>3.1027996799078643E-4</v>
      </c>
      <c r="Z108" s="70">
        <f>+A!V56/(D!Z$94)</f>
        <v>3.8422966657044292E-4</v>
      </c>
      <c r="AA108" s="70">
        <f>+A!W56/(D!AA$94)</f>
        <v>3.454243245665828E-4</v>
      </c>
      <c r="AB108" s="70">
        <f>+A!X56/(D!AB$94)</f>
        <v>2.432773030006931E-3</v>
      </c>
      <c r="AC108" s="70">
        <f>+A!Y56/(D!AC$94)</f>
        <v>6.3739777435268196E-4</v>
      </c>
    </row>
    <row r="109" spans="6:29" x14ac:dyDescent="0.25">
      <c r="F109" s="1" t="s">
        <v>57</v>
      </c>
      <c r="I109" s="77"/>
    </row>
    <row r="110" spans="6:29" ht="15.75" thickBot="1" x14ac:dyDescent="0.3"/>
    <row r="111" spans="6:29" ht="15.75" thickBot="1" x14ac:dyDescent="0.3">
      <c r="F111" s="8" t="s">
        <v>15</v>
      </c>
      <c r="G111" s="9"/>
      <c r="H111" s="18">
        <v>1995</v>
      </c>
      <c r="I111" s="10">
        <v>1996</v>
      </c>
      <c r="J111" s="18">
        <v>1997</v>
      </c>
      <c r="K111" s="10">
        <v>1998</v>
      </c>
      <c r="L111" s="18">
        <v>1999</v>
      </c>
      <c r="M111" s="10">
        <v>2000</v>
      </c>
      <c r="N111" s="18">
        <v>2001</v>
      </c>
      <c r="O111" s="10">
        <v>2002</v>
      </c>
      <c r="P111" s="18">
        <v>2003</v>
      </c>
      <c r="Q111" s="10">
        <v>2004</v>
      </c>
      <c r="R111" s="18">
        <v>2005</v>
      </c>
      <c r="S111" s="10">
        <v>2006</v>
      </c>
      <c r="T111" s="18">
        <v>2007</v>
      </c>
      <c r="U111" s="10">
        <v>2008</v>
      </c>
      <c r="V111" s="18">
        <v>2009</v>
      </c>
      <c r="W111" s="10">
        <v>2010</v>
      </c>
      <c r="X111" s="18">
        <v>2011</v>
      </c>
      <c r="Y111" s="10">
        <v>2012</v>
      </c>
      <c r="Z111" s="18">
        <v>2013</v>
      </c>
      <c r="AA111" s="10">
        <v>2014</v>
      </c>
      <c r="AB111" s="18">
        <v>2015</v>
      </c>
      <c r="AC111" s="11">
        <v>2016</v>
      </c>
    </row>
    <row r="112" spans="6:29" ht="15.75" thickBot="1" x14ac:dyDescent="0.3">
      <c r="F112" s="197" t="s">
        <v>27</v>
      </c>
      <c r="G112" s="198"/>
      <c r="H112" s="66">
        <f>+B!E46/(D!H$94)</f>
        <v>7.5353367286229905E-2</v>
      </c>
      <c r="I112" s="66">
        <f>+B!F46/(D!I$94)</f>
        <v>9.6205202623572211E-2</v>
      </c>
      <c r="J112" s="66">
        <f>+B!G46/(D!J$94)</f>
        <v>0.13494708754324022</v>
      </c>
      <c r="K112" s="66">
        <f>+B!H46/(D!K$94)</f>
        <v>0.17276259526674065</v>
      </c>
      <c r="L112" s="66">
        <f>+B!I46/(D!L$94)</f>
        <v>0.15192775962892621</v>
      </c>
      <c r="M112" s="66">
        <f>+B!J46/(D!M$94)</f>
        <v>0.12685184875287753</v>
      </c>
      <c r="N112" s="66">
        <f>+B!K46/(D!N$94)</f>
        <v>0.15128278541339996</v>
      </c>
      <c r="O112" s="66">
        <f>+B!L46/(D!O$94)</f>
        <v>0.16125424312737693</v>
      </c>
      <c r="P112" s="66">
        <f>+B!M46/(D!P$94)</f>
        <v>0.19933046299864809</v>
      </c>
      <c r="Q112" s="66">
        <f>+B!N46/(D!Q$94)</f>
        <v>0.16310542994999513</v>
      </c>
      <c r="R112" s="66">
        <f>+B!O46/(D!R$94)</f>
        <v>0.17152060215190321</v>
      </c>
      <c r="S112" s="66">
        <f>+B!P46/(D!S$94)</f>
        <v>0.21938871362381202</v>
      </c>
      <c r="T112" s="66">
        <f>+B!Q46/(D!T$94)</f>
        <v>0.18523593828082124</v>
      </c>
      <c r="U112" s="66">
        <f>+B!R46/(D!U$94)</f>
        <v>0.22219801750115747</v>
      </c>
      <c r="V112" s="66">
        <f>+B!S46/(D!V$94)</f>
        <v>0.1438873262759959</v>
      </c>
      <c r="W112" s="66">
        <f>+B!T46/(D!W$94)</f>
        <v>0.18262858524520847</v>
      </c>
      <c r="X112" s="66">
        <f>+B!U46/(D!X$94)</f>
        <v>0.17166853628837431</v>
      </c>
      <c r="Y112" s="66">
        <f>+B!V46/(D!Y$94)</f>
        <v>0.19426451389494129</v>
      </c>
      <c r="Z112" s="66">
        <f>+B!W46/(D!Z$94)</f>
        <v>0.21929810965984839</v>
      </c>
      <c r="AA112" s="66">
        <f>+B!X46/(D!AA$94)</f>
        <v>0.2437584402090151</v>
      </c>
      <c r="AB112" s="66">
        <f>+B!Y46/(D!AB$94)</f>
        <v>0.29671831846753544</v>
      </c>
      <c r="AC112" s="66">
        <f>+B!Z46/(D!AC$94)</f>
        <v>0.29599328947774334</v>
      </c>
    </row>
    <row r="113" spans="6:29" x14ac:dyDescent="0.25">
      <c r="F113" s="218" t="s">
        <v>17</v>
      </c>
      <c r="G113" s="219"/>
      <c r="H113" s="68">
        <f>+B!E47/(D!H$94)</f>
        <v>1.2534494666077069E-2</v>
      </c>
      <c r="I113" s="68">
        <f>+B!F47/(D!I$94)</f>
        <v>1.3977505893050489E-2</v>
      </c>
      <c r="J113" s="68">
        <f>+B!G47/(D!J$94)</f>
        <v>9.1798285578996476E-3</v>
      </c>
      <c r="K113" s="68">
        <f>+B!H47/(D!K$94)</f>
        <v>1.2996895493452953E-2</v>
      </c>
      <c r="L113" s="68">
        <f>+B!I47/(D!L$94)</f>
        <v>7.3481752715813262E-3</v>
      </c>
      <c r="M113" s="68">
        <f>+B!J47/(D!M$94)</f>
        <v>5.3790010065218122E-3</v>
      </c>
      <c r="N113" s="68">
        <f>+B!K47/(D!N$94)</f>
        <v>3.9145938720798225E-3</v>
      </c>
      <c r="O113" s="68">
        <f>+B!L47/(D!O$94)</f>
        <v>5.0824237775972895E-3</v>
      </c>
      <c r="P113" s="68">
        <f>+B!M47/(D!P$94)</f>
        <v>8.3092723800473687E-4</v>
      </c>
      <c r="Q113" s="68">
        <f>+B!N47/(D!Q$94)</f>
        <v>2.3378118160058753E-3</v>
      </c>
      <c r="R113" s="68">
        <f>+B!O47/(D!R$94)</f>
        <v>3.0299605471548344E-3</v>
      </c>
      <c r="S113" s="68">
        <f>+B!P47/(D!S$94)</f>
        <v>4.2389776782124407E-3</v>
      </c>
      <c r="T113" s="68">
        <f>+B!Q47/(D!T$94)</f>
        <v>8.3910202175617957E-3</v>
      </c>
      <c r="U113" s="68">
        <f>+B!R47/(D!U$94)</f>
        <v>1.4489194512727276E-2</v>
      </c>
      <c r="V113" s="68">
        <f>+B!S47/(D!V$94)</f>
        <v>9.8063194684343703E-3</v>
      </c>
      <c r="W113" s="68">
        <f>+B!T47/(D!W$94)</f>
        <v>2.7390912565098983E-3</v>
      </c>
      <c r="X113" s="68">
        <f>+B!U47/(D!X$94)</f>
        <v>1.419919137473181E-2</v>
      </c>
      <c r="Y113" s="68">
        <f>+B!V47/(D!Y$94)</f>
        <v>1.6919204321289294E-2</v>
      </c>
      <c r="Z113" s="68">
        <f>+B!W47/(D!Z$94)</f>
        <v>2.092273764783173E-2</v>
      </c>
      <c r="AA113" s="68">
        <f>+B!X47/(D!AA$94)</f>
        <v>2.7343770812224843E-2</v>
      </c>
      <c r="AB113" s="68">
        <f>+B!Y47/(D!AB$94)</f>
        <v>2.8377677659667436E-2</v>
      </c>
      <c r="AC113" s="68">
        <f>+B!Z47/(D!AC$94)</f>
        <v>2.2066327109593643E-2</v>
      </c>
    </row>
    <row r="114" spans="6:29" x14ac:dyDescent="0.25">
      <c r="F114" s="220" t="s">
        <v>18</v>
      </c>
      <c r="G114" s="221"/>
      <c r="H114" s="69">
        <f>+B!E48/(D!H$94)</f>
        <v>0</v>
      </c>
      <c r="I114" s="69">
        <f>+B!F48/(D!I$94)</f>
        <v>0</v>
      </c>
      <c r="J114" s="69">
        <f>+B!G48/(D!J$94)</f>
        <v>0</v>
      </c>
      <c r="K114" s="69">
        <f>+B!H48/(D!K$94)</f>
        <v>1.0107295807683136E-5</v>
      </c>
      <c r="L114" s="69">
        <f>+B!I48/(D!L$94)</f>
        <v>0</v>
      </c>
      <c r="M114" s="69">
        <f>+B!J48/(D!M$94)</f>
        <v>0</v>
      </c>
      <c r="N114" s="69">
        <f>+B!K48/(D!N$94)</f>
        <v>1.8227447684535378E-6</v>
      </c>
      <c r="O114" s="69">
        <f>+B!L48/(D!O$94)</f>
        <v>6.6371641672407387E-7</v>
      </c>
      <c r="P114" s="69">
        <f>+B!M48/(D!P$94)</f>
        <v>0</v>
      </c>
      <c r="Q114" s="69">
        <f>+B!N48/(D!Q$94)</f>
        <v>1.2402320639975047E-5</v>
      </c>
      <c r="R114" s="69">
        <f>+B!O48/(D!R$94)</f>
        <v>3.2545006214795557E-6</v>
      </c>
      <c r="S114" s="69">
        <f>+B!P48/(D!S$94)</f>
        <v>1.7822851320163163E-3</v>
      </c>
      <c r="T114" s="69">
        <f>+B!Q48/(D!T$94)</f>
        <v>6.9437486275295062E-3</v>
      </c>
      <c r="U114" s="69">
        <f>+B!R48/(D!U$94)</f>
        <v>1.4104572566906415E-2</v>
      </c>
      <c r="V114" s="69">
        <f>+B!S48/(D!V$94)</f>
        <v>1.0345469666559992E-2</v>
      </c>
      <c r="W114" s="69">
        <f>+B!T48/(D!W$94)</f>
        <v>9.5975103580242371E-3</v>
      </c>
      <c r="X114" s="69">
        <f>+B!U48/(D!X$94)</f>
        <v>8.1564382089897632E-3</v>
      </c>
      <c r="Y114" s="69">
        <f>+B!V48/(D!Y$94)</f>
        <v>8.6546355925463687E-3</v>
      </c>
      <c r="Z114" s="69">
        <f>+B!W48/(D!Z$94)</f>
        <v>9.1808588413834248E-3</v>
      </c>
      <c r="AA114" s="69">
        <f>+B!X48/(D!AA$94)</f>
        <v>7.9592916232688084E-3</v>
      </c>
      <c r="AB114" s="69">
        <f>+B!Y48/(D!AB$94)</f>
        <v>1.5687796404870687E-4</v>
      </c>
      <c r="AC114" s="69">
        <f>+B!Z48/(D!AC$94)</f>
        <v>3.706686086765003E-6</v>
      </c>
    </row>
    <row r="115" spans="6:29" x14ac:dyDescent="0.25">
      <c r="F115" s="218" t="s">
        <v>19</v>
      </c>
      <c r="G115" s="219"/>
      <c r="H115" s="69">
        <f>+B!E49/(D!H$94)</f>
        <v>5.7956736332070982E-3</v>
      </c>
      <c r="I115" s="69">
        <f>+B!F49/(D!I$94)</f>
        <v>1.1174380186169413E-2</v>
      </c>
      <c r="J115" s="69">
        <f>+B!G49/(D!J$94)</f>
        <v>1.6129016792623161E-2</v>
      </c>
      <c r="K115" s="69">
        <f>+B!H49/(D!K$94)</f>
        <v>1.8056323348364441E-2</v>
      </c>
      <c r="L115" s="69">
        <f>+B!I49/(D!L$94)</f>
        <v>2.3500768927504738E-2</v>
      </c>
      <c r="M115" s="69">
        <f>+B!J49/(D!M$94)</f>
        <v>2.4822494335655611E-2</v>
      </c>
      <c r="N115" s="69">
        <f>+B!K49/(D!N$94)</f>
        <v>2.0811590619619128E-2</v>
      </c>
      <c r="O115" s="69">
        <f>+B!L49/(D!O$94)</f>
        <v>2.4764974959636886E-2</v>
      </c>
      <c r="P115" s="69">
        <f>+B!M49/(D!P$94)</f>
        <v>3.1106943395734093E-2</v>
      </c>
      <c r="Q115" s="69">
        <f>+B!N49/(D!Q$94)</f>
        <v>3.9730970834850311E-2</v>
      </c>
      <c r="R115" s="69">
        <f>+B!O49/(D!R$94)</f>
        <v>2.3318271798769972E-2</v>
      </c>
      <c r="S115" s="69">
        <f>+B!P49/(D!S$94)</f>
        <v>2.6693831724748766E-2</v>
      </c>
      <c r="T115" s="69">
        <f>+B!Q49/(D!T$94)</f>
        <v>2.395601665415846E-2</v>
      </c>
      <c r="U115" s="69">
        <f>+B!R49/(D!U$94)</f>
        <v>2.8908285619040297E-2</v>
      </c>
      <c r="V115" s="69">
        <f>+B!S49/(D!V$94)</f>
        <v>1.8482239006935939E-2</v>
      </c>
      <c r="W115" s="69">
        <f>+B!T49/(D!W$94)</f>
        <v>1.8053298631735801E-2</v>
      </c>
      <c r="X115" s="69">
        <f>+B!U49/(D!X$94)</f>
        <v>1.8408211068059219E-2</v>
      </c>
      <c r="Y115" s="69">
        <f>+B!V49/(D!Y$94)</f>
        <v>1.2174340333631972E-2</v>
      </c>
      <c r="Z115" s="69">
        <f>+B!W49/(D!Z$94)</f>
        <v>1.2566830666191553E-2</v>
      </c>
      <c r="AA115" s="69">
        <f>+B!X49/(D!AA$94)</f>
        <v>9.0101840116145904E-3</v>
      </c>
      <c r="AB115" s="69">
        <f>+B!Y49/(D!AB$94)</f>
        <v>8.217313928725203E-3</v>
      </c>
      <c r="AC115" s="69">
        <f>+B!Z49/(D!AC$94)</f>
        <v>8.8692607563425375E-3</v>
      </c>
    </row>
    <row r="116" spans="6:29" x14ac:dyDescent="0.25">
      <c r="F116" s="220" t="s">
        <v>20</v>
      </c>
      <c r="G116" s="221"/>
      <c r="H116" s="69">
        <f>+B!E50/(D!H$94)</f>
        <v>0</v>
      </c>
      <c r="I116" s="69">
        <f>+B!F50/(D!I$94)</f>
        <v>0</v>
      </c>
      <c r="J116" s="69">
        <f>+B!G50/(D!J$94)</f>
        <v>0</v>
      </c>
      <c r="K116" s="69">
        <f>+B!H50/(D!K$94)</f>
        <v>0</v>
      </c>
      <c r="L116" s="69">
        <f>+B!I50/(D!L$94)</f>
        <v>1.0106611238887237E-3</v>
      </c>
      <c r="M116" s="69">
        <f>+B!J50/(D!M$94)</f>
        <v>0</v>
      </c>
      <c r="N116" s="69">
        <f>+B!K50/(D!N$94)</f>
        <v>0</v>
      </c>
      <c r="O116" s="69">
        <f>+B!L50/(D!O$94)</f>
        <v>7.1477152570284884E-7</v>
      </c>
      <c r="P116" s="69">
        <f>+B!M50/(D!P$94)</f>
        <v>2.5394841422827672E-4</v>
      </c>
      <c r="Q116" s="69">
        <f>+B!N50/(D!Q$94)</f>
        <v>0</v>
      </c>
      <c r="R116" s="69">
        <f>+B!O50/(D!R$94)</f>
        <v>1.207644884699961E-6</v>
      </c>
      <c r="S116" s="69">
        <f>+B!P50/(D!S$94)</f>
        <v>0</v>
      </c>
      <c r="T116" s="69">
        <f>+B!Q50/(D!T$94)</f>
        <v>2.3901667071115723E-4</v>
      </c>
      <c r="U116" s="69">
        <f>+B!R50/(D!U$94)</f>
        <v>0</v>
      </c>
      <c r="V116" s="69">
        <f>+B!S50/(D!V$94)</f>
        <v>1.1037899070657313E-4</v>
      </c>
      <c r="W116" s="69">
        <f>+B!T50/(D!W$94)</f>
        <v>2.7698593418531758E-6</v>
      </c>
      <c r="X116" s="69">
        <f>+B!U50/(D!X$94)</f>
        <v>9.7670004904064247E-6</v>
      </c>
      <c r="Y116" s="69">
        <f>+B!V50/(D!Y$94)</f>
        <v>3.0390112821570515E-5</v>
      </c>
      <c r="Z116" s="69">
        <f>+B!W50/(D!Z$94)</f>
        <v>1.9069318272983558E-6</v>
      </c>
      <c r="AA116" s="69">
        <f>+B!X50/(D!AA$94)</f>
        <v>0</v>
      </c>
      <c r="AB116" s="69">
        <f>+B!Y50/(D!AB$94)</f>
        <v>2.2514781821303821E-4</v>
      </c>
      <c r="AC116" s="69">
        <f>+B!Z50/(D!AC$94)</f>
        <v>0</v>
      </c>
    </row>
    <row r="117" spans="6:29" x14ac:dyDescent="0.25">
      <c r="F117" s="218" t="s">
        <v>21</v>
      </c>
      <c r="G117" s="219"/>
      <c r="H117" s="69">
        <f>+B!E51/(D!H$94)</f>
        <v>0</v>
      </c>
      <c r="I117" s="69">
        <f>+B!F51/(D!I$94)</f>
        <v>0</v>
      </c>
      <c r="J117" s="69">
        <f>+B!G51/(D!J$94)</f>
        <v>0</v>
      </c>
      <c r="K117" s="69">
        <f>+B!H51/(D!K$94)</f>
        <v>0</v>
      </c>
      <c r="L117" s="69">
        <f>+B!I51/(D!L$94)</f>
        <v>0</v>
      </c>
      <c r="M117" s="69">
        <f>+B!J51/(D!M$94)</f>
        <v>2.7321588875390233E-3</v>
      </c>
      <c r="N117" s="69">
        <f>+B!K51/(D!N$94)</f>
        <v>1.5184787702334724E-4</v>
      </c>
      <c r="O117" s="69">
        <f>+B!L51/(D!O$94)</f>
        <v>9.8842690982908227E-6</v>
      </c>
      <c r="P117" s="69">
        <f>+B!M51/(D!P$94)</f>
        <v>0</v>
      </c>
      <c r="Q117" s="69">
        <f>+B!N51/(D!Q$94)</f>
        <v>8.4048784502310233E-6</v>
      </c>
      <c r="R117" s="69">
        <f>+B!O51/(D!R$94)</f>
        <v>0</v>
      </c>
      <c r="S117" s="69">
        <f>+B!P51/(D!S$94)</f>
        <v>7.5453527132727954E-5</v>
      </c>
      <c r="T117" s="69">
        <f>+B!Q51/(D!T$94)</f>
        <v>0</v>
      </c>
      <c r="U117" s="69">
        <f>+B!R51/(D!U$94)</f>
        <v>0</v>
      </c>
      <c r="V117" s="69">
        <f>+B!S51/(D!V$94)</f>
        <v>0</v>
      </c>
      <c r="W117" s="69">
        <f>+B!T51/(D!W$94)</f>
        <v>2.5154622203181359E-2</v>
      </c>
      <c r="X117" s="69">
        <f>+B!U51/(D!X$94)</f>
        <v>0</v>
      </c>
      <c r="Y117" s="69">
        <f>+B!V51/(D!Y$94)</f>
        <v>0</v>
      </c>
      <c r="Z117" s="69">
        <f>+B!W51/(D!Z$94)</f>
        <v>0</v>
      </c>
      <c r="AA117" s="69">
        <f>+B!X51/(D!AA$94)</f>
        <v>0</v>
      </c>
      <c r="AB117" s="69">
        <f>+B!Y51/(D!AB$94)</f>
        <v>0</v>
      </c>
      <c r="AC117" s="69">
        <f>+B!Z51/(D!AC$94)</f>
        <v>2.2197633012432256E-6</v>
      </c>
    </row>
    <row r="118" spans="6:29" x14ac:dyDescent="0.25">
      <c r="F118" s="220" t="s">
        <v>22</v>
      </c>
      <c r="G118" s="221"/>
      <c r="H118" s="69">
        <f>+B!E52/(D!H$94)</f>
        <v>4.8760919465836638E-3</v>
      </c>
      <c r="I118" s="69">
        <f>+B!F52/(D!I$94)</f>
        <v>1.6635983759326369E-2</v>
      </c>
      <c r="J118" s="69">
        <f>+B!G52/(D!J$94)</f>
        <v>4.4530835337443987E-2</v>
      </c>
      <c r="K118" s="69">
        <f>+B!H52/(D!K$94)</f>
        <v>4.4823906554516846E-2</v>
      </c>
      <c r="L118" s="69">
        <f>+B!I52/(D!L$94)</f>
        <v>5.5088706498286989E-2</v>
      </c>
      <c r="M118" s="69">
        <f>+B!J52/(D!M$94)</f>
        <v>3.7532450306981699E-2</v>
      </c>
      <c r="N118" s="69">
        <f>+B!K52/(D!N$94)</f>
        <v>3.6027273336632554E-2</v>
      </c>
      <c r="O118" s="69">
        <f>+B!L52/(D!O$94)</f>
        <v>3.2431083371192257E-2</v>
      </c>
      <c r="P118" s="69">
        <f>+B!M52/(D!P$94)</f>
        <v>2.7690114744474113E-2</v>
      </c>
      <c r="Q118" s="69">
        <f>+B!N52/(D!Q$94)</f>
        <v>2.2263147826216363E-2</v>
      </c>
      <c r="R118" s="69">
        <f>+B!O52/(D!R$94)</f>
        <v>3.3359579746656827E-2</v>
      </c>
      <c r="S118" s="69">
        <f>+B!P52/(D!S$94)</f>
        <v>3.0114229659997702E-2</v>
      </c>
      <c r="T118" s="69">
        <f>+B!Q52/(D!T$94)</f>
        <v>2.445205724233538E-2</v>
      </c>
      <c r="U118" s="69">
        <f>+B!R52/(D!U$94)</f>
        <v>2.2922297394866762E-2</v>
      </c>
      <c r="V118" s="69">
        <f>+B!S52/(D!V$94)</f>
        <v>2.4910432751773223E-2</v>
      </c>
      <c r="W118" s="69">
        <f>+B!T52/(D!W$94)</f>
        <v>3.1220889405724098E-2</v>
      </c>
      <c r="X118" s="69">
        <f>+B!U52/(D!X$94)</f>
        <v>3.3422350707763747E-2</v>
      </c>
      <c r="Y118" s="69">
        <f>+B!V52/(D!Y$94)</f>
        <v>3.9589265438275928E-2</v>
      </c>
      <c r="Z118" s="69">
        <f>+B!W52/(D!Z$94)</f>
        <v>4.8332428641252673E-2</v>
      </c>
      <c r="AA118" s="69">
        <f>+B!X52/(D!AA$94)</f>
        <v>4.6392162112337779E-2</v>
      </c>
      <c r="AB118" s="69">
        <f>+B!Y52/(D!AB$94)</f>
        <v>6.7066603987712053E-2</v>
      </c>
      <c r="AC118" s="69">
        <f>+B!Z52/(D!AC$94)</f>
        <v>4.9080025137899316E-2</v>
      </c>
    </row>
    <row r="119" spans="6:29" x14ac:dyDescent="0.25">
      <c r="F119" s="218" t="s">
        <v>23</v>
      </c>
      <c r="G119" s="219"/>
      <c r="H119" s="69">
        <f>+B!E53/(D!H$94)</f>
        <v>2.5959621945603438E-2</v>
      </c>
      <c r="I119" s="69">
        <f>+B!F53/(D!I$94)</f>
        <v>3.0838931967775762E-2</v>
      </c>
      <c r="J119" s="69">
        <f>+B!G53/(D!J$94)</f>
        <v>4.4286993973260524E-2</v>
      </c>
      <c r="K119" s="69">
        <f>+B!H53/(D!K$94)</f>
        <v>5.3353864889113319E-2</v>
      </c>
      <c r="L119" s="69">
        <f>+B!I53/(D!L$94)</f>
        <v>2.9860119528158233E-2</v>
      </c>
      <c r="M119" s="69">
        <f>+B!J53/(D!M$94)</f>
        <v>2.4764638714265506E-2</v>
      </c>
      <c r="N119" s="69">
        <f>+B!K53/(D!N$94)</f>
        <v>6.1183116447103177E-2</v>
      </c>
      <c r="O119" s="69">
        <f>+B!L53/(D!O$94)</f>
        <v>5.9970576751128102E-2</v>
      </c>
      <c r="P119" s="69">
        <f>+B!M53/(D!P$94)</f>
        <v>6.9953647244343775E-2</v>
      </c>
      <c r="Q119" s="69">
        <f>+B!N53/(D!Q$94)</f>
        <v>5.9963341154788449E-2</v>
      </c>
      <c r="R119" s="69">
        <f>+B!O53/(D!R$94)</f>
        <v>5.8484426887265829E-2</v>
      </c>
      <c r="S119" s="69">
        <f>+B!P53/(D!S$94)</f>
        <v>5.1124322104187561E-2</v>
      </c>
      <c r="T119" s="69">
        <f>+B!Q53/(D!T$94)</f>
        <v>4.2975289961238942E-2</v>
      </c>
      <c r="U119" s="69">
        <f>+B!R53/(D!U$94)</f>
        <v>5.2971849583869794E-2</v>
      </c>
      <c r="V119" s="69">
        <f>+B!S53/(D!V$94)</f>
        <v>1.6709918250543253E-2</v>
      </c>
      <c r="W119" s="69">
        <f>+B!T53/(D!W$94)</f>
        <v>1.765424029282028E-2</v>
      </c>
      <c r="X119" s="69">
        <f>+B!U53/(D!X$94)</f>
        <v>2.61204534885674E-2</v>
      </c>
      <c r="Y119" s="69">
        <f>+B!V53/(D!Y$94)</f>
        <v>4.3648528588886244E-2</v>
      </c>
      <c r="Z119" s="69">
        <f>+B!W53/(D!Z$94)</f>
        <v>5.5331157775025223E-2</v>
      </c>
      <c r="AA119" s="69">
        <f>+B!X53/(D!AA$94)</f>
        <v>7.1700206537471681E-2</v>
      </c>
      <c r="AB119" s="69">
        <f>+B!Y53/(D!AB$94)</f>
        <v>7.5378436435261695E-2</v>
      </c>
      <c r="AC119" s="69">
        <f>+B!Z53/(D!AC$94)</f>
        <v>8.6642211848037776E-2</v>
      </c>
    </row>
    <row r="120" spans="6:29" x14ac:dyDescent="0.25">
      <c r="F120" s="220" t="s">
        <v>24</v>
      </c>
      <c r="G120" s="221"/>
      <c r="H120" s="69">
        <f>+B!E54/(D!H$94)</f>
        <v>1.7469792764182299E-2</v>
      </c>
      <c r="I120" s="69">
        <f>+B!F54/(D!I$94)</f>
        <v>1.9384272146245548E-2</v>
      </c>
      <c r="J120" s="69">
        <f>+B!G54/(D!J$94)</f>
        <v>1.2300966142308682E-2</v>
      </c>
      <c r="K120" s="69">
        <f>+B!H54/(D!K$94)</f>
        <v>2.5431429174635409E-2</v>
      </c>
      <c r="L120" s="69">
        <f>+B!I54/(D!L$94)</f>
        <v>1.484962341437062E-2</v>
      </c>
      <c r="M120" s="69">
        <f>+B!J54/(D!M$94)</f>
        <v>1.1739134840085168E-2</v>
      </c>
      <c r="N120" s="69">
        <f>+B!K54/(D!N$94)</f>
        <v>1.4957616679768077E-2</v>
      </c>
      <c r="O120" s="69">
        <f>+B!L54/(D!O$94)</f>
        <v>1.6074537685618548E-2</v>
      </c>
      <c r="P120" s="69">
        <f>+B!M54/(D!P$94)</f>
        <v>3.1989103894600607E-2</v>
      </c>
      <c r="Q120" s="69">
        <f>+B!N54/(D!Q$94)</f>
        <v>2.4069035043148928E-2</v>
      </c>
      <c r="R120" s="69">
        <f>+B!O54/(D!R$94)</f>
        <v>2.1799648121981086E-2</v>
      </c>
      <c r="S120" s="69">
        <f>+B!P54/(D!S$94)</f>
        <v>5.831986887063334E-2</v>
      </c>
      <c r="T120" s="69">
        <f>+B!Q54/(D!T$94)</f>
        <v>3.6251952926716173E-2</v>
      </c>
      <c r="U120" s="69">
        <f>+B!R54/(D!U$94)</f>
        <v>2.8979134980784731E-2</v>
      </c>
      <c r="V120" s="69">
        <f>+B!S54/(D!V$94)</f>
        <v>2.08460532706587E-2</v>
      </c>
      <c r="W120" s="69">
        <f>+B!T54/(D!W$94)</f>
        <v>3.3777504419252591E-2</v>
      </c>
      <c r="X120" s="69">
        <f>+B!U54/(D!X$94)</f>
        <v>2.7120712401428312E-2</v>
      </c>
      <c r="Y120" s="69">
        <f>+B!V54/(D!Y$94)</f>
        <v>1.6855967782450319E-2</v>
      </c>
      <c r="Z120" s="69">
        <f>+B!W54/(D!Z$94)</f>
        <v>1.5337244897147769E-2</v>
      </c>
      <c r="AA120" s="69">
        <f>+B!X54/(D!AA$94)</f>
        <v>1.6548162032010462E-2</v>
      </c>
      <c r="AB120" s="69">
        <f>+B!Y54/(D!AB$94)</f>
        <v>2.3575125650596888E-2</v>
      </c>
      <c r="AC120" s="69">
        <f>+B!Z54/(D!AC$94)</f>
        <v>2.7602774352421242E-2</v>
      </c>
    </row>
    <row r="121" spans="6:29" x14ac:dyDescent="0.25">
      <c r="F121" s="218" t="s">
        <v>25</v>
      </c>
      <c r="G121" s="219"/>
      <c r="H121" s="69">
        <f>+B!E55/(D!H$94)</f>
        <v>8.7176923305763484E-3</v>
      </c>
      <c r="I121" s="69">
        <f>+B!F55/(D!I$94)</f>
        <v>4.1941286710046278E-3</v>
      </c>
      <c r="J121" s="69">
        <f>+B!G55/(D!J$94)</f>
        <v>8.5194467397042353E-3</v>
      </c>
      <c r="K121" s="69">
        <f>+B!H55/(D!K$94)</f>
        <v>1.8090058352763755E-2</v>
      </c>
      <c r="L121" s="69">
        <f>+B!I55/(D!L$94)</f>
        <v>2.0269704865135591E-2</v>
      </c>
      <c r="M121" s="69">
        <f>+B!J55/(D!M$94)</f>
        <v>1.9881970661828698E-2</v>
      </c>
      <c r="N121" s="69">
        <f>+B!K55/(D!N$94)</f>
        <v>1.3893449405872896E-2</v>
      </c>
      <c r="O121" s="69">
        <f>+B!L55/(D!O$94)</f>
        <v>2.2380354195587041E-2</v>
      </c>
      <c r="P121" s="69">
        <f>+B!M55/(D!P$94)</f>
        <v>3.6264129270475322E-2</v>
      </c>
      <c r="Q121" s="69">
        <f>+B!N55/(D!Q$94)</f>
        <v>1.3720297829637188E-2</v>
      </c>
      <c r="R121" s="69">
        <f>+B!O55/(D!R$94)</f>
        <v>3.0387306417016893E-2</v>
      </c>
      <c r="S121" s="69">
        <f>+B!P55/(D!S$94)</f>
        <v>4.5942372150711376E-2</v>
      </c>
      <c r="T121" s="69">
        <f>+B!Q55/(D!T$94)</f>
        <v>4.1490687685364375E-2</v>
      </c>
      <c r="U121" s="69">
        <f>+B!R55/(D!U$94)</f>
        <v>5.917671421761618E-2</v>
      </c>
      <c r="V121" s="69">
        <f>+B!S55/(D!V$94)</f>
        <v>4.1887011487013501E-2</v>
      </c>
      <c r="W121" s="69">
        <f>+B!T55/(D!W$94)</f>
        <v>4.3881888584536552E-2</v>
      </c>
      <c r="X121" s="69">
        <f>+B!U55/(D!X$94)</f>
        <v>4.3509503695319682E-2</v>
      </c>
      <c r="Y121" s="69">
        <f>+B!V55/(D!Y$94)</f>
        <v>5.5658152563287967E-2</v>
      </c>
      <c r="Z121" s="69">
        <f>+B!W55/(D!Z$94)</f>
        <v>5.696752096341251E-2</v>
      </c>
      <c r="AA121" s="69">
        <f>+B!X55/(D!AA$94)</f>
        <v>6.4216404170301097E-2</v>
      </c>
      <c r="AB121" s="69">
        <f>+B!Y55/(D!AB$94)</f>
        <v>9.3056857199025289E-2</v>
      </c>
      <c r="AC121" s="69">
        <f>+B!Z55/(D!AC$94)</f>
        <v>0.10125058388258218</v>
      </c>
    </row>
    <row r="122" spans="6:29" ht="15.75" thickBot="1" x14ac:dyDescent="0.3">
      <c r="F122" s="222" t="s">
        <v>26</v>
      </c>
      <c r="G122" s="223"/>
      <c r="H122" s="70">
        <f>+B!E56/(D!H$94)</f>
        <v>0</v>
      </c>
      <c r="I122" s="70">
        <f>+B!F56/(D!I$94)</f>
        <v>0</v>
      </c>
      <c r="J122" s="70">
        <f>+B!G56/(D!J$94)</f>
        <v>0</v>
      </c>
      <c r="K122" s="70">
        <f>+B!H56/(D!K$94)</f>
        <v>1.0158086238877524E-8</v>
      </c>
      <c r="L122" s="70">
        <f>+B!I56/(D!L$94)</f>
        <v>0</v>
      </c>
      <c r="M122" s="70">
        <f>+B!J56/(D!M$94)</f>
        <v>0</v>
      </c>
      <c r="N122" s="70">
        <f>+B!K56/(D!N$94)</f>
        <v>3.4147443053251917E-4</v>
      </c>
      <c r="O122" s="70">
        <f>+B!L56/(D!O$94)</f>
        <v>5.3901941855431399E-4</v>
      </c>
      <c r="P122" s="70">
        <f>+B!M56/(D!P$94)</f>
        <v>1.2416487967871635E-3</v>
      </c>
      <c r="Q122" s="70">
        <f>+B!N56/(D!Q$94)</f>
        <v>1.0000182462578228E-3</v>
      </c>
      <c r="R122" s="70">
        <f>+B!O56/(D!R$94)</f>
        <v>1.1369191961417701E-3</v>
      </c>
      <c r="S122" s="70">
        <f>+B!P56/(D!S$94)</f>
        <v>1.0973543248691056E-3</v>
      </c>
      <c r="T122" s="70">
        <f>+B!Q56/(D!T$94)</f>
        <v>5.3617240129212736E-4</v>
      </c>
      <c r="U122" s="70">
        <f>+B!R56/(D!U$94)</f>
        <v>6.459850199686724E-4</v>
      </c>
      <c r="V122" s="70">
        <f>+B!S56/(D!V$94)</f>
        <v>7.8949910660679645E-4</v>
      </c>
      <c r="W122" s="70">
        <f>+B!T56/(D!W$94)</f>
        <v>5.4675281358281143E-4</v>
      </c>
      <c r="X122" s="70">
        <f>+B!U56/(D!X$94)</f>
        <v>7.2189939888432544E-4</v>
      </c>
      <c r="Y122" s="70">
        <f>+B!V56/(D!Y$94)</f>
        <v>7.3402375137013732E-4</v>
      </c>
      <c r="Z122" s="70">
        <f>+B!W56/(D!Z$94)</f>
        <v>6.5742592602699239E-4</v>
      </c>
      <c r="AA122" s="70">
        <f>+B!X56/(D!AA$94)</f>
        <v>5.8825626565222277E-4</v>
      </c>
      <c r="AB122" s="70">
        <f>+B!Y56/(D!AB$94)</f>
        <v>6.6427439398395122E-4</v>
      </c>
      <c r="AC122" s="70">
        <f>+B!Z56/(D!AC$94)</f>
        <v>4.7617640118630995E-4</v>
      </c>
    </row>
    <row r="123" spans="6:29" x14ac:dyDescent="0.25">
      <c r="F123" s="1" t="s">
        <v>57</v>
      </c>
    </row>
    <row r="124" spans="6:29" ht="15.75" thickBot="1" x14ac:dyDescent="0.3"/>
    <row r="125" spans="6:29" ht="15.75" thickBot="1" x14ac:dyDescent="0.3">
      <c r="F125" s="8" t="s">
        <v>15</v>
      </c>
      <c r="G125" s="9"/>
      <c r="H125" s="18">
        <v>1995</v>
      </c>
      <c r="I125" s="10">
        <v>1996</v>
      </c>
      <c r="J125" s="18">
        <v>1997</v>
      </c>
      <c r="K125" s="10">
        <v>1998</v>
      </c>
      <c r="L125" s="18">
        <v>1999</v>
      </c>
      <c r="M125" s="10">
        <v>2000</v>
      </c>
      <c r="N125" s="18">
        <v>2001</v>
      </c>
      <c r="O125" s="10">
        <v>2002</v>
      </c>
      <c r="P125" s="18">
        <v>2003</v>
      </c>
      <c r="Q125" s="10">
        <v>2004</v>
      </c>
      <c r="R125" s="18">
        <v>2005</v>
      </c>
      <c r="S125" s="10">
        <v>2006</v>
      </c>
      <c r="T125" s="18">
        <v>2007</v>
      </c>
      <c r="U125" s="10">
        <v>2008</v>
      </c>
      <c r="V125" s="18">
        <v>2009</v>
      </c>
      <c r="W125" s="10">
        <v>2010</v>
      </c>
      <c r="X125" s="18">
        <v>2011</v>
      </c>
      <c r="Y125" s="10">
        <v>2012</v>
      </c>
      <c r="Z125" s="18">
        <v>2013</v>
      </c>
      <c r="AA125" s="10">
        <v>2014</v>
      </c>
      <c r="AB125" s="18">
        <v>2015</v>
      </c>
      <c r="AC125" s="11">
        <v>2016</v>
      </c>
    </row>
    <row r="126" spans="6:29" ht="15.75" thickBot="1" x14ac:dyDescent="0.3">
      <c r="F126" s="197" t="s">
        <v>27</v>
      </c>
      <c r="G126" s="198"/>
      <c r="H126" s="66">
        <f>+'C'!D46/(D!H$94)</f>
        <v>0.9235338188495501</v>
      </c>
      <c r="I126" s="66">
        <f>+'C'!E46/(D!I$94)</f>
        <v>0.96699648341646049</v>
      </c>
      <c r="J126" s="66">
        <f>+'C'!F46/(D!J$94)</f>
        <v>1.0000183549387838</v>
      </c>
      <c r="K126" s="66">
        <f>+'C'!G46/(D!K$94)</f>
        <v>0.86480546199158659</v>
      </c>
      <c r="L126" s="66">
        <f>+'C'!H46/(D!L$94)</f>
        <v>1.1859373658111951</v>
      </c>
      <c r="M126" s="66">
        <f>+'C'!I46/(D!M$94)</f>
        <v>1.0851227551938283</v>
      </c>
      <c r="N126" s="66">
        <f>+'C'!J46/(D!N$94)</f>
        <v>1.3743291284530428</v>
      </c>
      <c r="O126" s="66">
        <f>+'C'!K46/(D!O$94)</f>
        <v>1.3938709386614239</v>
      </c>
      <c r="P126" s="66">
        <f>+'C'!L46/(D!P$94)</f>
        <v>1.8464921670822461</v>
      </c>
      <c r="Q126" s="66">
        <f>+'C'!M46/(D!Q$94)</f>
        <v>1.8461422199806268</v>
      </c>
      <c r="R126" s="66">
        <f>+'C'!N46/(D!R$94)</f>
        <v>1.325752820514863</v>
      </c>
      <c r="S126" s="66">
        <f>+'C'!O46/(D!S$94)</f>
        <v>1.2701215599962747</v>
      </c>
      <c r="T126" s="66">
        <f>+'C'!P46/(D!T$94)</f>
        <v>1.1795951976811103</v>
      </c>
      <c r="U126" s="66">
        <f>+'C'!Q46/(D!U$94)</f>
        <v>1.3286193581343111</v>
      </c>
      <c r="V126" s="66">
        <f>+'C'!R46/(D!V$94)</f>
        <v>1.1017269759487085</v>
      </c>
      <c r="W126" s="66">
        <f>+'C'!S46/(D!W$94)</f>
        <v>1.4344121489024555</v>
      </c>
      <c r="X126" s="66">
        <f>+'C'!T46/(D!X$94)</f>
        <v>1.1248649366641483</v>
      </c>
      <c r="Y126" s="66">
        <f>+'C'!U46/(D!Y$94)</f>
        <v>0.54827216706098325</v>
      </c>
      <c r="Z126" s="66">
        <f>+'C'!V46/(D!Z$94)</f>
        <v>0.50800793287567381</v>
      </c>
      <c r="AA126" s="66">
        <f>+'C'!W46/(D!AA$94)</f>
        <v>0.45558778533226207</v>
      </c>
      <c r="AB126" s="66">
        <f>+'C'!X46/(D!AB$94)</f>
        <v>0.55255891088813036</v>
      </c>
      <c r="AC126" s="66">
        <f>+'C'!Y46/(D!AC$94)</f>
        <v>0.5166941266157683</v>
      </c>
    </row>
    <row r="127" spans="6:29" x14ac:dyDescent="0.25">
      <c r="F127" s="218" t="s">
        <v>17</v>
      </c>
      <c r="G127" s="219"/>
      <c r="H127" s="68">
        <f>+'C'!D47/(D!H$94)</f>
        <v>1.8321704100518164E-2</v>
      </c>
      <c r="I127" s="68">
        <f>+'C'!E47/(D!I$94)</f>
        <v>6.7827321819461757E-3</v>
      </c>
      <c r="J127" s="68">
        <f>+'C'!F47/(D!J$94)</f>
        <v>8.4984172034129613E-3</v>
      </c>
      <c r="K127" s="68">
        <f>+'C'!G47/(D!K$94)</f>
        <v>1.8889428633159743E-2</v>
      </c>
      <c r="L127" s="68">
        <f>+'C'!H47/(D!L$94)</f>
        <v>3.8431252193461149E-2</v>
      </c>
      <c r="M127" s="68">
        <f>+'C'!I47/(D!M$94)</f>
        <v>3.2013180203505957E-2</v>
      </c>
      <c r="N127" s="68">
        <f>+'C'!J47/(D!N$94)</f>
        <v>5.3293554101087881E-2</v>
      </c>
      <c r="O127" s="68">
        <f>+'C'!K47/(D!O$94)</f>
        <v>9.0764792484373649E-2</v>
      </c>
      <c r="P127" s="68">
        <f>+'C'!L47/(D!P$94)</f>
        <v>5.2333799042529154E-2</v>
      </c>
      <c r="Q127" s="68">
        <f>+'C'!M47/(D!Q$94)</f>
        <v>3.6517172520529509E-2</v>
      </c>
      <c r="R127" s="68">
        <f>+'C'!N47/(D!R$94)</f>
        <v>2.3868753180619477E-2</v>
      </c>
      <c r="S127" s="68">
        <f>+'C'!O47/(D!S$94)</f>
        <v>2.0588160355148499E-2</v>
      </c>
      <c r="T127" s="68">
        <f>+'C'!P47/(D!T$94)</f>
        <v>2.2937852692010145E-2</v>
      </c>
      <c r="U127" s="68">
        <f>+'C'!Q47/(D!U$94)</f>
        <v>1.4091633110986759E-2</v>
      </c>
      <c r="V127" s="68">
        <f>+'C'!R47/(D!V$94)</f>
        <v>2.3605938607624735E-2</v>
      </c>
      <c r="W127" s="68">
        <f>+'C'!S47/(D!W$94)</f>
        <v>3.6035033853557559E-2</v>
      </c>
      <c r="X127" s="68">
        <f>+'C'!T47/(D!X$94)</f>
        <v>1.8388796322273644E-2</v>
      </c>
      <c r="Y127" s="68">
        <f>+'C'!U47/(D!Y$94)</f>
        <v>1.7383985848259814E-2</v>
      </c>
      <c r="Z127" s="68">
        <f>+'C'!V47/(D!Z$94)</f>
        <v>1.9176700891992225E-2</v>
      </c>
      <c r="AA127" s="68">
        <f>+'C'!W47/(D!AA$94)</f>
        <v>1.7361843907293301E-2</v>
      </c>
      <c r="AB127" s="68">
        <f>+'C'!X47/(D!AB$94)</f>
        <v>2.4879525118229304E-2</v>
      </c>
      <c r="AC127" s="68">
        <f>+'C'!Y47/(D!AC$94)</f>
        <v>3.0730718228430053E-2</v>
      </c>
    </row>
    <row r="128" spans="6:29" x14ac:dyDescent="0.25">
      <c r="F128" s="220" t="s">
        <v>18</v>
      </c>
      <c r="G128" s="221"/>
      <c r="H128" s="69">
        <f>+'C'!D48/(D!H$94)</f>
        <v>5.5438772323687146E-3</v>
      </c>
      <c r="I128" s="69">
        <f>+'C'!E48/(D!I$94)</f>
        <v>3.9468461166869626E-3</v>
      </c>
      <c r="J128" s="69">
        <f>+'C'!F48/(D!J$94)</f>
        <v>5.0709590618445112E-3</v>
      </c>
      <c r="K128" s="69">
        <f>+'C'!G48/(D!K$94)</f>
        <v>5.0780171527286351E-3</v>
      </c>
      <c r="L128" s="69">
        <f>+'C'!H48/(D!L$94)</f>
        <v>7.77700283002003E-4</v>
      </c>
      <c r="M128" s="69">
        <f>+'C'!I48/(D!M$94)</f>
        <v>8.162357964278693E-4</v>
      </c>
      <c r="N128" s="69">
        <f>+'C'!J48/(D!N$94)</f>
        <v>5.1231042023595205E-3</v>
      </c>
      <c r="O128" s="69">
        <f>+'C'!K48/(D!O$94)</f>
        <v>3.5833130346971131E-3</v>
      </c>
      <c r="P128" s="69">
        <f>+'C'!L48/(D!P$94)</f>
        <v>6.2802514818858452E-3</v>
      </c>
      <c r="Q128" s="69">
        <f>+'C'!M48/(D!Q$94)</f>
        <v>3.8139869261728221E-3</v>
      </c>
      <c r="R128" s="69">
        <f>+'C'!N48/(D!R$94)</f>
        <v>3.216087962152659E-3</v>
      </c>
      <c r="S128" s="69">
        <f>+'C'!O48/(D!S$94)</f>
        <v>-4.1300165853950767E-4</v>
      </c>
      <c r="T128" s="69">
        <f>+'C'!P48/(D!T$94)</f>
        <v>-6.8096223612074073E-3</v>
      </c>
      <c r="U128" s="69">
        <f>+'C'!Q48/(D!U$94)</f>
        <v>-1.3961086829549645E-2</v>
      </c>
      <c r="V128" s="69">
        <f>+'C'!R48/(D!V$94)</f>
        <v>-9.854347523207312E-3</v>
      </c>
      <c r="W128" s="69">
        <f>+'C'!S48/(D!W$94)</f>
        <v>-9.4874406771087334E-3</v>
      </c>
      <c r="X128" s="69">
        <f>+'C'!T48/(D!X$94)</f>
        <v>-8.0773034428063516E-3</v>
      </c>
      <c r="Y128" s="69">
        <f>+'C'!U48/(D!Y$94)</f>
        <v>-8.6546355925463687E-3</v>
      </c>
      <c r="Z128" s="69">
        <f>+'C'!V48/(D!Z$94)</f>
        <v>-9.1775841791420648E-3</v>
      </c>
      <c r="AA128" s="69">
        <f>+'C'!W48/(D!AA$94)</f>
        <v>-7.9290638880122593E-3</v>
      </c>
      <c r="AB128" s="69">
        <f>+'C'!X48/(D!AB$94)</f>
        <v>-2.1720667097203573E-5</v>
      </c>
      <c r="AC128" s="69">
        <f>+'C'!Y48/(D!AC$94)</f>
        <v>3.5206083210339927E-4</v>
      </c>
    </row>
    <row r="129" spans="6:29" x14ac:dyDescent="0.25">
      <c r="F129" s="218" t="s">
        <v>19</v>
      </c>
      <c r="G129" s="219"/>
      <c r="H129" s="69">
        <f>+'C'!D49/(D!H$94)</f>
        <v>-5.5092313102166933E-3</v>
      </c>
      <c r="I129" s="69">
        <f>+'C'!E49/(D!I$94)</f>
        <v>-9.6239084841536638E-3</v>
      </c>
      <c r="J129" s="69">
        <f>+'C'!F49/(D!J$94)</f>
        <v>-1.4639444952521046E-2</v>
      </c>
      <c r="K129" s="69">
        <f>+'C'!G49/(D!K$94)</f>
        <v>-1.3219591218067865E-2</v>
      </c>
      <c r="L129" s="69">
        <f>+'C'!H49/(D!L$94)</f>
        <v>-2.1387842643528433E-2</v>
      </c>
      <c r="M129" s="69">
        <f>+'C'!I49/(D!M$94)</f>
        <v>-2.3948953542370682E-2</v>
      </c>
      <c r="N129" s="69">
        <f>+'C'!J49/(D!N$94)</f>
        <v>-1.7551453765799131E-2</v>
      </c>
      <c r="O129" s="69">
        <f>+'C'!K49/(D!O$94)</f>
        <v>-1.845730004370157E-2</v>
      </c>
      <c r="P129" s="69">
        <f>+'C'!L49/(D!P$94)</f>
        <v>-2.025415242573354E-2</v>
      </c>
      <c r="Q129" s="69">
        <f>+'C'!M49/(D!Q$94)</f>
        <v>-2.0067954156027058E-2</v>
      </c>
      <c r="R129" s="69">
        <f>+'C'!N49/(D!R$94)</f>
        <v>-7.9687709944631282E-3</v>
      </c>
      <c r="S129" s="69">
        <f>+'C'!O49/(D!S$94)</f>
        <v>-1.1832968025375496E-2</v>
      </c>
      <c r="T129" s="69">
        <f>+'C'!P49/(D!T$94)</f>
        <v>-9.1978702238187538E-3</v>
      </c>
      <c r="U129" s="69">
        <f>+'C'!Q49/(D!U$94)</f>
        <v>-1.2536799888929921E-2</v>
      </c>
      <c r="V129" s="69">
        <f>+'C'!R49/(D!V$94)</f>
        <v>-5.447181166037051E-3</v>
      </c>
      <c r="W129" s="69">
        <f>+'C'!S49/(D!W$94)</f>
        <v>-9.2429683622670313E-3</v>
      </c>
      <c r="X129" s="69">
        <f>+'C'!T49/(D!X$94)</f>
        <v>-1.0977893891865384E-2</v>
      </c>
      <c r="Y129" s="69">
        <f>+'C'!U49/(D!Y$94)</f>
        <v>-5.5805461020078592E-3</v>
      </c>
      <c r="Z129" s="69">
        <f>+'C'!V49/(D!Z$94)</f>
        <v>-6.7010031553899592E-3</v>
      </c>
      <c r="AA129" s="69">
        <f>+'C'!W49/(D!AA$94)</f>
        <v>-2.6030754884085244E-3</v>
      </c>
      <c r="AB129" s="69">
        <f>+'C'!X49/(D!AB$94)</f>
        <v>8.8155653158203547E-4</v>
      </c>
      <c r="AC129" s="69">
        <f>+'C'!Y49/(D!AC$94)</f>
        <v>-1.1908268948315414E-3</v>
      </c>
    </row>
    <row r="130" spans="6:29" x14ac:dyDescent="0.25">
      <c r="F130" s="220" t="s">
        <v>20</v>
      </c>
      <c r="G130" s="221"/>
      <c r="H130" s="69">
        <f>+'C'!D50/(D!H$94)</f>
        <v>0.40911903638730496</v>
      </c>
      <c r="I130" s="69">
        <f>+'C'!E50/(D!I$94)</f>
        <v>0.42039461774595926</v>
      </c>
      <c r="J130" s="69">
        <f>+'C'!F50/(D!J$94)</f>
        <v>0.30519068133349642</v>
      </c>
      <c r="K130" s="69">
        <f>+'C'!G50/(D!K$94)</f>
        <v>4.4549699174584588E-2</v>
      </c>
      <c r="L130" s="69">
        <f>+'C'!H50/(D!L$94)</f>
        <v>4.9304204582805902E-3</v>
      </c>
      <c r="M130" s="69">
        <f>+'C'!I50/(D!M$94)</f>
        <v>1.6910500340874018E-2</v>
      </c>
      <c r="N130" s="69">
        <f>+'C'!J50/(D!N$94)</f>
        <v>0.27063025766602888</v>
      </c>
      <c r="O130" s="69">
        <f>+'C'!K50/(D!O$94)</f>
        <v>4.8255930940839215E-2</v>
      </c>
      <c r="P130" s="69">
        <f>+'C'!L50/(D!P$94)</f>
        <v>0.48777902346386987</v>
      </c>
      <c r="Q130" s="69">
        <f>+'C'!M50/(D!Q$94)</f>
        <v>0.50693538358763734</v>
      </c>
      <c r="R130" s="69">
        <f>+'C'!N50/(D!R$94)</f>
        <v>0.13758140062055763</v>
      </c>
      <c r="S130" s="69">
        <f>+'C'!O50/(D!S$94)</f>
        <v>0.14551686906025713</v>
      </c>
      <c r="T130" s="69">
        <f>+'C'!P50/(D!T$94)</f>
        <v>0.12415146656681848</v>
      </c>
      <c r="U130" s="69">
        <f>+'C'!Q50/(D!U$94)</f>
        <v>0.33553146986479904</v>
      </c>
      <c r="V130" s="69">
        <f>+'C'!R50/(D!V$94)</f>
        <v>8.8403491224255365E-2</v>
      </c>
      <c r="W130" s="69">
        <f>+'C'!S50/(D!W$94)</f>
        <v>0.69678200791550227</v>
      </c>
      <c r="X130" s="69">
        <f>+'C'!T50/(D!X$94)</f>
        <v>0.51277198887201925</v>
      </c>
      <c r="Y130" s="69">
        <f>+'C'!U50/(D!Y$94)</f>
        <v>1.9139073025306513E-2</v>
      </c>
      <c r="Z130" s="69">
        <f>+'C'!V50/(D!Z$94)</f>
        <v>2.2424881768335968E-2</v>
      </c>
      <c r="AA130" s="69">
        <f>+'C'!W50/(D!AA$94)</f>
        <v>1.3506554342759209E-2</v>
      </c>
      <c r="AB130" s="69">
        <f>+'C'!X50/(D!AB$94)</f>
        <v>1.0422249784390826E-2</v>
      </c>
      <c r="AC130" s="69">
        <f>+'C'!Y50/(D!AC$94)</f>
        <v>1.5722841904047057E-2</v>
      </c>
    </row>
    <row r="131" spans="6:29" x14ac:dyDescent="0.25">
      <c r="F131" s="218" t="s">
        <v>21</v>
      </c>
      <c r="G131" s="219"/>
      <c r="H131" s="69">
        <f>+'C'!D51/(D!H$94)</f>
        <v>0</v>
      </c>
      <c r="I131" s="69">
        <f>+'C'!E51/(D!I$94)</f>
        <v>3.0372547148565296E-5</v>
      </c>
      <c r="J131" s="69">
        <f>+'C'!F51/(D!J$94)</f>
        <v>1.3679042999987322E-5</v>
      </c>
      <c r="K131" s="69">
        <f>+'C'!G51/(D!K$94)</f>
        <v>0</v>
      </c>
      <c r="L131" s="69">
        <f>+'C'!H51/(D!L$94)</f>
        <v>3.080541052665818E-5</v>
      </c>
      <c r="M131" s="69">
        <f>+'C'!I51/(D!M$94)</f>
        <v>-2.7274135051997069E-3</v>
      </c>
      <c r="N131" s="69">
        <f>+'C'!J51/(D!N$94)</f>
        <v>-1.347711006172211E-4</v>
      </c>
      <c r="O131" s="69">
        <f>+'C'!K51/(D!O$94)</f>
        <v>2.4341125655916892E-2</v>
      </c>
      <c r="P131" s="69">
        <f>+'C'!L51/(D!P$94)</f>
        <v>1.361351492851347E-3</v>
      </c>
      <c r="Q131" s="69">
        <f>+'C'!M51/(D!Q$94)</f>
        <v>5.5934209839993247E-3</v>
      </c>
      <c r="R131" s="69">
        <f>+'C'!N51/(D!R$94)</f>
        <v>1.5145640795776055E-3</v>
      </c>
      <c r="S131" s="69">
        <f>+'C'!O51/(D!S$94)</f>
        <v>2.9965161585566989E-3</v>
      </c>
      <c r="T131" s="69">
        <f>+'C'!P51/(D!T$94)</f>
        <v>7.4027863726430819E-4</v>
      </c>
      <c r="U131" s="69">
        <f>+'C'!Q51/(D!U$94)</f>
        <v>2.8370074749659957E-4</v>
      </c>
      <c r="V131" s="69">
        <f>+'C'!R51/(D!V$94)</f>
        <v>1.7890129645653301E-4</v>
      </c>
      <c r="W131" s="69">
        <f>+'C'!S51/(D!W$94)</f>
        <v>-2.5063840498764596E-2</v>
      </c>
      <c r="X131" s="69">
        <f>+'C'!T51/(D!X$94)</f>
        <v>1.9519392219395577E-4</v>
      </c>
      <c r="Y131" s="69">
        <f>+'C'!U51/(D!Y$94)</f>
        <v>9.3864708446043604E-5</v>
      </c>
      <c r="Z131" s="69">
        <f>+'C'!V51/(D!Z$94)</f>
        <v>1.2746195358741838E-5</v>
      </c>
      <c r="AA131" s="69">
        <f>+'C'!W51/(D!AA$94)</f>
        <v>5.393688796166776E-4</v>
      </c>
      <c r="AB131" s="69">
        <f>+'C'!X51/(D!AB$94)</f>
        <v>1.2239314624577136E-5</v>
      </c>
      <c r="AC131" s="69">
        <f>+'C'!Y51/(D!AC$94)</f>
        <v>9.8151065013823266E-5</v>
      </c>
    </row>
    <row r="132" spans="6:29" x14ac:dyDescent="0.25">
      <c r="F132" s="220" t="s">
        <v>22</v>
      </c>
      <c r="G132" s="221"/>
      <c r="H132" s="69">
        <f>+'C'!D52/(D!H$94)</f>
        <v>0.15547272707532483</v>
      </c>
      <c r="I132" s="69">
        <f>+'C'!E52/(D!I$94)</f>
        <v>0.23561166378009146</v>
      </c>
      <c r="J132" s="69">
        <f>+'C'!F52/(D!J$94)</f>
        <v>0.18837106344896526</v>
      </c>
      <c r="K132" s="69">
        <f>+'C'!G52/(D!K$94)</f>
        <v>0.24222790615483672</v>
      </c>
      <c r="L132" s="69">
        <f>+'C'!H52/(D!L$94)</f>
        <v>0.32945091686767608</v>
      </c>
      <c r="M132" s="69">
        <f>+'C'!I52/(D!M$94)</f>
        <v>0.32373497885438662</v>
      </c>
      <c r="N132" s="69">
        <f>+'C'!J52/(D!N$94)</f>
        <v>0.34181360362049484</v>
      </c>
      <c r="O132" s="69">
        <f>+'C'!K52/(D!O$94)</f>
        <v>0.41597602388722416</v>
      </c>
      <c r="P132" s="69">
        <f>+'C'!L52/(D!P$94)</f>
        <v>0.49609346035939067</v>
      </c>
      <c r="Q132" s="69">
        <f>+'C'!M52/(D!Q$94)</f>
        <v>0.49756856509046865</v>
      </c>
      <c r="R132" s="69">
        <f>+'C'!N52/(D!R$94)</f>
        <v>0.49262690892949468</v>
      </c>
      <c r="S132" s="69">
        <f>+'C'!O52/(D!S$94)</f>
        <v>0.51067158738367791</v>
      </c>
      <c r="T132" s="69">
        <f>+'C'!P52/(D!T$94)</f>
        <v>0.41474911215871718</v>
      </c>
      <c r="U132" s="69">
        <f>+'C'!Q52/(D!U$94)</f>
        <v>0.42753261632388501</v>
      </c>
      <c r="V132" s="69">
        <f>+'C'!R52/(D!V$94)</f>
        <v>0.44247689600018092</v>
      </c>
      <c r="W132" s="69">
        <f>+'C'!S52/(D!W$94)</f>
        <v>0.35706699604914</v>
      </c>
      <c r="X132" s="69">
        <f>+'C'!T52/(D!X$94)</f>
        <v>0.33189494802360087</v>
      </c>
      <c r="Y132" s="69">
        <f>+'C'!U52/(D!Y$94)</f>
        <v>0.29017077028151872</v>
      </c>
      <c r="Z132" s="69">
        <f>+'C'!V52/(D!Z$94)</f>
        <v>0.28558167646482036</v>
      </c>
      <c r="AA132" s="69">
        <f>+'C'!W52/(D!AA$94)</f>
        <v>0.30047453733024643</v>
      </c>
      <c r="AB132" s="69">
        <f>+'C'!X52/(D!AB$94)</f>
        <v>0.32593299304640455</v>
      </c>
      <c r="AC132" s="69">
        <f>+'C'!Y52/(D!AC$94)</f>
        <v>0.2791959015809849</v>
      </c>
    </row>
    <row r="133" spans="6:29" x14ac:dyDescent="0.25">
      <c r="F133" s="218" t="s">
        <v>23</v>
      </c>
      <c r="G133" s="219"/>
      <c r="H133" s="69">
        <f>+'C'!D53/(D!H$94)</f>
        <v>0.1489701685306154</v>
      </c>
      <c r="I133" s="69">
        <f>+'C'!E53/(D!I$94)</f>
        <v>0.1098437319526315</v>
      </c>
      <c r="J133" s="69">
        <f>+'C'!F53/(D!J$94)</f>
        <v>0.16622167387938397</v>
      </c>
      <c r="K133" s="69">
        <f>+'C'!G53/(D!K$94)</f>
        <v>0.1934575221479985</v>
      </c>
      <c r="L133" s="69">
        <f>+'C'!H53/(D!L$94)</f>
        <v>0.35696545094354143</v>
      </c>
      <c r="M133" s="69">
        <f>+'C'!I53/(D!M$94)</f>
        <v>0.38094831174372973</v>
      </c>
      <c r="N133" s="69">
        <f>+'C'!J53/(D!N$94)</f>
        <v>0.35154587946396343</v>
      </c>
      <c r="O133" s="69">
        <f>+'C'!K53/(D!O$94)</f>
        <v>0.40406261032665902</v>
      </c>
      <c r="P133" s="69">
        <f>+'C'!L53/(D!P$94)</f>
        <v>0.42654603552538006</v>
      </c>
      <c r="Q133" s="69">
        <f>+'C'!M53/(D!Q$94)</f>
        <v>0.43401274484776942</v>
      </c>
      <c r="R133" s="69">
        <f>+'C'!N53/(D!R$94)</f>
        <v>0.38675666643368334</v>
      </c>
      <c r="S133" s="69">
        <f>+'C'!O53/(D!S$94)</f>
        <v>0.33248602881470801</v>
      </c>
      <c r="T133" s="69">
        <f>+'C'!P53/(D!T$94)</f>
        <v>0.34705816489722913</v>
      </c>
      <c r="U133" s="69">
        <f>+'C'!Q53/(D!U$94)</f>
        <v>0.31883035385186248</v>
      </c>
      <c r="V133" s="69">
        <f>+'C'!R53/(D!V$94)</f>
        <v>0.27537722594370262</v>
      </c>
      <c r="W133" s="69">
        <f>+'C'!S53/(D!W$94)</f>
        <v>0.22992669988259351</v>
      </c>
      <c r="X133" s="69">
        <f>+'C'!T53/(D!X$94)</f>
        <v>0.12199491341511372</v>
      </c>
      <c r="Y133" s="69">
        <f>+'C'!U53/(D!Y$94)</f>
        <v>8.3971214520996318E-2</v>
      </c>
      <c r="Z133" s="69">
        <f>+'C'!V53/(D!Z$94)</f>
        <v>5.2195164985894951E-2</v>
      </c>
      <c r="AA133" s="69">
        <f>+'C'!W53/(D!AA$94)</f>
        <v>2.8827814589547796E-2</v>
      </c>
      <c r="AB133" s="69">
        <f>+'C'!X53/(D!AB$94)</f>
        <v>5.8835822696538399E-2</v>
      </c>
      <c r="AC133" s="69">
        <f>+'C'!Y53/(D!AC$94)</f>
        <v>3.3402452952086707E-2</v>
      </c>
    </row>
    <row r="134" spans="6:29" x14ac:dyDescent="0.25">
      <c r="F134" s="220" t="s">
        <v>24</v>
      </c>
      <c r="G134" s="221"/>
      <c r="H134" s="69">
        <f>+'C'!D54/(D!H$94)</f>
        <v>4.0088866786844007E-2</v>
      </c>
      <c r="I134" s="69">
        <f>+'C'!E54/(D!I$94)</f>
        <v>1.616128276997153E-2</v>
      </c>
      <c r="J134" s="69">
        <f>+'C'!F54/(D!J$94)</f>
        <v>3.7601185913969257E-2</v>
      </c>
      <c r="K134" s="69">
        <f>+'C'!G54/(D!K$94)</f>
        <v>3.8900299829005322E-2</v>
      </c>
      <c r="L134" s="69">
        <f>+'C'!H54/(D!L$94)</f>
        <v>7.0648838432058894E-2</v>
      </c>
      <c r="M134" s="69">
        <f>+'C'!I54/(D!M$94)</f>
        <v>8.8814035249468903E-2</v>
      </c>
      <c r="N134" s="69">
        <f>+'C'!J54/(D!N$94)</f>
        <v>8.5450590415983532E-2</v>
      </c>
      <c r="O134" s="69">
        <f>+'C'!K54/(D!O$94)</f>
        <v>0.17283903537348921</v>
      </c>
      <c r="P134" s="69">
        <f>+'C'!L54/(D!P$94)</f>
        <v>0.1107531188178678</v>
      </c>
      <c r="Q134" s="69">
        <f>+'C'!M54/(D!Q$94)</f>
        <v>9.9055062901005339E-2</v>
      </c>
      <c r="R134" s="69">
        <f>+'C'!N54/(D!R$94)</f>
        <v>7.7618734520189553E-2</v>
      </c>
      <c r="S134" s="69">
        <f>+'C'!O54/(D!S$94)</f>
        <v>6.9997636838650873E-2</v>
      </c>
      <c r="T134" s="69">
        <f>+'C'!P54/(D!T$94)</f>
        <v>0.1082676092791886</v>
      </c>
      <c r="U134" s="69">
        <f>+'C'!Q54/(D!U$94)</f>
        <v>0.12682712030437607</v>
      </c>
      <c r="V134" s="69">
        <f>+'C'!R54/(D!V$94)</f>
        <v>0.16129537913322484</v>
      </c>
      <c r="W134" s="69">
        <f>+'C'!S54/(D!W$94)</f>
        <v>5.2758437654824519E-2</v>
      </c>
      <c r="X134" s="69">
        <f>+'C'!T54/(D!X$94)</f>
        <v>4.6051535511601176E-2</v>
      </c>
      <c r="Y134" s="69">
        <f>+'C'!U54/(D!Y$94)</f>
        <v>4.8545010402189864E-2</v>
      </c>
      <c r="Z134" s="69">
        <f>+'C'!V54/(D!Z$94)</f>
        <v>4.7605232682603728E-2</v>
      </c>
      <c r="AA134" s="69">
        <f>+'C'!W54/(D!AA$94)</f>
        <v>3.2790424248430455E-2</v>
      </c>
      <c r="AB134" s="69">
        <f>+'C'!X54/(D!AB$94)</f>
        <v>4.6274416511986674E-2</v>
      </c>
      <c r="AC134" s="69">
        <f>+'C'!Y54/(D!AC$94)</f>
        <v>6.6142995145613698E-2</v>
      </c>
    </row>
    <row r="135" spans="6:29" x14ac:dyDescent="0.25">
      <c r="F135" s="218" t="s">
        <v>25</v>
      </c>
      <c r="G135" s="219"/>
      <c r="H135" s="69">
        <f>+'C'!D55/(D!H$94)</f>
        <v>0.15152671328663123</v>
      </c>
      <c r="I135" s="69">
        <f>+'C'!E55/(D!I$94)</f>
        <v>0.18384911392930944</v>
      </c>
      <c r="J135" s="69">
        <f>+'C'!F55/(D!J$94)</f>
        <v>0.30369014938286182</v>
      </c>
      <c r="K135" s="69">
        <f>+'C'!G55/(D!K$94)</f>
        <v>0.3349222004335134</v>
      </c>
      <c r="L135" s="69">
        <f>+'C'!H55/(D!L$94)</f>
        <v>0.40608981226338559</v>
      </c>
      <c r="M135" s="69">
        <f>+'C'!I55/(D!M$94)</f>
        <v>0.26856188005300557</v>
      </c>
      <c r="N135" s="69">
        <f>+'C'!J55/(D!N$94)</f>
        <v>0.28449983828007358</v>
      </c>
      <c r="O135" s="69">
        <f>+'C'!K55/(D!O$94)</f>
        <v>0.25304443663150211</v>
      </c>
      <c r="P135" s="69">
        <f>+'C'!L55/(D!P$94)</f>
        <v>0.28674038377067185</v>
      </c>
      <c r="Q135" s="69">
        <f>+'C'!M55/(D!Q$94)</f>
        <v>0.28338367363369099</v>
      </c>
      <c r="R135" s="69">
        <f>+'C'!N55/(D!R$94)</f>
        <v>0.2110158775922453</v>
      </c>
      <c r="S135" s="69">
        <f>+'C'!O55/(D!S$94)</f>
        <v>0.20073921319097568</v>
      </c>
      <c r="T135" s="69">
        <f>+'C'!P55/(D!T$94)</f>
        <v>0.17697845131984907</v>
      </c>
      <c r="U135" s="69">
        <f>+'C'!Q55/(D!U$94)</f>
        <v>0.13192690130032911</v>
      </c>
      <c r="V135" s="69">
        <f>+'C'!R55/(D!V$94)</f>
        <v>0.12607143696897158</v>
      </c>
      <c r="W135" s="69">
        <f>+'C'!S55/(D!W$94)</f>
        <v>0.10571428092027806</v>
      </c>
      <c r="X135" s="69">
        <f>+'C'!T55/(D!X$94)</f>
        <v>0.11285791427013733</v>
      </c>
      <c r="Y135" s="69">
        <f>+'C'!U55/(D!Y$94)</f>
        <v>0.10362716563662726</v>
      </c>
      <c r="Z135" s="69">
        <f>+'C'!V55/(D!Z$94)</f>
        <v>9.7163321371408734E-2</v>
      </c>
      <c r="AA135" s="69">
        <f>+'C'!W55/(D!AA$94)</f>
        <v>7.2862223928409062E-2</v>
      </c>
      <c r="AB135" s="69">
        <f>+'C'!X55/(D!AB$94)</f>
        <v>8.3573353927556451E-2</v>
      </c>
      <c r="AC135" s="69">
        <f>+'C'!Y55/(D!AC$94)</f>
        <v>9.2078624590323219E-2</v>
      </c>
    </row>
    <row r="136" spans="6:29" ht="15.75" thickBot="1" x14ac:dyDescent="0.3">
      <c r="F136" s="222" t="s">
        <v>26</v>
      </c>
      <c r="G136" s="223"/>
      <c r="H136" s="70">
        <f>+'C'!D56/(D!H$94)</f>
        <v>0</v>
      </c>
      <c r="I136" s="70">
        <f>+'C'!E56/(D!I$94)</f>
        <v>3.0876869347914568E-8</v>
      </c>
      <c r="J136" s="70">
        <f>+'C'!F56/(D!J$94)</f>
        <v>0</v>
      </c>
      <c r="K136" s="70">
        <f>+'C'!G56/(D!K$94)</f>
        <v>-1.0158086238877524E-8</v>
      </c>
      <c r="L136" s="70">
        <f>+'C'!H56/(D!L$94)</f>
        <v>3.4808373476449924E-8</v>
      </c>
      <c r="M136" s="70">
        <f>+'C'!I56/(D!M$94)</f>
        <v>0</v>
      </c>
      <c r="N136" s="70">
        <f>+'C'!J56/(D!N$94)</f>
        <v>-3.4147443053251917E-4</v>
      </c>
      <c r="O136" s="70">
        <f>+'C'!K56/(D!O$94)</f>
        <v>-5.3901941855431399E-4</v>
      </c>
      <c r="P136" s="70">
        <f>+'C'!L56/(D!P$94)</f>
        <v>-1.141104446466798E-3</v>
      </c>
      <c r="Q136" s="70">
        <f>+'C'!M56/(D!Q$94)</f>
        <v>-6.6983635461947868E-4</v>
      </c>
      <c r="R136" s="70">
        <f>+'C'!N56/(D!R$94)</f>
        <v>-4.7731993496454554E-4</v>
      </c>
      <c r="S136" s="70">
        <f>+'C'!O56/(D!S$94)</f>
        <v>-6.2845136961380357E-4</v>
      </c>
      <c r="T136" s="70">
        <f>+'C'!P56/(D!T$94)</f>
        <v>7.1974989384232773E-4</v>
      </c>
      <c r="U136" s="70">
        <f>+'C'!Q56/(D!U$94)</f>
        <v>9.343705308850269E-5</v>
      </c>
      <c r="V136" s="70">
        <f>+'C'!R56/(D!V$94)</f>
        <v>-3.8076881322746402E-4</v>
      </c>
      <c r="W136" s="70">
        <f>+'C'!S56/(D!W$94)</f>
        <v>-7.7033446601727882E-5</v>
      </c>
      <c r="X136" s="70">
        <f>+'C'!T56/(D!X$94)</f>
        <v>-2.3513546846073684E-4</v>
      </c>
      <c r="Y136" s="70">
        <f>+'C'!U56/(D!Y$94)</f>
        <v>-4.2374378337935089E-4</v>
      </c>
      <c r="Z136" s="70">
        <f>+'C'!V56/(D!Z$94)</f>
        <v>-2.7319625945654947E-4</v>
      </c>
      <c r="AA136" s="70">
        <f>+'C'!W56/(D!AA$94)</f>
        <v>-2.4283194108563994E-4</v>
      </c>
      <c r="AB136" s="70">
        <f>+'C'!X56/(D!AB$94)</f>
        <v>1.7684986360229798E-3</v>
      </c>
      <c r="AC136" s="70">
        <f>+'C'!Y56/(D!AC$94)</f>
        <v>1.6122137316637196E-4</v>
      </c>
    </row>
    <row r="137" spans="6:29" x14ac:dyDescent="0.25">
      <c r="F137" s="1" t="s">
        <v>57</v>
      </c>
    </row>
    <row r="138" spans="6:29" ht="15.75" thickBot="1" x14ac:dyDescent="0.3"/>
    <row r="139" spans="6:29" ht="15.75" thickBot="1" x14ac:dyDescent="0.3">
      <c r="F139" s="8" t="s">
        <v>15</v>
      </c>
      <c r="G139" s="9"/>
      <c r="H139" s="18">
        <v>1995</v>
      </c>
      <c r="I139" s="10">
        <v>1996</v>
      </c>
      <c r="J139" s="18">
        <v>1997</v>
      </c>
      <c r="K139" s="10">
        <v>1998</v>
      </c>
      <c r="L139" s="18">
        <v>1999</v>
      </c>
      <c r="M139" s="10">
        <v>2000</v>
      </c>
      <c r="N139" s="18">
        <v>2001</v>
      </c>
      <c r="O139" s="10">
        <v>2002</v>
      </c>
      <c r="P139" s="18">
        <v>2003</v>
      </c>
      <c r="Q139" s="10">
        <v>2004</v>
      </c>
      <c r="R139" s="18">
        <v>2005</v>
      </c>
      <c r="S139" s="10">
        <v>2006</v>
      </c>
      <c r="T139" s="18">
        <v>2007</v>
      </c>
      <c r="U139" s="10">
        <v>2008</v>
      </c>
      <c r="V139" s="18">
        <v>2009</v>
      </c>
      <c r="W139" s="10">
        <v>2010</v>
      </c>
      <c r="X139" s="18">
        <v>2011</v>
      </c>
      <c r="Y139" s="10">
        <v>2012</v>
      </c>
      <c r="Z139" s="18">
        <v>2013</v>
      </c>
      <c r="AA139" s="10">
        <v>2014</v>
      </c>
      <c r="AB139" s="18">
        <v>2015</v>
      </c>
      <c r="AC139" s="11">
        <v>2016</v>
      </c>
    </row>
    <row r="140" spans="6:29" ht="15.75" thickBot="1" x14ac:dyDescent="0.3">
      <c r="F140" s="197" t="s">
        <v>27</v>
      </c>
      <c r="G140" s="198"/>
      <c r="H140" s="66">
        <f>('C'!D46/2)/(D!H$94)</f>
        <v>0.46176690942477505</v>
      </c>
      <c r="I140" s="66">
        <f>('C'!E46/2)/(D!I$94)</f>
        <v>0.48349824170823025</v>
      </c>
      <c r="J140" s="66">
        <f>('C'!F46/2)/(D!J$94)</f>
        <v>0.50000917746939189</v>
      </c>
      <c r="K140" s="66">
        <f>('C'!G46/2)/(D!K$94)</f>
        <v>0.43240273099579329</v>
      </c>
      <c r="L140" s="66">
        <f>('C'!H46/2)/(D!L$94)</f>
        <v>0.59296868290559757</v>
      </c>
      <c r="M140" s="66">
        <f>('C'!I46/2)/(D!M$94)</f>
        <v>0.54256137759691414</v>
      </c>
      <c r="N140" s="66">
        <f>('C'!J46/2)/(D!N$94)</f>
        <v>0.68716456422652139</v>
      </c>
      <c r="O140" s="66">
        <f>('C'!K46/2)/(D!O$94)</f>
        <v>0.69693546933071193</v>
      </c>
      <c r="P140" s="66">
        <f>('C'!L46/2)/(D!P$94)</f>
        <v>0.92324608354112303</v>
      </c>
      <c r="Q140" s="66">
        <f>('C'!M46/2)/(D!Q$94)</f>
        <v>0.92307110999031339</v>
      </c>
      <c r="R140" s="66">
        <f>('C'!N46/2)/(D!R$94)</f>
        <v>0.66287641025743149</v>
      </c>
      <c r="S140" s="66">
        <f>('C'!O46/2)/(D!S$94)</f>
        <v>0.63506077999813737</v>
      </c>
      <c r="T140" s="66">
        <f>('C'!P46/2)/(D!T$94)</f>
        <v>0.58979759884055516</v>
      </c>
      <c r="U140" s="66">
        <f>('C'!Q46/2)/(D!U$94)</f>
        <v>0.66430967906715555</v>
      </c>
      <c r="V140" s="66">
        <f>('C'!R46/2)/(D!V$94)</f>
        <v>0.55086348797435425</v>
      </c>
      <c r="W140" s="66">
        <f>('C'!S46/2)/(D!W$94)</f>
        <v>0.71720607445122775</v>
      </c>
      <c r="X140" s="66">
        <f>('C'!T46/2)/(D!X$94)</f>
        <v>0.56243246833207416</v>
      </c>
      <c r="Y140" s="66">
        <f>('C'!U46/2)/(D!Y$94)</f>
        <v>0.27413608353049163</v>
      </c>
      <c r="Z140" s="66">
        <f>('C'!V46/2)/(D!Z$94)</f>
        <v>0.2540039664378369</v>
      </c>
      <c r="AA140" s="66">
        <f>('C'!W46/2)/(D!AA$94)</f>
        <v>0.22779389266613104</v>
      </c>
      <c r="AB140" s="66">
        <f>('C'!X46/2)/(D!AB$94)</f>
        <v>0.27627945544406518</v>
      </c>
      <c r="AC140" s="66">
        <f>('C'!Y46/2)/(D!AC$94)</f>
        <v>0.25834706330788415</v>
      </c>
    </row>
    <row r="141" spans="6:29" x14ac:dyDescent="0.25">
      <c r="F141" s="218" t="s">
        <v>17</v>
      </c>
      <c r="G141" s="219"/>
      <c r="H141" s="68">
        <f>('C'!D47/2)/(D!H$94)</f>
        <v>9.1608520502590822E-3</v>
      </c>
      <c r="I141" s="68">
        <f>('C'!E47/2)/(D!I$94)</f>
        <v>3.3913660909730878E-3</v>
      </c>
      <c r="J141" s="68">
        <f>('C'!F47/2)/(D!J$94)</f>
        <v>4.2492086017064806E-3</v>
      </c>
      <c r="K141" s="68">
        <f>('C'!G47/2)/(D!K$94)</f>
        <v>9.4447143165798716E-3</v>
      </c>
      <c r="L141" s="68">
        <f>('C'!H47/2)/(D!L$94)</f>
        <v>1.9215626096730574E-2</v>
      </c>
      <c r="M141" s="68">
        <f>('C'!I47/2)/(D!M$94)</f>
        <v>1.6006590101752979E-2</v>
      </c>
      <c r="N141" s="68">
        <f>('C'!J47/2)/(D!N$94)</f>
        <v>2.6646777050543941E-2</v>
      </c>
      <c r="O141" s="68">
        <f>('C'!K47/2)/(D!O$94)</f>
        <v>4.5382396242186825E-2</v>
      </c>
      <c r="P141" s="68">
        <f>('C'!L47/2)/(D!P$94)</f>
        <v>2.6166899521264577E-2</v>
      </c>
      <c r="Q141" s="68">
        <f>('C'!M47/2)/(D!Q$94)</f>
        <v>1.8258586260264754E-2</v>
      </c>
      <c r="R141" s="68">
        <f>('C'!N47/2)/(D!R$94)</f>
        <v>1.1934376590309739E-2</v>
      </c>
      <c r="S141" s="68">
        <f>('C'!O47/2)/(D!S$94)</f>
        <v>1.0294080177574249E-2</v>
      </c>
      <c r="T141" s="68">
        <f>('C'!P47/2)/(D!T$94)</f>
        <v>1.1468926346005073E-2</v>
      </c>
      <c r="U141" s="68">
        <f>('C'!Q47/2)/(D!U$94)</f>
        <v>7.0458165554933795E-3</v>
      </c>
      <c r="V141" s="68">
        <f>('C'!R47/2)/(D!V$94)</f>
        <v>1.1802969303812368E-2</v>
      </c>
      <c r="W141" s="68">
        <f>('C'!S47/2)/(D!W$94)</f>
        <v>1.801751692677878E-2</v>
      </c>
      <c r="X141" s="68">
        <f>('C'!T47/2)/(D!X$94)</f>
        <v>9.1943981611368221E-3</v>
      </c>
      <c r="Y141" s="68">
        <f>('C'!U47/2)/(D!Y$94)</f>
        <v>8.6919929241299071E-3</v>
      </c>
      <c r="Z141" s="68">
        <f>('C'!V47/2)/(D!Z$94)</f>
        <v>9.5883504459961123E-3</v>
      </c>
      <c r="AA141" s="68">
        <f>('C'!W47/2)/(D!AA$94)</f>
        <v>8.6809219536466507E-3</v>
      </c>
      <c r="AB141" s="68">
        <f>('C'!X47/2)/(D!AB$94)</f>
        <v>1.2439762559114652E-2</v>
      </c>
      <c r="AC141" s="68">
        <f>('C'!Y47/2)/(D!AC$94)</f>
        <v>1.5365359114215027E-2</v>
      </c>
    </row>
    <row r="142" spans="6:29" x14ac:dyDescent="0.25">
      <c r="F142" s="220" t="s">
        <v>18</v>
      </c>
      <c r="G142" s="221"/>
      <c r="H142" s="69">
        <f>('C'!D48/2)/(D!H$94)</f>
        <v>2.7719386161843573E-3</v>
      </c>
      <c r="I142" s="69">
        <f>('C'!E48/2)/(D!I$94)</f>
        <v>1.9734230583434813E-3</v>
      </c>
      <c r="J142" s="69">
        <f>('C'!F48/2)/(D!J$94)</f>
        <v>2.5354795309222556E-3</v>
      </c>
      <c r="K142" s="69">
        <f>('C'!G48/2)/(D!K$94)</f>
        <v>2.5390085763643175E-3</v>
      </c>
      <c r="L142" s="69">
        <f>('C'!H48/2)/(D!L$94)</f>
        <v>3.888501415010015E-4</v>
      </c>
      <c r="M142" s="69">
        <f>('C'!I48/2)/(D!M$94)</f>
        <v>4.0811789821393465E-4</v>
      </c>
      <c r="N142" s="69">
        <f>('C'!J48/2)/(D!N$94)</f>
        <v>2.5615521011797602E-3</v>
      </c>
      <c r="O142" s="69">
        <f>('C'!K48/2)/(D!O$94)</f>
        <v>1.7916565173485566E-3</v>
      </c>
      <c r="P142" s="69">
        <f>('C'!L48/2)/(D!P$94)</f>
        <v>3.1401257409429226E-3</v>
      </c>
      <c r="Q142" s="69">
        <f>('C'!M48/2)/(D!Q$94)</f>
        <v>1.9069934630864111E-3</v>
      </c>
      <c r="R142" s="69">
        <f>('C'!N48/2)/(D!R$94)</f>
        <v>1.6080439810763295E-3</v>
      </c>
      <c r="S142" s="69">
        <f>('C'!O48/2)/(D!S$94)</f>
        <v>-2.0650082926975384E-4</v>
      </c>
      <c r="T142" s="69">
        <f>('C'!P48/2)/(D!T$94)</f>
        <v>-3.4048111806037036E-3</v>
      </c>
      <c r="U142" s="69">
        <f>('C'!Q48/2)/(D!U$94)</f>
        <v>-6.9805434147748226E-3</v>
      </c>
      <c r="V142" s="69">
        <f>('C'!R48/2)/(D!V$94)</f>
        <v>-4.927173761603656E-3</v>
      </c>
      <c r="W142" s="69">
        <f>('C'!S48/2)/(D!W$94)</f>
        <v>-4.7437203385543667E-3</v>
      </c>
      <c r="X142" s="69">
        <f>('C'!T48/2)/(D!X$94)</f>
        <v>-4.0386517214031758E-3</v>
      </c>
      <c r="Y142" s="69">
        <f>('C'!U48/2)/(D!Y$94)</f>
        <v>-4.3273177962731843E-3</v>
      </c>
      <c r="Z142" s="69">
        <f>('C'!V48/2)/(D!Z$94)</f>
        <v>-4.5887920895710324E-3</v>
      </c>
      <c r="AA142" s="69">
        <f>('C'!W48/2)/(D!AA$94)</f>
        <v>-3.9645319440061296E-3</v>
      </c>
      <c r="AB142" s="69">
        <f>('C'!X48/2)/(D!AB$94)</f>
        <v>-1.0860333548601787E-5</v>
      </c>
      <c r="AC142" s="69">
        <f>('C'!Y48/2)/(D!AC$94)</f>
        <v>1.7603041605169964E-4</v>
      </c>
    </row>
    <row r="143" spans="6:29" x14ac:dyDescent="0.25">
      <c r="F143" s="218" t="s">
        <v>19</v>
      </c>
      <c r="G143" s="219"/>
      <c r="H143" s="69">
        <f>('C'!D49/2)/(D!H$94)</f>
        <v>-2.7546156551083467E-3</v>
      </c>
      <c r="I143" s="69">
        <f>('C'!E49/2)/(D!I$94)</f>
        <v>-4.8119542420768319E-3</v>
      </c>
      <c r="J143" s="69">
        <f>('C'!F49/2)/(D!J$94)</f>
        <v>-7.3197224762605231E-3</v>
      </c>
      <c r="K143" s="69">
        <f>('C'!G49/2)/(D!K$94)</f>
        <v>-6.6097956090339326E-3</v>
      </c>
      <c r="L143" s="69">
        <f>('C'!H49/2)/(D!L$94)</f>
        <v>-1.0693921321764216E-2</v>
      </c>
      <c r="M143" s="69">
        <f>('C'!I49/2)/(D!M$94)</f>
        <v>-1.1974476771185341E-2</v>
      </c>
      <c r="N143" s="69">
        <f>('C'!J49/2)/(D!N$94)</f>
        <v>-8.7757268828995653E-3</v>
      </c>
      <c r="O143" s="69">
        <f>('C'!K49/2)/(D!O$94)</f>
        <v>-9.2286500218507848E-3</v>
      </c>
      <c r="P143" s="69">
        <f>('C'!L49/2)/(D!P$94)</f>
        <v>-1.012707621286677E-2</v>
      </c>
      <c r="Q143" s="69">
        <f>('C'!M49/2)/(D!Q$94)</f>
        <v>-1.0033977078013529E-2</v>
      </c>
      <c r="R143" s="69">
        <f>('C'!N49/2)/(D!R$94)</f>
        <v>-3.9843854972315641E-3</v>
      </c>
      <c r="S143" s="69">
        <f>('C'!O49/2)/(D!S$94)</f>
        <v>-5.9164840126877481E-3</v>
      </c>
      <c r="T143" s="69">
        <f>('C'!P49/2)/(D!T$94)</f>
        <v>-4.5989351119093769E-3</v>
      </c>
      <c r="U143" s="69">
        <f>('C'!Q49/2)/(D!U$94)</f>
        <v>-6.2683999444649603E-3</v>
      </c>
      <c r="V143" s="69">
        <f>('C'!R49/2)/(D!V$94)</f>
        <v>-2.7235905830185255E-3</v>
      </c>
      <c r="W143" s="69">
        <f>('C'!S49/2)/(D!W$94)</f>
        <v>-4.6214841811335157E-3</v>
      </c>
      <c r="X143" s="69">
        <f>('C'!T49/2)/(D!X$94)</f>
        <v>-5.4889469459326922E-3</v>
      </c>
      <c r="Y143" s="69">
        <f>('C'!U49/2)/(D!Y$94)</f>
        <v>-2.7902730510039296E-3</v>
      </c>
      <c r="Z143" s="69">
        <f>('C'!V49/2)/(D!Z$94)</f>
        <v>-3.3505015776949796E-3</v>
      </c>
      <c r="AA143" s="69">
        <f>('C'!W49/2)/(D!AA$94)</f>
        <v>-1.3015377442042622E-3</v>
      </c>
      <c r="AB143" s="69">
        <f>('C'!X49/2)/(D!AB$94)</f>
        <v>4.4077826579101774E-4</v>
      </c>
      <c r="AC143" s="69">
        <f>('C'!Y49/2)/(D!AC$94)</f>
        <v>-5.9541344741577071E-4</v>
      </c>
    </row>
    <row r="144" spans="6:29" x14ac:dyDescent="0.25">
      <c r="F144" s="220" t="s">
        <v>20</v>
      </c>
      <c r="G144" s="221"/>
      <c r="H144" s="69">
        <f>('C'!D50/2)/(D!H$94)</f>
        <v>0.20455951819365248</v>
      </c>
      <c r="I144" s="69">
        <f>('C'!E50/2)/(D!I$94)</f>
        <v>0.21019730887297963</v>
      </c>
      <c r="J144" s="69">
        <f>('C'!F50/2)/(D!J$94)</f>
        <v>0.15259534066674821</v>
      </c>
      <c r="K144" s="69">
        <f>('C'!G50/2)/(D!K$94)</f>
        <v>2.2274849587292294E-2</v>
      </c>
      <c r="L144" s="69">
        <f>('C'!H50/2)/(D!L$94)</f>
        <v>2.4652102291402951E-3</v>
      </c>
      <c r="M144" s="69">
        <f>('C'!I50/2)/(D!M$94)</f>
        <v>8.4552501704370092E-3</v>
      </c>
      <c r="N144" s="69">
        <f>('C'!J50/2)/(D!N$94)</f>
        <v>0.13531512883301444</v>
      </c>
      <c r="O144" s="69">
        <f>('C'!K50/2)/(D!O$94)</f>
        <v>2.4127965470419607E-2</v>
      </c>
      <c r="P144" s="69">
        <f>('C'!L50/2)/(D!P$94)</f>
        <v>0.24388951173193493</v>
      </c>
      <c r="Q144" s="69">
        <f>('C'!M50/2)/(D!Q$94)</f>
        <v>0.25346769179381867</v>
      </c>
      <c r="R144" s="69">
        <f>('C'!N50/2)/(D!R$94)</f>
        <v>6.8790700310278813E-2</v>
      </c>
      <c r="S144" s="69">
        <f>('C'!O50/2)/(D!S$94)</f>
        <v>7.2758434530128563E-2</v>
      </c>
      <c r="T144" s="69">
        <f>('C'!P50/2)/(D!T$94)</f>
        <v>6.2075733283409242E-2</v>
      </c>
      <c r="U144" s="69">
        <f>('C'!Q50/2)/(D!U$94)</f>
        <v>0.16776573493239952</v>
      </c>
      <c r="V144" s="69">
        <f>('C'!R50/2)/(D!V$94)</f>
        <v>4.4201745612127682E-2</v>
      </c>
      <c r="W144" s="69">
        <f>('C'!S50/2)/(D!W$94)</f>
        <v>0.34839100395775113</v>
      </c>
      <c r="X144" s="69">
        <f>('C'!T50/2)/(D!X$94)</f>
        <v>0.25638599443600962</v>
      </c>
      <c r="Y144" s="69">
        <f>('C'!U50/2)/(D!Y$94)</f>
        <v>9.5695365126532567E-3</v>
      </c>
      <c r="Z144" s="69">
        <f>('C'!V50/2)/(D!Z$94)</f>
        <v>1.1212440884167984E-2</v>
      </c>
      <c r="AA144" s="69">
        <f>('C'!W50/2)/(D!AA$94)</f>
        <v>6.7532771713796043E-3</v>
      </c>
      <c r="AB144" s="69">
        <f>('C'!X50/2)/(D!AB$94)</f>
        <v>5.2111248921954132E-3</v>
      </c>
      <c r="AC144" s="69">
        <f>('C'!Y50/2)/(D!AC$94)</f>
        <v>7.8614209520235286E-3</v>
      </c>
    </row>
    <row r="145" spans="6:29" x14ac:dyDescent="0.25">
      <c r="F145" s="218" t="s">
        <v>21</v>
      </c>
      <c r="G145" s="219"/>
      <c r="H145" s="69">
        <f>('C'!D51/2)/(D!H$94)</f>
        <v>0</v>
      </c>
      <c r="I145" s="69">
        <f>('C'!E51/2)/(D!I$94)</f>
        <v>1.5186273574282648E-5</v>
      </c>
      <c r="J145" s="69">
        <f>('C'!F51/2)/(D!J$94)</f>
        <v>6.8395214999936608E-6</v>
      </c>
      <c r="K145" s="69">
        <f>('C'!G51/2)/(D!K$94)</f>
        <v>0</v>
      </c>
      <c r="L145" s="69">
        <f>('C'!H51/2)/(D!L$94)</f>
        <v>1.540270526332909E-5</v>
      </c>
      <c r="M145" s="69">
        <f>('C'!I51/2)/(D!M$94)</f>
        <v>-1.3637067525998534E-3</v>
      </c>
      <c r="N145" s="69">
        <f>('C'!J51/2)/(D!N$94)</f>
        <v>-6.7385550308610549E-5</v>
      </c>
      <c r="O145" s="69">
        <f>('C'!K51/2)/(D!O$94)</f>
        <v>1.2170562827958446E-2</v>
      </c>
      <c r="P145" s="69">
        <f>('C'!L51/2)/(D!P$94)</f>
        <v>6.8067574642567349E-4</v>
      </c>
      <c r="Q145" s="69">
        <f>('C'!M51/2)/(D!Q$94)</f>
        <v>2.7967104919996624E-3</v>
      </c>
      <c r="R145" s="69">
        <f>('C'!N51/2)/(D!R$94)</f>
        <v>7.5728203978880275E-4</v>
      </c>
      <c r="S145" s="69">
        <f>('C'!O51/2)/(D!S$94)</f>
        <v>1.4982580792783494E-3</v>
      </c>
      <c r="T145" s="69">
        <f>('C'!P51/2)/(D!T$94)</f>
        <v>3.701393186321541E-4</v>
      </c>
      <c r="U145" s="69">
        <f>('C'!Q51/2)/(D!U$94)</f>
        <v>1.4185037374829978E-4</v>
      </c>
      <c r="V145" s="69">
        <f>('C'!R51/2)/(D!V$94)</f>
        <v>8.9450648228266507E-5</v>
      </c>
      <c r="W145" s="69">
        <f>('C'!S51/2)/(D!W$94)</f>
        <v>-1.2531920249382298E-2</v>
      </c>
      <c r="X145" s="69">
        <f>('C'!T51/2)/(D!X$94)</f>
        <v>9.7596961096977887E-5</v>
      </c>
      <c r="Y145" s="69">
        <f>('C'!U51/2)/(D!Y$94)</f>
        <v>4.6932354223021802E-5</v>
      </c>
      <c r="Z145" s="69">
        <f>('C'!V51/2)/(D!Z$94)</f>
        <v>6.3730976793709189E-6</v>
      </c>
      <c r="AA145" s="69">
        <f>('C'!W51/2)/(D!AA$94)</f>
        <v>2.696844398083388E-4</v>
      </c>
      <c r="AB145" s="69">
        <f>('C'!X51/2)/(D!AB$94)</f>
        <v>6.1196573122885682E-6</v>
      </c>
      <c r="AC145" s="69">
        <f>('C'!Y51/2)/(D!AC$94)</f>
        <v>4.9075532506911633E-5</v>
      </c>
    </row>
    <row r="146" spans="6:29" x14ac:dyDescent="0.25">
      <c r="F146" s="220" t="s">
        <v>22</v>
      </c>
      <c r="G146" s="221"/>
      <c r="H146" s="69">
        <f>('C'!D52/2)/(D!H$94)</f>
        <v>7.7736363537662417E-2</v>
      </c>
      <c r="I146" s="69">
        <f>('C'!E52/2)/(D!I$94)</f>
        <v>0.11780583189004573</v>
      </c>
      <c r="J146" s="69">
        <f>('C'!F52/2)/(D!J$94)</f>
        <v>9.418553172448263E-2</v>
      </c>
      <c r="K146" s="69">
        <f>('C'!G52/2)/(D!K$94)</f>
        <v>0.12111395307741836</v>
      </c>
      <c r="L146" s="69">
        <f>('C'!H52/2)/(D!L$94)</f>
        <v>0.16472545843383804</v>
      </c>
      <c r="M146" s="69">
        <f>('C'!I52/2)/(D!M$94)</f>
        <v>0.16186748942719331</v>
      </c>
      <c r="N146" s="69">
        <f>('C'!J52/2)/(D!N$94)</f>
        <v>0.17090680181024742</v>
      </c>
      <c r="O146" s="69">
        <f>('C'!K52/2)/(D!O$94)</f>
        <v>0.20798801194361208</v>
      </c>
      <c r="P146" s="69">
        <f>('C'!L52/2)/(D!P$94)</f>
        <v>0.24804673017969533</v>
      </c>
      <c r="Q146" s="69">
        <f>('C'!M52/2)/(D!Q$94)</f>
        <v>0.24878428254523433</v>
      </c>
      <c r="R146" s="69">
        <f>('C'!N52/2)/(D!R$94)</f>
        <v>0.24631345446474734</v>
      </c>
      <c r="S146" s="69">
        <f>('C'!O52/2)/(D!S$94)</f>
        <v>0.25533579369183895</v>
      </c>
      <c r="T146" s="69">
        <f>('C'!P52/2)/(D!T$94)</f>
        <v>0.20737455607935859</v>
      </c>
      <c r="U146" s="69">
        <f>('C'!Q52/2)/(D!U$94)</f>
        <v>0.2137663081619425</v>
      </c>
      <c r="V146" s="69">
        <f>('C'!R52/2)/(D!V$94)</f>
        <v>0.22123844800009046</v>
      </c>
      <c r="W146" s="69">
        <f>('C'!S52/2)/(D!W$94)</f>
        <v>0.17853349802457</v>
      </c>
      <c r="X146" s="69">
        <f>('C'!T52/2)/(D!X$94)</f>
        <v>0.16594747401180043</v>
      </c>
      <c r="Y146" s="69">
        <f>('C'!U52/2)/(D!Y$94)</f>
        <v>0.14508538514075936</v>
      </c>
      <c r="Z146" s="69">
        <f>('C'!V52/2)/(D!Z$94)</f>
        <v>0.14279083823241018</v>
      </c>
      <c r="AA146" s="69">
        <f>('C'!W52/2)/(D!AA$94)</f>
        <v>0.15023726866512321</v>
      </c>
      <c r="AB146" s="69">
        <f>('C'!X52/2)/(D!AB$94)</f>
        <v>0.16296649652320228</v>
      </c>
      <c r="AC146" s="69">
        <f>('C'!Y52/2)/(D!AC$94)</f>
        <v>0.13959795079049245</v>
      </c>
    </row>
    <row r="147" spans="6:29" x14ac:dyDescent="0.25">
      <c r="F147" s="218" t="s">
        <v>23</v>
      </c>
      <c r="G147" s="219"/>
      <c r="H147" s="69">
        <f>('C'!D53/2)/(D!H$94)</f>
        <v>7.4485084265307699E-2</v>
      </c>
      <c r="I147" s="69">
        <f>('C'!E53/2)/(D!I$94)</f>
        <v>5.4921865976315751E-2</v>
      </c>
      <c r="J147" s="69">
        <f>('C'!F53/2)/(D!J$94)</f>
        <v>8.3110836939691984E-2</v>
      </c>
      <c r="K147" s="69">
        <f>('C'!G53/2)/(D!K$94)</f>
        <v>9.6728761073999248E-2</v>
      </c>
      <c r="L147" s="69">
        <f>('C'!H53/2)/(D!L$94)</f>
        <v>0.17848272547177071</v>
      </c>
      <c r="M147" s="69">
        <f>('C'!I53/2)/(D!M$94)</f>
        <v>0.19047415587186486</v>
      </c>
      <c r="N147" s="69">
        <f>('C'!J53/2)/(D!N$94)</f>
        <v>0.17577293973198171</v>
      </c>
      <c r="O147" s="69">
        <f>('C'!K53/2)/(D!O$94)</f>
        <v>0.20203130516332951</v>
      </c>
      <c r="P147" s="69">
        <f>('C'!L53/2)/(D!P$94)</f>
        <v>0.21327301776269003</v>
      </c>
      <c r="Q147" s="69">
        <f>('C'!M53/2)/(D!Q$94)</f>
        <v>0.21700637242388471</v>
      </c>
      <c r="R147" s="69">
        <f>('C'!N53/2)/(D!R$94)</f>
        <v>0.19337833321684167</v>
      </c>
      <c r="S147" s="69">
        <f>('C'!O53/2)/(D!S$94)</f>
        <v>0.16624301440735401</v>
      </c>
      <c r="T147" s="69">
        <f>('C'!P53/2)/(D!T$94)</f>
        <v>0.17352908244861456</v>
      </c>
      <c r="U147" s="69">
        <f>('C'!Q53/2)/(D!U$94)</f>
        <v>0.15941517692593124</v>
      </c>
      <c r="V147" s="69">
        <f>('C'!R53/2)/(D!V$94)</f>
        <v>0.13768861297185131</v>
      </c>
      <c r="W147" s="69">
        <f>('C'!S53/2)/(D!W$94)</f>
        <v>0.11496334994129676</v>
      </c>
      <c r="X147" s="69">
        <f>('C'!T53/2)/(D!X$94)</f>
        <v>6.0997456707556859E-2</v>
      </c>
      <c r="Y147" s="69">
        <f>('C'!U53/2)/(D!Y$94)</f>
        <v>4.1985607260498159E-2</v>
      </c>
      <c r="Z147" s="69">
        <f>('C'!V53/2)/(D!Z$94)</f>
        <v>2.6097582492947476E-2</v>
      </c>
      <c r="AA147" s="69">
        <f>('C'!W53/2)/(D!AA$94)</f>
        <v>1.4413907294773898E-2</v>
      </c>
      <c r="AB147" s="69">
        <f>('C'!X53/2)/(D!AB$94)</f>
        <v>2.94179113482692E-2</v>
      </c>
      <c r="AC147" s="69">
        <f>('C'!Y53/2)/(D!AC$94)</f>
        <v>1.6701226476043354E-2</v>
      </c>
    </row>
    <row r="148" spans="6:29" x14ac:dyDescent="0.25">
      <c r="F148" s="220" t="s">
        <v>24</v>
      </c>
      <c r="G148" s="221"/>
      <c r="H148" s="69">
        <f>('C'!D54/2)/(D!H$94)</f>
        <v>2.0044433393422004E-2</v>
      </c>
      <c r="I148" s="69">
        <f>('C'!E54/2)/(D!I$94)</f>
        <v>8.080641384985765E-3</v>
      </c>
      <c r="J148" s="69">
        <f>('C'!F54/2)/(D!J$94)</f>
        <v>1.8800592956984628E-2</v>
      </c>
      <c r="K148" s="69">
        <f>('C'!G54/2)/(D!K$94)</f>
        <v>1.9450149914502661E-2</v>
      </c>
      <c r="L148" s="69">
        <f>('C'!H54/2)/(D!L$94)</f>
        <v>3.5324419216029447E-2</v>
      </c>
      <c r="M148" s="69">
        <f>('C'!I54/2)/(D!M$94)</f>
        <v>4.4407017624734452E-2</v>
      </c>
      <c r="N148" s="69">
        <f>('C'!J54/2)/(D!N$94)</f>
        <v>4.2725295207991766E-2</v>
      </c>
      <c r="O148" s="69">
        <f>('C'!K54/2)/(D!O$94)</f>
        <v>8.6419517686744607E-2</v>
      </c>
      <c r="P148" s="69">
        <f>('C'!L54/2)/(D!P$94)</f>
        <v>5.5376559408933899E-2</v>
      </c>
      <c r="Q148" s="69">
        <f>('C'!M54/2)/(D!Q$94)</f>
        <v>4.952753145050267E-2</v>
      </c>
      <c r="R148" s="69">
        <f>('C'!N54/2)/(D!R$94)</f>
        <v>3.8809367260094776E-2</v>
      </c>
      <c r="S148" s="69">
        <f>('C'!O54/2)/(D!S$94)</f>
        <v>3.4998818419325436E-2</v>
      </c>
      <c r="T148" s="69">
        <f>('C'!P54/2)/(D!T$94)</f>
        <v>5.4133804639594302E-2</v>
      </c>
      <c r="U148" s="69">
        <f>('C'!Q54/2)/(D!U$94)</f>
        <v>6.3413560152188034E-2</v>
      </c>
      <c r="V148" s="69">
        <f>('C'!R54/2)/(D!V$94)</f>
        <v>8.0647689566612418E-2</v>
      </c>
      <c r="W148" s="69">
        <f>('C'!S54/2)/(D!W$94)</f>
        <v>2.637921882741226E-2</v>
      </c>
      <c r="X148" s="69">
        <f>('C'!T54/2)/(D!X$94)</f>
        <v>2.3025767755800588E-2</v>
      </c>
      <c r="Y148" s="69">
        <f>('C'!U54/2)/(D!Y$94)</f>
        <v>2.4272505201094932E-2</v>
      </c>
      <c r="Z148" s="69">
        <f>('C'!V54/2)/(D!Z$94)</f>
        <v>2.3802616341301864E-2</v>
      </c>
      <c r="AA148" s="69">
        <f>('C'!W54/2)/(D!AA$94)</f>
        <v>1.6395212124215228E-2</v>
      </c>
      <c r="AB148" s="69">
        <f>('C'!X54/2)/(D!AB$94)</f>
        <v>2.3137208255993337E-2</v>
      </c>
      <c r="AC148" s="69">
        <f>('C'!Y54/2)/(D!AC$94)</f>
        <v>3.3071497572806849E-2</v>
      </c>
    </row>
    <row r="149" spans="6:29" x14ac:dyDescent="0.25">
      <c r="F149" s="218" t="s">
        <v>25</v>
      </c>
      <c r="G149" s="219"/>
      <c r="H149" s="69">
        <f>('C'!D55/2)/(D!H$94)</f>
        <v>7.5763356643315613E-2</v>
      </c>
      <c r="I149" s="69">
        <f>('C'!E55/2)/(D!I$94)</f>
        <v>9.1924556964654722E-2</v>
      </c>
      <c r="J149" s="69">
        <f>('C'!F55/2)/(D!J$94)</f>
        <v>0.15184507469143091</v>
      </c>
      <c r="K149" s="69">
        <f>('C'!G55/2)/(D!K$94)</f>
        <v>0.1674611002167567</v>
      </c>
      <c r="L149" s="69">
        <f>('C'!H55/2)/(D!L$94)</f>
        <v>0.20304490613169279</v>
      </c>
      <c r="M149" s="69">
        <f>('C'!I55/2)/(D!M$94)</f>
        <v>0.13428094002650279</v>
      </c>
      <c r="N149" s="69">
        <f>('C'!J55/2)/(D!N$94)</f>
        <v>0.14224991914003679</v>
      </c>
      <c r="O149" s="69">
        <f>('C'!K55/2)/(D!O$94)</f>
        <v>0.12652221831575106</v>
      </c>
      <c r="P149" s="69">
        <f>('C'!L55/2)/(D!P$94)</f>
        <v>0.14337019188533592</v>
      </c>
      <c r="Q149" s="69">
        <f>('C'!M55/2)/(D!Q$94)</f>
        <v>0.1416918368168455</v>
      </c>
      <c r="R149" s="69">
        <f>('C'!N55/2)/(D!R$94)</f>
        <v>0.10550793879612265</v>
      </c>
      <c r="S149" s="69">
        <f>('C'!O55/2)/(D!S$94)</f>
        <v>0.10036960659548784</v>
      </c>
      <c r="T149" s="69">
        <f>('C'!P55/2)/(D!T$94)</f>
        <v>8.8489225659924536E-2</v>
      </c>
      <c r="U149" s="69">
        <f>('C'!Q55/2)/(D!U$94)</f>
        <v>6.5963450650164554E-2</v>
      </c>
      <c r="V149" s="69">
        <f>('C'!R55/2)/(D!V$94)</f>
        <v>6.3035718484485789E-2</v>
      </c>
      <c r="W149" s="69">
        <f>('C'!S55/2)/(D!W$94)</f>
        <v>5.2857140460139028E-2</v>
      </c>
      <c r="X149" s="69">
        <f>('C'!T55/2)/(D!X$94)</f>
        <v>5.6428957135068666E-2</v>
      </c>
      <c r="Y149" s="69">
        <f>('C'!U55/2)/(D!Y$94)</f>
        <v>5.1813582818313629E-2</v>
      </c>
      <c r="Z149" s="69">
        <f>('C'!V55/2)/(D!Z$94)</f>
        <v>4.8581660685704367E-2</v>
      </c>
      <c r="AA149" s="69">
        <f>('C'!W55/2)/(D!AA$94)</f>
        <v>3.6431111964204531E-2</v>
      </c>
      <c r="AB149" s="69">
        <f>('C'!X55/2)/(D!AB$94)</f>
        <v>4.1786676963778226E-2</v>
      </c>
      <c r="AC149" s="69">
        <f>('C'!Y55/2)/(D!AC$94)</f>
        <v>4.6039312295161609E-2</v>
      </c>
    </row>
    <row r="150" spans="6:29" ht="15.75" thickBot="1" x14ac:dyDescent="0.3">
      <c r="F150" s="222" t="s">
        <v>26</v>
      </c>
      <c r="G150" s="223"/>
      <c r="H150" s="70">
        <f>('C'!D56/2)/(D!H$94)</f>
        <v>0</v>
      </c>
      <c r="I150" s="70">
        <f>('C'!E56/2)/(D!I$94)</f>
        <v>1.5438434673957284E-8</v>
      </c>
      <c r="J150" s="70">
        <f>('C'!F56/2)/(D!J$94)</f>
        <v>0</v>
      </c>
      <c r="K150" s="70">
        <f>('C'!G56/2)/(D!K$94)</f>
        <v>-5.0790431194387618E-9</v>
      </c>
      <c r="L150" s="70">
        <f>('C'!H56/2)/(D!L$94)</f>
        <v>1.7404186738224962E-8</v>
      </c>
      <c r="M150" s="70">
        <f>('C'!I56/2)/(D!M$94)</f>
        <v>0</v>
      </c>
      <c r="N150" s="70">
        <f>('C'!J56/2)/(D!N$94)</f>
        <v>-1.7073721526625959E-4</v>
      </c>
      <c r="O150" s="70">
        <f>('C'!K56/2)/(D!O$94)</f>
        <v>-2.69509709277157E-4</v>
      </c>
      <c r="P150" s="70">
        <f>('C'!L56/2)/(D!P$94)</f>
        <v>-5.7055222323339899E-4</v>
      </c>
      <c r="Q150" s="70">
        <f>('C'!M56/2)/(D!Q$94)</f>
        <v>-3.3491817730973934E-4</v>
      </c>
      <c r="R150" s="70">
        <f>('C'!N56/2)/(D!R$94)</f>
        <v>-2.3865996748227277E-4</v>
      </c>
      <c r="S150" s="70">
        <f>('C'!O56/2)/(D!S$94)</f>
        <v>-3.1422568480690179E-4</v>
      </c>
      <c r="T150" s="70">
        <f>('C'!P56/2)/(D!T$94)</f>
        <v>3.5987494692116387E-4</v>
      </c>
      <c r="U150" s="70">
        <f>('C'!Q56/2)/(D!U$94)</f>
        <v>4.6718526544251345E-5</v>
      </c>
      <c r="V150" s="70">
        <f>('C'!R56/2)/(D!V$94)</f>
        <v>-1.9038440661373201E-4</v>
      </c>
      <c r="W150" s="70">
        <f>('C'!S56/2)/(D!W$94)</f>
        <v>-3.8516723300863941E-5</v>
      </c>
      <c r="X150" s="70">
        <f>('C'!T56/2)/(D!X$94)</f>
        <v>-1.1756773423036842E-4</v>
      </c>
      <c r="Y150" s="70">
        <f>('C'!U56/2)/(D!Y$94)</f>
        <v>-2.1187189168967544E-4</v>
      </c>
      <c r="Z150" s="70">
        <f>('C'!V56/2)/(D!Z$94)</f>
        <v>-1.3659812972827474E-4</v>
      </c>
      <c r="AA150" s="70">
        <f>('C'!W56/2)/(D!AA$94)</f>
        <v>-1.2141597054281997E-4</v>
      </c>
      <c r="AB150" s="70">
        <f>('C'!X56/2)/(D!AB$94)</f>
        <v>8.842493180114899E-4</v>
      </c>
      <c r="AC150" s="70">
        <f>('C'!Y56/2)/(D!AC$94)</f>
        <v>8.0610686583185978E-5</v>
      </c>
    </row>
    <row r="151" spans="6:29" x14ac:dyDescent="0.25">
      <c r="F151" s="1" t="s">
        <v>57</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13"/>
  <sheetViews>
    <sheetView showGridLines="0" topLeftCell="A4" workbookViewId="0">
      <selection activeCell="D70" sqref="D70"/>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s>
  <sheetData>
    <row r="7" spans="2:11" ht="15" customHeight="1" x14ac:dyDescent="0.25">
      <c r="B7" s="208" t="s">
        <v>10</v>
      </c>
      <c r="C7" s="208"/>
      <c r="D7" s="208"/>
      <c r="E7" s="87"/>
      <c r="J7" s="194" t="s">
        <v>46</v>
      </c>
      <c r="K7" s="194"/>
    </row>
    <row r="8" spans="2:11" x14ac:dyDescent="0.25">
      <c r="B8" s="208"/>
      <c r="C8" s="208"/>
      <c r="D8" s="208"/>
      <c r="E8" s="87"/>
      <c r="J8" s="194"/>
      <c r="K8" s="194"/>
    </row>
    <row r="9" spans="2:11" x14ac:dyDescent="0.25">
      <c r="B9" s="208"/>
      <c r="C9" s="208"/>
      <c r="D9" s="208"/>
      <c r="E9" s="87"/>
      <c r="J9" s="194"/>
      <c r="K9" s="194"/>
    </row>
    <row r="10" spans="2:11" x14ac:dyDescent="0.25">
      <c r="B10" s="208"/>
      <c r="C10" s="208"/>
      <c r="D10" s="208"/>
      <c r="E10" s="87"/>
      <c r="J10" s="194"/>
      <c r="K10" s="194"/>
    </row>
    <row r="11" spans="2:11" x14ac:dyDescent="0.25">
      <c r="B11" s="208"/>
      <c r="C11" s="208"/>
      <c r="D11" s="208"/>
      <c r="E11" s="87"/>
      <c r="J11" s="194"/>
      <c r="K11" s="194"/>
    </row>
    <row r="12" spans="2:11" x14ac:dyDescent="0.25">
      <c r="B12" s="208"/>
      <c r="C12" s="208"/>
      <c r="D12" s="208"/>
      <c r="E12" s="87"/>
      <c r="J12" s="194"/>
      <c r="K12" s="194"/>
    </row>
    <row r="13" spans="2:11" x14ac:dyDescent="0.25">
      <c r="B13" s="208"/>
      <c r="C13" s="208"/>
      <c r="D13" s="208"/>
      <c r="E13" s="87"/>
      <c r="J13" s="194"/>
      <c r="K13" s="194"/>
    </row>
    <row r="14" spans="2:11" x14ac:dyDescent="0.25">
      <c r="B14" s="208"/>
      <c r="C14" s="208"/>
      <c r="D14" s="208"/>
      <c r="E14" s="87"/>
      <c r="J14" s="194"/>
      <c r="K14" s="194"/>
    </row>
    <row r="15" spans="2:11" x14ac:dyDescent="0.25">
      <c r="B15" s="208"/>
      <c r="C15" s="208"/>
      <c r="D15" s="208"/>
      <c r="E15" s="87"/>
      <c r="J15" s="194"/>
      <c r="K15" s="194"/>
    </row>
    <row r="16" spans="2:11" x14ac:dyDescent="0.25">
      <c r="B16" s="208"/>
      <c r="C16" s="208"/>
      <c r="D16" s="208"/>
      <c r="E16" s="87"/>
      <c r="J16" s="194"/>
      <c r="K16" s="194"/>
    </row>
    <row r="17" spans="2:12" x14ac:dyDescent="0.25">
      <c r="B17" s="195" t="s">
        <v>3</v>
      </c>
      <c r="C17" s="195"/>
      <c r="D17" s="195"/>
      <c r="G17" s="88" t="s">
        <v>3</v>
      </c>
      <c r="H17" s="88"/>
      <c r="I17" s="88"/>
      <c r="J17" s="88" t="s">
        <v>3</v>
      </c>
      <c r="K17" s="88"/>
      <c r="L17" s="88"/>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97" t="s">
        <v>27</v>
      </c>
      <c r="E46" s="198"/>
      <c r="F46" s="71">
        <f>+A!D46/E!E60</f>
        <v>1.8044873976887737E-5</v>
      </c>
      <c r="G46" s="71">
        <f>+A!E46/E!F60</f>
        <v>1.9290832427847203E-5</v>
      </c>
      <c r="H46" s="71">
        <f>+A!F46/E!G60</f>
        <v>2.1735402679973389E-5</v>
      </c>
      <c r="I46" s="71">
        <f>+A!G46/E!H60</f>
        <v>1.869678742295458E-5</v>
      </c>
      <c r="J46" s="71">
        <f>+A!H46/E!I60</f>
        <v>2.0400444324449864E-5</v>
      </c>
      <c r="K46" s="71">
        <f>+A!I46/E!J60</f>
        <v>1.8975543671322873E-5</v>
      </c>
      <c r="L46" s="71">
        <f>+A!J46/E!K60</f>
        <v>2.4412865329354479E-5</v>
      </c>
      <c r="M46" s="71">
        <f>+A!K46/E!L60</f>
        <v>2.3662134124391564E-5</v>
      </c>
      <c r="N46" s="71">
        <f>+A!L46/E!M60</f>
        <v>2.5838063083423087E-5</v>
      </c>
      <c r="O46" s="71">
        <f>+A!M46/E!N60</f>
        <v>2.5623403622827318E-5</v>
      </c>
      <c r="P46" s="71">
        <f>+A!N46/E!O60</f>
        <v>2.0981403099517732E-5</v>
      </c>
      <c r="Q46" s="71">
        <f>+A!O46/E!P60</f>
        <v>1.9987149077769237E-5</v>
      </c>
      <c r="R46" s="71">
        <f>+A!P46/E!Q60</f>
        <v>2.0212830314132786E-5</v>
      </c>
      <c r="S46" s="71">
        <f>+A!Q46/E!R60</f>
        <v>2.3442190740040617E-5</v>
      </c>
      <c r="T46" s="71">
        <f>+A!R46/E!S60</f>
        <v>2.3268060231480581E-5</v>
      </c>
      <c r="U46" s="71">
        <f>+A!S46/E!T60</f>
        <v>3.0435104520943647E-5</v>
      </c>
      <c r="V46" s="71">
        <f>+A!T46/E!U60</f>
        <v>2.372705064246221E-5</v>
      </c>
      <c r="W46" s="71">
        <f>+A!U46/E!V60</f>
        <v>1.4868401280490826E-5</v>
      </c>
      <c r="X46" s="71">
        <f>+A!V46/E!W60</f>
        <v>1.4566553752607691E-5</v>
      </c>
      <c r="Y46" s="71">
        <f>+A!W46/E!X60</f>
        <v>1.3946226466094792E-5</v>
      </c>
      <c r="Z46" s="71">
        <f>+A!X46/E!Y60</f>
        <v>1.4976490475471805E-5</v>
      </c>
      <c r="AA46" s="71">
        <f>+A!Y46/E!Z60</f>
        <v>1.4407995382019514E-5</v>
      </c>
    </row>
    <row r="47" spans="4:27" x14ac:dyDescent="0.25">
      <c r="D47" s="218" t="s">
        <v>17</v>
      </c>
      <c r="E47" s="219"/>
      <c r="F47" s="72">
        <f>+A!D47/E!E61</f>
        <v>7.9015949665840204E-6</v>
      </c>
      <c r="G47" s="72">
        <f>+A!E47/E!F61</f>
        <v>5.2557037670694907E-6</v>
      </c>
      <c r="H47" s="72">
        <f>+A!F47/E!G61</f>
        <v>5.0460060366027587E-6</v>
      </c>
      <c r="I47" s="72">
        <f>+A!G47/E!H61</f>
        <v>8.7304261465737387E-6</v>
      </c>
      <c r="J47" s="72">
        <f>+A!H47/E!I61</f>
        <v>1.1285147677160934E-5</v>
      </c>
      <c r="K47" s="72">
        <f>+A!I47/E!J61</f>
        <v>1.1138092455777525E-5</v>
      </c>
      <c r="L47" s="72">
        <f>+A!J47/E!K61</f>
        <v>1.6007328628283204E-5</v>
      </c>
      <c r="M47" s="72">
        <f>+A!K47/E!L61</f>
        <v>2.5423321111259673E-5</v>
      </c>
      <c r="N47" s="72">
        <f>+A!L47/E!M61</f>
        <v>1.1903056743607486E-5</v>
      </c>
      <c r="O47" s="72">
        <f>+A!M47/E!N61</f>
        <v>9.3225277082382757E-6</v>
      </c>
      <c r="P47" s="72">
        <f>+A!N47/E!O61</f>
        <v>7.320075872199955E-6</v>
      </c>
      <c r="Q47" s="72">
        <f>+A!O47/E!P61</f>
        <v>6.7884025657437805E-6</v>
      </c>
      <c r="R47" s="72">
        <f>+A!P47/E!Q61</f>
        <v>9.1439233947456564E-6</v>
      </c>
      <c r="S47" s="72">
        <f>+A!Q47/E!R61</f>
        <v>8.1705287877050544E-6</v>
      </c>
      <c r="T47" s="72">
        <f>+A!R47/E!S61</f>
        <v>1.0056249228964803E-5</v>
      </c>
      <c r="U47" s="72">
        <f>+A!S47/E!T61</f>
        <v>1.2787112146191557E-5</v>
      </c>
      <c r="V47" s="72">
        <f>+A!T47/E!U61</f>
        <v>1.0421011322081934E-5</v>
      </c>
      <c r="W47" s="72">
        <f>+A!U47/E!V61</f>
        <v>1.2068932742721578E-5</v>
      </c>
      <c r="X47" s="72">
        <f>+A!V47/E!W61</f>
        <v>1.3563992520838866E-5</v>
      </c>
      <c r="Y47" s="72">
        <f>+A!W47/E!X61</f>
        <v>1.4500843817668905E-5</v>
      </c>
      <c r="Z47" s="72">
        <f>+A!X47/E!Y61</f>
        <v>1.4969946429175856E-5</v>
      </c>
      <c r="AA47" s="72">
        <f>+A!Y47/E!Z61</f>
        <v>1.4139125916741521E-5</v>
      </c>
    </row>
    <row r="48" spans="4:27" x14ac:dyDescent="0.25">
      <c r="D48" s="53" t="s">
        <v>18</v>
      </c>
      <c r="E48" s="54"/>
      <c r="F48" s="73">
        <f>+A!D48/E!E62</f>
        <v>8.8716373313709792E-6</v>
      </c>
      <c r="G48" s="73">
        <f>+A!E48/E!F62</f>
        <v>6.1599530498169545E-6</v>
      </c>
      <c r="H48" s="73">
        <f>+A!F48/E!G62</f>
        <v>8.6665286409343905E-6</v>
      </c>
      <c r="I48" s="73">
        <f>+A!G48/E!H62</f>
        <v>8.2446389479381726E-6</v>
      </c>
      <c r="J48" s="73">
        <f>+A!H48/E!I62</f>
        <v>1.1202492414841599E-6</v>
      </c>
      <c r="K48" s="73">
        <f>+A!I48/E!J62</f>
        <v>1.4403455723778501E-6</v>
      </c>
      <c r="L48" s="73">
        <f>+A!J48/E!K62</f>
        <v>8.7457896252420407E-6</v>
      </c>
      <c r="M48" s="73">
        <f>+A!K48/E!L62</f>
        <v>5.6935280567894033E-6</v>
      </c>
      <c r="N48" s="73">
        <f>+A!L48/E!M62</f>
        <v>8.4766922816191183E-6</v>
      </c>
      <c r="O48" s="73">
        <f>+A!M48/E!N62</f>
        <v>5.6865743166839388E-6</v>
      </c>
      <c r="P48" s="73">
        <f>+A!N48/E!O62</f>
        <v>5.6126403043390172E-6</v>
      </c>
      <c r="Q48" s="73">
        <f>+A!O48/E!P62</f>
        <v>2.390104675757119E-6</v>
      </c>
      <c r="R48" s="73">
        <f>+A!P48/E!Q62</f>
        <v>2.5411270666180046E-7</v>
      </c>
      <c r="S48" s="73">
        <f>+A!Q48/E!R62</f>
        <v>2.904856804006972E-7</v>
      </c>
      <c r="T48" s="73">
        <f>+A!R48/E!S62</f>
        <v>1.0201742382207174E-6</v>
      </c>
      <c r="U48" s="73">
        <f>+A!S48/E!T62</f>
        <v>2.6391407738429065E-7</v>
      </c>
      <c r="V48" s="73">
        <f>+A!T48/E!U62</f>
        <v>1.9028876878180124E-7</v>
      </c>
      <c r="W48" s="73">
        <f>+A!U48/E!V62</f>
        <v>0</v>
      </c>
      <c r="X48" s="73">
        <f>+A!V48/E!W62</f>
        <v>8.24015248609073E-9</v>
      </c>
      <c r="Y48" s="73">
        <f>+A!W48/E!X62</f>
        <v>7.5144114958468527E-8</v>
      </c>
      <c r="Z48" s="73">
        <f>+A!X48/E!Y62</f>
        <v>2.822246413550472E-7</v>
      </c>
      <c r="AA48" s="73">
        <f>+A!Y48/E!Z62</f>
        <v>6.9584830474649656E-7</v>
      </c>
    </row>
    <row r="49" spans="4:27" x14ac:dyDescent="0.25">
      <c r="D49" s="51" t="s">
        <v>19</v>
      </c>
      <c r="E49" s="52"/>
      <c r="F49" s="73">
        <f>+A!D49/E!E63</f>
        <v>1.2387498416263142E-7</v>
      </c>
      <c r="G49" s="73">
        <f>+A!E49/E!F63</f>
        <v>7.3618026076047731E-7</v>
      </c>
      <c r="H49" s="73">
        <f>+A!F49/E!G63</f>
        <v>7.6645024404045421E-7</v>
      </c>
      <c r="I49" s="73">
        <f>+A!G49/E!H63</f>
        <v>2.5625365867344368E-6</v>
      </c>
      <c r="J49" s="73">
        <f>+A!H49/E!I63</f>
        <v>1.0185291369670409E-6</v>
      </c>
      <c r="K49" s="73">
        <f>+A!I49/E!J63</f>
        <v>4.4247577207871471E-7</v>
      </c>
      <c r="L49" s="73">
        <f>+A!J49/E!K63</f>
        <v>1.7153573334493614E-6</v>
      </c>
      <c r="M49" s="73">
        <f>+A!K49/E!L63</f>
        <v>3.1755818278417919E-6</v>
      </c>
      <c r="N49" s="73">
        <f>+A!L49/E!M63</f>
        <v>4.4529465831564778E-6</v>
      </c>
      <c r="O49" s="73">
        <f>+A!M49/E!N63</f>
        <v>7.8346777126285088E-6</v>
      </c>
      <c r="P49" s="73">
        <f>+A!N49/E!O63</f>
        <v>6.624387467268174E-6</v>
      </c>
      <c r="Q49" s="73">
        <f>+A!O49/E!P63</f>
        <v>5.821753132029717E-6</v>
      </c>
      <c r="R49" s="73">
        <f>+A!P49/E!Q63</f>
        <v>6.0694744498713157E-6</v>
      </c>
      <c r="S49" s="73">
        <f>+A!Q49/E!R63</f>
        <v>6.8598075946911274E-6</v>
      </c>
      <c r="T49" s="73">
        <f>+A!R49/E!S63</f>
        <v>6.9580002252631049E-6</v>
      </c>
      <c r="U49" s="73">
        <f>+A!S49/E!T63</f>
        <v>4.005717874790296E-6</v>
      </c>
      <c r="V49" s="73">
        <f>+A!T49/E!U63</f>
        <v>3.1102853415833509E-6</v>
      </c>
      <c r="W49" s="73">
        <f>+A!U49/E!V63</f>
        <v>3.2643185354042582E-6</v>
      </c>
      <c r="X49" s="73">
        <f>+A!V49/E!W63</f>
        <v>2.9640800849250539E-6</v>
      </c>
      <c r="Y49" s="73">
        <f>+A!W49/E!X63</f>
        <v>3.3493091057833282E-6</v>
      </c>
      <c r="Z49" s="73">
        <f>+A!X49/E!Y63</f>
        <v>4.5423200942671321E-6</v>
      </c>
      <c r="AA49" s="73">
        <f>+A!Y49/E!Z63</f>
        <v>3.7906861926205481E-6</v>
      </c>
    </row>
    <row r="50" spans="4:27" x14ac:dyDescent="0.25">
      <c r="D50" s="53" t="s">
        <v>20</v>
      </c>
      <c r="E50" s="54"/>
      <c r="F50" s="73">
        <f>+A!D50/E!E64</f>
        <v>1.0165882031368217E-4</v>
      </c>
      <c r="G50" s="73">
        <f>+A!E50/E!F64</f>
        <v>8.9735007419442062E-5</v>
      </c>
      <c r="H50" s="73">
        <f>+A!F50/E!G64</f>
        <v>7.1073619480549677E-5</v>
      </c>
      <c r="I50" s="73">
        <f>+A!G50/E!H64</f>
        <v>1.3064951662897751E-5</v>
      </c>
      <c r="J50" s="73">
        <f>+A!H50/E!I64</f>
        <v>1.2185197124753121E-6</v>
      </c>
      <c r="K50" s="73">
        <f>+A!I50/E!J64</f>
        <v>2.5390503621193873E-6</v>
      </c>
      <c r="L50" s="73">
        <f>+A!J50/E!K64</f>
        <v>4.4032112443611044E-5</v>
      </c>
      <c r="M50" s="73">
        <f>+A!K50/E!L64</f>
        <v>7.7405629897949459E-6</v>
      </c>
      <c r="N50" s="73">
        <f>+A!L50/E!M64</f>
        <v>6.0775251537662227E-5</v>
      </c>
      <c r="O50" s="73">
        <f>+A!M50/E!N64</f>
        <v>5.7781137725729592E-5</v>
      </c>
      <c r="P50" s="73">
        <f>+A!N50/E!O64</f>
        <v>1.3890548997010456E-5</v>
      </c>
      <c r="Q50" s="73">
        <f>+A!O50/E!P64</f>
        <v>1.3266962649134319E-5</v>
      </c>
      <c r="R50" s="73">
        <f>+A!P50/E!Q64</f>
        <v>1.2697913275581597E-5</v>
      </c>
      <c r="S50" s="73">
        <f>+A!Q50/E!R64</f>
        <v>2.8485462782193625E-5</v>
      </c>
      <c r="T50" s="73">
        <f>+A!R50/E!S64</f>
        <v>1.1430891052395528E-5</v>
      </c>
      <c r="U50" s="73">
        <f>+A!S50/E!T64</f>
        <v>8.4733619074364299E-5</v>
      </c>
      <c r="V50" s="73">
        <f>+A!T50/E!U64</f>
        <v>5.2431651779540536E-5</v>
      </c>
      <c r="W50" s="73">
        <f>+A!U50/E!V64</f>
        <v>2.0772459357602469E-6</v>
      </c>
      <c r="X50" s="73">
        <f>+A!V50/E!W64</f>
        <v>2.532719374569069E-6</v>
      </c>
      <c r="Y50" s="73">
        <f>+A!W50/E!X64</f>
        <v>1.6327471603392111E-6</v>
      </c>
      <c r="Z50" s="73">
        <f>+A!X50/E!Y64</f>
        <v>1.5967797437661551E-6</v>
      </c>
      <c r="AA50" s="73">
        <f>+A!Y50/E!Z64</f>
        <v>2.938101610796889E-6</v>
      </c>
    </row>
    <row r="51" spans="4:27" x14ac:dyDescent="0.25">
      <c r="D51" s="51" t="s">
        <v>21</v>
      </c>
      <c r="E51" s="52"/>
      <c r="F51" s="73">
        <f>+A!D51/E!E65</f>
        <v>0</v>
      </c>
      <c r="G51" s="73">
        <f>+A!E51/E!F65</f>
        <v>1.1685774084980874E-7</v>
      </c>
      <c r="H51" s="73">
        <f>+A!F51/E!G65</f>
        <v>5.3156775308385679E-8</v>
      </c>
      <c r="I51" s="73">
        <f>+A!G51/E!H65</f>
        <v>0</v>
      </c>
      <c r="J51" s="73">
        <f>+A!H51/E!I65</f>
        <v>1.0643786946240189E-7</v>
      </c>
      <c r="K51" s="73">
        <f>+A!I51/E!J65</f>
        <v>2.4288217963461668E-8</v>
      </c>
      <c r="L51" s="73">
        <f>+A!J51/E!K65</f>
        <v>8.7274179465113393E-8</v>
      </c>
      <c r="M51" s="73">
        <f>+A!K51/E!L65</f>
        <v>9.6192475500584806E-5</v>
      </c>
      <c r="N51" s="73">
        <f>+A!L51/E!M65</f>
        <v>4.1470733805408077E-6</v>
      </c>
      <c r="O51" s="73">
        <f>+A!M51/E!N65</f>
        <v>1.7402160191930329E-5</v>
      </c>
      <c r="P51" s="73">
        <f>+A!N51/E!O65</f>
        <v>5.7002707951871777E-6</v>
      </c>
      <c r="Q51" s="73">
        <f>+A!O51/E!P65</f>
        <v>1.1013701766606456E-5</v>
      </c>
      <c r="R51" s="73">
        <f>+A!P51/E!Q65</f>
        <v>2.481740116731411E-6</v>
      </c>
      <c r="S51" s="73">
        <f>+A!Q51/E!R65</f>
        <v>7.6621998940244965E-7</v>
      </c>
      <c r="T51" s="73">
        <f>+A!R51/E!S65</f>
        <v>6.3662866308258018E-7</v>
      </c>
      <c r="U51" s="73">
        <f>+A!S51/E!T65</f>
        <v>3.1909467843158929E-7</v>
      </c>
      <c r="V51" s="73">
        <f>+A!T51/E!U65</f>
        <v>5.8327704981599444E-7</v>
      </c>
      <c r="W51" s="73">
        <f>+A!U51/E!V65</f>
        <v>3.1986730896467015E-7</v>
      </c>
      <c r="X51" s="73">
        <f>+A!V51/E!W65</f>
        <v>4.8262770521259569E-8</v>
      </c>
      <c r="Y51" s="73">
        <f>+A!W51/E!X65</f>
        <v>2.0712679082540773E-6</v>
      </c>
      <c r="Z51" s="73">
        <f>+A!X51/E!Y65</f>
        <v>4.0756560509022773E-8</v>
      </c>
      <c r="AA51" s="73">
        <f>+A!Y51/E!Z65</f>
        <v>3.1967792875373842E-7</v>
      </c>
    </row>
    <row r="52" spans="4:27" x14ac:dyDescent="0.25">
      <c r="D52" s="53" t="s">
        <v>22</v>
      </c>
      <c r="E52" s="54"/>
      <c r="F52" s="73">
        <f>+A!D52/E!E66</f>
        <v>3.1241350795413918E-5</v>
      </c>
      <c r="G52" s="73">
        <f>+A!E52/E!F66</f>
        <v>4.9863361685227416E-5</v>
      </c>
      <c r="H52" s="73">
        <f>+A!F52/E!G66</f>
        <v>4.8576216721867791E-5</v>
      </c>
      <c r="I52" s="73">
        <f>+A!G52/E!H66</f>
        <v>5.4566837406150687E-5</v>
      </c>
      <c r="J52" s="73">
        <f>+A!H52/E!I66</f>
        <v>6.1564244956283077E-5</v>
      </c>
      <c r="K52" s="73">
        <f>+A!I52/E!J66</f>
        <v>6.3065533317885561E-5</v>
      </c>
      <c r="L52" s="73">
        <f>+A!J52/E!K66</f>
        <v>6.2532835192504867E-5</v>
      </c>
      <c r="M52" s="73">
        <f>+A!K52/E!L66</f>
        <v>6.6085897866813805E-5</v>
      </c>
      <c r="N52" s="73">
        <f>+A!L52/E!M66</f>
        <v>6.2522401214979421E-5</v>
      </c>
      <c r="O52" s="73">
        <f>+A!M52/E!N66</f>
        <v>6.2291414381461901E-5</v>
      </c>
      <c r="P52" s="73">
        <f>+A!N52/E!O66</f>
        <v>6.9670670316730849E-5</v>
      </c>
      <c r="Q52" s="73">
        <f>+A!O52/E!P66</f>
        <v>7.0458300775446685E-5</v>
      </c>
      <c r="R52" s="73">
        <f>+A!P52/E!Q66</f>
        <v>6.1968298641117275E-5</v>
      </c>
      <c r="S52" s="73">
        <f>+A!Q52/E!R66</f>
        <v>6.5278810551665955E-5</v>
      </c>
      <c r="T52" s="73">
        <f>+A!R52/E!S66</f>
        <v>7.6062437436619782E-5</v>
      </c>
      <c r="U52" s="73">
        <f>+A!S52/E!T66</f>
        <v>6.5708389872635547E-5</v>
      </c>
      <c r="V52" s="73">
        <f>+A!T52/E!U66</f>
        <v>6.1651174596212606E-5</v>
      </c>
      <c r="W52" s="73">
        <f>+A!U52/E!V66</f>
        <v>6.246101235472801E-5</v>
      </c>
      <c r="X52" s="73">
        <f>+A!V52/E!W66</f>
        <v>6.3227543331127116E-5</v>
      </c>
      <c r="Y52" s="73">
        <f>+A!W52/E!X66</f>
        <v>6.4207773240340061E-5</v>
      </c>
      <c r="Z52" s="73">
        <f>+A!X52/E!Y66</f>
        <v>6.184937839292013E-5</v>
      </c>
      <c r="AA52" s="73">
        <f>+A!Y52/E!Z66</f>
        <v>5.1168294821088097E-5</v>
      </c>
    </row>
    <row r="53" spans="4:27" x14ac:dyDescent="0.25">
      <c r="D53" s="51" t="s">
        <v>23</v>
      </c>
      <c r="E53" s="52"/>
      <c r="F53" s="73">
        <f>+A!D53/E!E67</f>
        <v>1.9679976142958113E-5</v>
      </c>
      <c r="G53" s="73">
        <f>+A!E53/E!F67</f>
        <v>1.6612558912190299E-5</v>
      </c>
      <c r="H53" s="73">
        <f>+A!F53/E!G67</f>
        <v>2.6538651281831629E-5</v>
      </c>
      <c r="I53" s="73">
        <f>+A!G53/E!H67</f>
        <v>2.9371855556973127E-5</v>
      </c>
      <c r="J53" s="73">
        <f>+A!H53/E!I67</f>
        <v>4.0971585448022178E-5</v>
      </c>
      <c r="K53" s="73">
        <f>+A!I53/E!J67</f>
        <v>4.6604118968746749E-5</v>
      </c>
      <c r="L53" s="73">
        <f>+A!J53/E!K67</f>
        <v>4.8352378830272748E-5</v>
      </c>
      <c r="M53" s="73">
        <f>+A!K53/E!L67</f>
        <v>5.1191478286797237E-5</v>
      </c>
      <c r="N53" s="73">
        <f>+A!L53/E!M67</f>
        <v>4.5880469718609536E-5</v>
      </c>
      <c r="O53" s="73">
        <f>+A!M53/E!N67</f>
        <v>4.4857883332810842E-5</v>
      </c>
      <c r="P53" s="73">
        <f>+A!N53/E!O67</f>
        <v>4.5239886759448794E-5</v>
      </c>
      <c r="Q53" s="73">
        <f>+A!O53/E!P67</f>
        <v>3.6601072306271753E-5</v>
      </c>
      <c r="R53" s="73">
        <f>+A!P53/E!Q67</f>
        <v>4.0377310018370713E-5</v>
      </c>
      <c r="S53" s="73">
        <f>+A!Q53/E!R67</f>
        <v>4.1244711710238433E-5</v>
      </c>
      <c r="T53" s="73">
        <f>+A!R53/E!S67</f>
        <v>4.3281463906200856E-5</v>
      </c>
      <c r="U53" s="73">
        <f>+A!S53/E!T67</f>
        <v>3.6097418860102788E-5</v>
      </c>
      <c r="V53" s="73">
        <f>+A!T53/E!U67</f>
        <v>2.0941913599353594E-5</v>
      </c>
      <c r="W53" s="73">
        <f>+A!U53/E!V67</f>
        <v>2.0976977211278213E-5</v>
      </c>
      <c r="X53" s="73">
        <f>+A!V53/E!W67</f>
        <v>1.7801042947679709E-5</v>
      </c>
      <c r="Y53" s="73">
        <f>+A!W53/E!X67</f>
        <v>1.6214868204801534E-5</v>
      </c>
      <c r="Z53" s="73">
        <f>+A!X53/E!Y67</f>
        <v>1.8766599558694561E-5</v>
      </c>
      <c r="AA53" s="73">
        <f>+A!Y53/E!Z67</f>
        <v>1.7040047212876972E-5</v>
      </c>
    </row>
    <row r="54" spans="4:27" x14ac:dyDescent="0.25">
      <c r="D54" s="53" t="s">
        <v>24</v>
      </c>
      <c r="E54" s="54"/>
      <c r="F54" s="73">
        <f>+A!D54/E!E68</f>
        <v>2.7473123666796378E-6</v>
      </c>
      <c r="G54" s="73">
        <f>+A!E54/E!F68</f>
        <v>1.6820074189014904E-6</v>
      </c>
      <c r="H54" s="73">
        <f>+A!F54/E!G68</f>
        <v>2.4421232029363492E-6</v>
      </c>
      <c r="I54" s="73">
        <f>+A!G54/E!H68</f>
        <v>2.8217207682261726E-6</v>
      </c>
      <c r="J54" s="73">
        <f>+A!H54/E!I68</f>
        <v>3.1293124614079286E-6</v>
      </c>
      <c r="K54" s="73">
        <f>+A!I54/E!J68</f>
        <v>3.8425116669233369E-6</v>
      </c>
      <c r="L54" s="73">
        <f>+A!J54/E!K68</f>
        <v>3.9831758117654E-6</v>
      </c>
      <c r="M54" s="73">
        <f>+A!K54/E!L68</f>
        <v>7.1581012000594518E-6</v>
      </c>
      <c r="N54" s="73">
        <f>+A!L54/E!M68</f>
        <v>4.5880931604093091E-6</v>
      </c>
      <c r="O54" s="73">
        <f>+A!M54/E!N68</f>
        <v>4.0567687322869997E-6</v>
      </c>
      <c r="P54" s="73">
        <f>+A!N54/E!O68</f>
        <v>3.7164703190304385E-6</v>
      </c>
      <c r="Q54" s="73">
        <f>+A!O54/E!P68</f>
        <v>4.6423690224389133E-6</v>
      </c>
      <c r="R54" s="73">
        <f>+A!P54/E!Q68</f>
        <v>5.9225277455540517E-6</v>
      </c>
      <c r="S54" s="73">
        <f>+A!Q54/E!R68</f>
        <v>6.9956603055687819E-6</v>
      </c>
      <c r="T54" s="73">
        <f>+A!R54/E!S68</f>
        <v>1.0105763022054699E-5</v>
      </c>
      <c r="U54" s="73">
        <f>+A!S54/E!T68</f>
        <v>4.8280067092788761E-6</v>
      </c>
      <c r="V54" s="73">
        <f>+A!T54/E!U68</f>
        <v>4.2100462653858497E-6</v>
      </c>
      <c r="W54" s="73">
        <f>+A!U54/E!V68</f>
        <v>4.114703913208569E-6</v>
      </c>
      <c r="X54" s="73">
        <f>+A!V54/E!W68</f>
        <v>3.9356395733830947E-6</v>
      </c>
      <c r="Y54" s="73">
        <f>+A!W54/E!X68</f>
        <v>2.9736142935639688E-6</v>
      </c>
      <c r="Z54" s="73">
        <f>+A!X54/E!Y68</f>
        <v>3.4353878656773643E-6</v>
      </c>
      <c r="AA54" s="73">
        <f>+A!Y54/E!Z68</f>
        <v>4.4929534474686449E-6</v>
      </c>
    </row>
    <row r="55" spans="4:27" x14ac:dyDescent="0.25">
      <c r="D55" s="51" t="s">
        <v>25</v>
      </c>
      <c r="E55" s="52"/>
      <c r="F55" s="73">
        <f>+A!D55/E!E69</f>
        <v>2.3291085349600486E-5</v>
      </c>
      <c r="G55" s="73">
        <f>+A!E55/E!F69</f>
        <v>2.7117848823812411E-5</v>
      </c>
      <c r="H55" s="73">
        <f>+A!F55/E!G69</f>
        <v>4.6784779618558897E-5</v>
      </c>
      <c r="I55" s="73">
        <f>+A!G55/E!H69</f>
        <v>4.8601874148151939E-5</v>
      </c>
      <c r="J55" s="73">
        <f>+A!H55/E!I69</f>
        <v>4.9733868545336855E-5</v>
      </c>
      <c r="K55" s="73">
        <f>+A!I55/E!J69</f>
        <v>3.6661872353398645E-5</v>
      </c>
      <c r="L55" s="73">
        <f>+A!J55/E!K69</f>
        <v>3.7784948293618045E-5</v>
      </c>
      <c r="M55" s="73">
        <f>+A!K55/E!L69</f>
        <v>3.3300869890040686E-5</v>
      </c>
      <c r="N55" s="73">
        <f>+A!L55/E!M69</f>
        <v>3.2994053010396951E-5</v>
      </c>
      <c r="O55" s="73">
        <f>+A!M55/E!N69</f>
        <v>3.2133516297428556E-5</v>
      </c>
      <c r="P55" s="73">
        <f>+A!N55/E!O69</f>
        <v>2.9711061468876552E-5</v>
      </c>
      <c r="Q55" s="73">
        <f>+A!O55/E!P69</f>
        <v>3.0187551622564142E-5</v>
      </c>
      <c r="R55" s="73">
        <f>+A!P55/E!Q69</f>
        <v>2.9985209993087635E-5</v>
      </c>
      <c r="S55" s="73">
        <f>+A!Q55/E!R69</f>
        <v>2.8389773220705354E-5</v>
      </c>
      <c r="T55" s="73">
        <f>+A!R55/E!S69</f>
        <v>2.7395456003608833E-5</v>
      </c>
      <c r="U55" s="73">
        <f>+A!S55/E!T69</f>
        <v>2.6091263025298574E-5</v>
      </c>
      <c r="V55" s="73">
        <f>+A!T55/E!U69</f>
        <v>2.7480496075218875E-5</v>
      </c>
      <c r="W55" s="73">
        <f>+A!U55/E!V69</f>
        <v>2.9657313090447808E-5</v>
      </c>
      <c r="X55" s="73">
        <f>+A!V55/E!W69</f>
        <v>2.8146160559540203E-5</v>
      </c>
      <c r="Y55" s="73">
        <f>+A!W55/E!X69</f>
        <v>2.3653759585790268E-5</v>
      </c>
      <c r="Z55" s="73">
        <f>+A!X55/E!Y69</f>
        <v>2.4945305823779586E-5</v>
      </c>
      <c r="AA55" s="73">
        <f>+A!Y55/E!Z69</f>
        <v>2.6326409814198576E-5</v>
      </c>
    </row>
    <row r="56" spans="4:27" ht="15.75" thickBot="1" x14ac:dyDescent="0.3">
      <c r="D56" s="55" t="s">
        <v>26</v>
      </c>
      <c r="E56" s="56"/>
      <c r="F56" s="74">
        <f>+A!D56/E!E70</f>
        <v>0</v>
      </c>
      <c r="G56" s="74">
        <f>+A!E56/E!F70</f>
        <v>2.0173089719749916E-11</v>
      </c>
      <c r="H56" s="74">
        <f>+A!F56/E!G70</f>
        <v>0</v>
      </c>
      <c r="I56" s="74">
        <f>+A!G56/E!H70</f>
        <v>0</v>
      </c>
      <c r="J56" s="74">
        <f>+A!H56/E!I70</f>
        <v>1.949498786983014E-11</v>
      </c>
      <c r="K56" s="74">
        <f>+A!I56/E!J70</f>
        <v>0</v>
      </c>
      <c r="L56" s="74">
        <f>+A!J56/E!K70</f>
        <v>0</v>
      </c>
      <c r="M56" s="74">
        <f>+A!K56/E!L70</f>
        <v>0</v>
      </c>
      <c r="N56" s="74">
        <f>+A!L56/E!M70</f>
        <v>3.2694578922954033E-8</v>
      </c>
      <c r="O56" s="74">
        <f>+A!M56/E!N70</f>
        <v>1.0950274688369849E-7</v>
      </c>
      <c r="P56" s="74">
        <f>+A!N56/E!O70</f>
        <v>2.801661924236538E-7</v>
      </c>
      <c r="Q56" s="74">
        <f>+A!O56/E!P70</f>
        <v>1.8619925596126255E-7</v>
      </c>
      <c r="R56" s="74">
        <f>+A!P56/E!Q70</f>
        <v>4.828226985510839E-7</v>
      </c>
      <c r="S56" s="74">
        <f>+A!Q56/E!R70</f>
        <v>2.7299633661077118E-7</v>
      </c>
      <c r="T56" s="74">
        <f>+A!R56/E!S70</f>
        <v>1.4684717461388174E-7</v>
      </c>
      <c r="U56" s="74">
        <f>+A!S56/E!T70</f>
        <v>1.8429374853360533E-7</v>
      </c>
      <c r="V56" s="74">
        <f>+A!T56/E!U70</f>
        <v>1.9261007264991364E-7</v>
      </c>
      <c r="W56" s="74">
        <f>+A!U56/E!V70</f>
        <v>1.2226327889725109E-7</v>
      </c>
      <c r="X56" s="74">
        <f>+A!V56/E!W70</f>
        <v>1.430195473532216E-7</v>
      </c>
      <c r="Y56" s="74">
        <f>+A!W56/E!X70</f>
        <v>1.5529590074534328E-7</v>
      </c>
      <c r="Z56" s="74">
        <f>+A!X56/E!Y70</f>
        <v>8.75381065650661E-7</v>
      </c>
      <c r="AA56" s="74">
        <f>+A!Y56/E!Z70</f>
        <v>2.2832682278837657E-7</v>
      </c>
    </row>
    <row r="57" spans="4:27" x14ac:dyDescent="0.25">
      <c r="D57" s="1" t="s">
        <v>57</v>
      </c>
    </row>
    <row r="58" spans="4:27" ht="16.5" thickBot="1" x14ac:dyDescent="0.3">
      <c r="E58" s="228" t="s">
        <v>14</v>
      </c>
      <c r="F58" s="228"/>
      <c r="G58" s="228"/>
      <c r="H58" s="228"/>
      <c r="I58" s="228"/>
      <c r="J58" s="228"/>
      <c r="K58" s="228"/>
      <c r="L58" s="228"/>
      <c r="M58" s="228"/>
      <c r="N58" s="228"/>
      <c r="O58" s="228"/>
      <c r="P58" s="228"/>
      <c r="Q58" s="228"/>
      <c r="R58" s="228"/>
      <c r="S58" s="228"/>
      <c r="T58" s="228"/>
      <c r="U58" s="228"/>
      <c r="V58" s="228"/>
      <c r="W58" s="228"/>
      <c r="X58" s="228"/>
      <c r="Y58" s="228"/>
      <c r="Z58" s="228"/>
    </row>
    <row r="59" spans="4:27" ht="15.75" thickBot="1" x14ac:dyDescent="0.3">
      <c r="D59" s="82" t="s">
        <v>15</v>
      </c>
      <c r="E59" s="18">
        <v>1995</v>
      </c>
      <c r="F59" s="10">
        <v>1996</v>
      </c>
      <c r="G59" s="18">
        <v>1997</v>
      </c>
      <c r="H59" s="10">
        <v>1998</v>
      </c>
      <c r="I59" s="18">
        <v>1999</v>
      </c>
      <c r="J59" s="10">
        <v>2000</v>
      </c>
      <c r="K59" s="18">
        <v>2001</v>
      </c>
      <c r="L59" s="10">
        <v>2002</v>
      </c>
      <c r="M59" s="18">
        <v>2003</v>
      </c>
      <c r="N59" s="10">
        <v>2004</v>
      </c>
      <c r="O59" s="18">
        <v>2005</v>
      </c>
      <c r="P59" s="10">
        <v>2006</v>
      </c>
      <c r="Q59" s="18">
        <v>2007</v>
      </c>
      <c r="R59" s="10">
        <v>2008</v>
      </c>
      <c r="S59" s="18">
        <v>2009</v>
      </c>
      <c r="T59" s="10">
        <v>2010</v>
      </c>
      <c r="U59" s="18">
        <v>2011</v>
      </c>
      <c r="V59" s="10">
        <v>2012</v>
      </c>
      <c r="W59" s="18">
        <v>2013</v>
      </c>
      <c r="X59" s="10">
        <v>2014</v>
      </c>
      <c r="Y59" s="18">
        <v>2015</v>
      </c>
      <c r="Z59" s="11">
        <v>2016</v>
      </c>
    </row>
    <row r="60" spans="4:27" ht="15.75" thickBot="1" x14ac:dyDescent="0.3">
      <c r="D60" s="83" t="s">
        <v>16</v>
      </c>
      <c r="E60" s="78">
        <v>5120808054.3179998</v>
      </c>
      <c r="F60" s="78">
        <v>5354916247.724</v>
      </c>
      <c r="G60" s="78">
        <v>5569478411.8970003</v>
      </c>
      <c r="H60" s="78">
        <v>5463081848.7349997</v>
      </c>
      <c r="I60" s="78">
        <v>5652105128.9949999</v>
      </c>
      <c r="J60" s="78">
        <v>6379790592.401</v>
      </c>
      <c r="K60" s="78">
        <v>6136948612.085</v>
      </c>
      <c r="L60" s="78">
        <v>6436388332.4879999</v>
      </c>
      <c r="M60" s="78">
        <v>7496996364.4169998</v>
      </c>
      <c r="N60" s="78">
        <v>9180372696.0939999</v>
      </c>
      <c r="O60" s="78">
        <v>10459251555.252001</v>
      </c>
      <c r="P60" s="78">
        <v>12116770233.598</v>
      </c>
      <c r="Q60" s="78">
        <v>14005385965.273001</v>
      </c>
      <c r="R60" s="78">
        <v>16140650342.620001</v>
      </c>
      <c r="S60" s="78">
        <v>12517228084.443001</v>
      </c>
      <c r="T60" s="78">
        <v>15249499001.412001</v>
      </c>
      <c r="U60" s="78">
        <v>18328320049.257999</v>
      </c>
      <c r="V60" s="78">
        <v>18461022259.344002</v>
      </c>
      <c r="W60" s="78">
        <v>18982928817.360001</v>
      </c>
      <c r="X60" s="78">
        <v>18964968598.710999</v>
      </c>
      <c r="Y60" s="78">
        <v>16531306276.693001</v>
      </c>
      <c r="Z60" s="78">
        <v>15932387047.158001</v>
      </c>
    </row>
    <row r="61" spans="4:27" x14ac:dyDescent="0.25">
      <c r="D61" s="84" t="s">
        <v>17</v>
      </c>
      <c r="E61" s="79">
        <v>361246433.41900003</v>
      </c>
      <c r="F61" s="79">
        <v>383786280.46700001</v>
      </c>
      <c r="G61" s="79">
        <v>373672363.11699998</v>
      </c>
      <c r="H61" s="79">
        <v>359548199.28600001</v>
      </c>
      <c r="I61" s="79">
        <v>349623515.16100001</v>
      </c>
      <c r="J61" s="79">
        <v>335333632.292</v>
      </c>
      <c r="K61" s="79">
        <v>350966930.86400002</v>
      </c>
      <c r="L61" s="79">
        <v>369213878.82099998</v>
      </c>
      <c r="M61" s="79">
        <v>422906494.39300001</v>
      </c>
      <c r="N61" s="79">
        <v>487951566.61000001</v>
      </c>
      <c r="O61" s="79">
        <v>538579663.49399996</v>
      </c>
      <c r="P61" s="79">
        <v>594638865.46300006</v>
      </c>
      <c r="Q61" s="79">
        <v>710649545.00100005</v>
      </c>
      <c r="R61" s="79">
        <v>853460061.29900002</v>
      </c>
      <c r="S61" s="79">
        <v>776881103.69200003</v>
      </c>
      <c r="T61" s="79">
        <v>870319965.35000002</v>
      </c>
      <c r="U61" s="79">
        <v>1048891001.283</v>
      </c>
      <c r="V61" s="79">
        <v>1050673433.212</v>
      </c>
      <c r="W61" s="79">
        <v>1123967075.076</v>
      </c>
      <c r="X61" s="79">
        <v>1165964699.1989999</v>
      </c>
      <c r="Y61" s="79">
        <v>1037112462.189</v>
      </c>
      <c r="Z61" s="79">
        <v>1054746105.793</v>
      </c>
    </row>
    <row r="62" spans="4:27" x14ac:dyDescent="0.25">
      <c r="D62" s="85" t="s">
        <v>18</v>
      </c>
      <c r="E62" s="80">
        <v>57807705.707999997</v>
      </c>
      <c r="F62" s="80">
        <v>62253071.881999999</v>
      </c>
      <c r="G62" s="80">
        <v>62408609.306999996</v>
      </c>
      <c r="H62" s="80">
        <v>60753903.616999999</v>
      </c>
      <c r="I62" s="80">
        <v>59832220.829000004</v>
      </c>
      <c r="J62" s="80">
        <v>56605165.846000001</v>
      </c>
      <c r="K62" s="80">
        <v>57546090.354999997</v>
      </c>
      <c r="L62" s="80">
        <v>61647364.604000002</v>
      </c>
      <c r="M62" s="80">
        <v>70150358.210999995</v>
      </c>
      <c r="N62" s="80">
        <v>78777480.966999993</v>
      </c>
      <c r="O62" s="80">
        <v>84068633.372999996</v>
      </c>
      <c r="P62" s="80">
        <v>93147384.822999999</v>
      </c>
      <c r="Q62" s="80">
        <v>109478980.274</v>
      </c>
      <c r="R62" s="80">
        <v>120515406.99600001</v>
      </c>
      <c r="S62" s="80">
        <v>112564104.932</v>
      </c>
      <c r="T62" s="80">
        <v>119705626.59299999</v>
      </c>
      <c r="U62" s="80">
        <v>139488001.15700001</v>
      </c>
      <c r="V62" s="80">
        <v>143908173.13100001</v>
      </c>
      <c r="W62" s="80">
        <v>151089437.00999999</v>
      </c>
      <c r="X62" s="80">
        <v>152134335.55399999</v>
      </c>
      <c r="Y62" s="80">
        <v>139608645.83199999</v>
      </c>
      <c r="Z62" s="80">
        <v>144415096.38600001</v>
      </c>
    </row>
    <row r="63" spans="4:27" x14ac:dyDescent="0.25">
      <c r="D63" s="85" t="s">
        <v>19</v>
      </c>
      <c r="E63" s="80">
        <v>213909209.99200001</v>
      </c>
      <c r="F63" s="80">
        <v>204629230.13499999</v>
      </c>
      <c r="G63" s="80">
        <v>207289385.36500001</v>
      </c>
      <c r="H63" s="80">
        <v>185810420.21599999</v>
      </c>
      <c r="I63" s="80">
        <v>178792136.023</v>
      </c>
      <c r="J63" s="80">
        <v>197197237.69299999</v>
      </c>
      <c r="K63" s="80">
        <v>186641578.26300001</v>
      </c>
      <c r="L63" s="80">
        <v>194525612.46700001</v>
      </c>
      <c r="M63" s="80">
        <v>230766747.54800001</v>
      </c>
      <c r="N63" s="80">
        <v>293827657.55500001</v>
      </c>
      <c r="O63" s="80">
        <v>339611626.14899999</v>
      </c>
      <c r="P63" s="80">
        <v>415034774.78399998</v>
      </c>
      <c r="Q63" s="80">
        <v>504340701.20599997</v>
      </c>
      <c r="R63" s="80">
        <v>582283824.27100003</v>
      </c>
      <c r="S63" s="80">
        <v>438039508.67000002</v>
      </c>
      <c r="T63" s="80">
        <v>631278856.63499999</v>
      </c>
      <c r="U63" s="80">
        <v>801290147.46000004</v>
      </c>
      <c r="V63" s="80">
        <v>746697962.70299995</v>
      </c>
      <c r="W63" s="80">
        <v>752388577.94099998</v>
      </c>
      <c r="X63" s="80">
        <v>723474878.98800004</v>
      </c>
      <c r="Y63" s="80">
        <v>583952461.50699997</v>
      </c>
      <c r="Z63" s="80">
        <v>572157622.602</v>
      </c>
    </row>
    <row r="64" spans="4:27" x14ac:dyDescent="0.25">
      <c r="D64" s="85" t="s">
        <v>20</v>
      </c>
      <c r="E64" s="80">
        <v>372289279.801</v>
      </c>
      <c r="F64" s="80">
        <v>455180070.46100003</v>
      </c>
      <c r="G64" s="80">
        <v>457996767.829</v>
      </c>
      <c r="H64" s="80">
        <v>335679695.81199998</v>
      </c>
      <c r="I64" s="80">
        <v>420213965.15600002</v>
      </c>
      <c r="J64" s="80">
        <v>665261321.79200006</v>
      </c>
      <c r="K64" s="80">
        <v>603578832.01800001</v>
      </c>
      <c r="L64" s="80">
        <v>610541766.30700004</v>
      </c>
      <c r="M64" s="80">
        <v>760329210.17799997</v>
      </c>
      <c r="N64" s="80">
        <v>1027141266.7869999</v>
      </c>
      <c r="O64" s="80">
        <v>1451704249.007</v>
      </c>
      <c r="P64" s="80">
        <v>1783347826.154</v>
      </c>
      <c r="Q64" s="80">
        <v>2031880155.428</v>
      </c>
      <c r="R64" s="80">
        <v>2873879446.0159998</v>
      </c>
      <c r="S64" s="80">
        <v>1810572850.8069999</v>
      </c>
      <c r="T64" s="80">
        <v>2360219051.006</v>
      </c>
      <c r="U64" s="80">
        <v>3280361521.3800001</v>
      </c>
      <c r="V64" s="80">
        <v>3411333187.8569999</v>
      </c>
      <c r="W64" s="80">
        <v>3366532860.1399999</v>
      </c>
      <c r="X64" s="80">
        <v>3128543796.664</v>
      </c>
      <c r="Y64" s="80">
        <v>1943865465.552</v>
      </c>
      <c r="Z64" s="80">
        <v>1511559022.901</v>
      </c>
    </row>
    <row r="65" spans="4:26" x14ac:dyDescent="0.25">
      <c r="D65" s="85" t="s">
        <v>21</v>
      </c>
      <c r="E65" s="80">
        <v>27122197.111000001</v>
      </c>
      <c r="F65" s="80">
        <v>25252927.008000001</v>
      </c>
      <c r="G65" s="80">
        <v>27447112.649999999</v>
      </c>
      <c r="H65" s="80">
        <v>28583024.452</v>
      </c>
      <c r="I65" s="80">
        <v>24944129.504000001</v>
      </c>
      <c r="J65" s="80">
        <v>19515635.140999999</v>
      </c>
      <c r="K65" s="80">
        <v>19215305.263</v>
      </c>
      <c r="L65" s="80">
        <v>24791720.844999999</v>
      </c>
      <c r="M65" s="80">
        <v>31081919.265000001</v>
      </c>
      <c r="N65" s="80">
        <v>37686872.938000001</v>
      </c>
      <c r="O65" s="80">
        <v>38942711.316</v>
      </c>
      <c r="P65" s="80">
        <v>45350056.737000003</v>
      </c>
      <c r="Q65" s="80">
        <v>61870297.766000003</v>
      </c>
      <c r="R65" s="80">
        <v>90336980.185000002</v>
      </c>
      <c r="S65" s="80">
        <v>65707063.513999999</v>
      </c>
      <c r="T65" s="80">
        <v>81656015.474999994</v>
      </c>
      <c r="U65" s="80">
        <v>112246830.251</v>
      </c>
      <c r="V65" s="80">
        <v>108476230.698</v>
      </c>
      <c r="W65" s="80">
        <v>100408657.598</v>
      </c>
      <c r="X65" s="80">
        <v>98484121.338</v>
      </c>
      <c r="Y65" s="80">
        <v>87544188.112000003</v>
      </c>
      <c r="Z65" s="80">
        <v>88686135.169</v>
      </c>
    </row>
    <row r="66" spans="4:26" x14ac:dyDescent="0.25">
      <c r="D66" s="85" t="s">
        <v>22</v>
      </c>
      <c r="E66" s="80">
        <v>474801268.90600002</v>
      </c>
      <c r="F66" s="80">
        <v>491511365.69400001</v>
      </c>
      <c r="G66" s="80">
        <v>511386099.54400003</v>
      </c>
      <c r="H66" s="80">
        <v>517868642.26099998</v>
      </c>
      <c r="I66" s="80">
        <v>538331835.68700004</v>
      </c>
      <c r="J66" s="80">
        <v>572194748.88300002</v>
      </c>
      <c r="K66" s="80">
        <v>593373287.58200002</v>
      </c>
      <c r="L66" s="80">
        <v>664499241.40400004</v>
      </c>
      <c r="M66" s="80">
        <v>793223373.32299995</v>
      </c>
      <c r="N66" s="80">
        <v>977008269.98899996</v>
      </c>
      <c r="O66" s="80">
        <v>1106518347.671</v>
      </c>
      <c r="P66" s="80">
        <v>1247921735.7260001</v>
      </c>
      <c r="Q66" s="80">
        <v>1470067260.158</v>
      </c>
      <c r="R66" s="80">
        <v>1683595137.0929999</v>
      </c>
      <c r="S66" s="80">
        <v>1436783906.5250001</v>
      </c>
      <c r="T66" s="80">
        <v>1696064752.401</v>
      </c>
      <c r="U66" s="80">
        <v>1987520267.092</v>
      </c>
      <c r="V66" s="80">
        <v>1951601349.4579999</v>
      </c>
      <c r="W66" s="80">
        <v>2007850144.2820001</v>
      </c>
      <c r="X66" s="80">
        <v>2043109321.187</v>
      </c>
      <c r="Y66" s="80">
        <v>1852356239.8989999</v>
      </c>
      <c r="Z66" s="80">
        <v>1812170120.6619999</v>
      </c>
    </row>
    <row r="67" spans="4:26" x14ac:dyDescent="0.25">
      <c r="D67" s="85" t="s">
        <v>23</v>
      </c>
      <c r="E67" s="80">
        <v>822271271.18700004</v>
      </c>
      <c r="F67" s="80">
        <v>822795757.85099995</v>
      </c>
      <c r="G67" s="80">
        <v>846039640.88300002</v>
      </c>
      <c r="H67" s="80">
        <v>827221690.26300001</v>
      </c>
      <c r="I67" s="80">
        <v>813710517.55599999</v>
      </c>
      <c r="J67" s="80">
        <v>869564298.10800004</v>
      </c>
      <c r="K67" s="80">
        <v>838251436.23800004</v>
      </c>
      <c r="L67" s="80">
        <v>887732597.70700002</v>
      </c>
      <c r="M67" s="80">
        <v>1024637853.281</v>
      </c>
      <c r="N67" s="80">
        <v>1289231205.381</v>
      </c>
      <c r="O67" s="80">
        <v>1442473195.1029999</v>
      </c>
      <c r="P67" s="80">
        <v>1704082942.655</v>
      </c>
      <c r="Q67" s="80">
        <v>2003584982.8329999</v>
      </c>
      <c r="R67" s="80">
        <v>2199390036.6500001</v>
      </c>
      <c r="S67" s="80">
        <v>1577957347.931</v>
      </c>
      <c r="T67" s="80">
        <v>1968568231.302</v>
      </c>
      <c r="U67" s="80">
        <v>2372282683.9250002</v>
      </c>
      <c r="V67" s="80">
        <v>2248935846.421</v>
      </c>
      <c r="W67" s="80">
        <v>2296530328.0349998</v>
      </c>
      <c r="X67" s="80">
        <v>2344716375.1069999</v>
      </c>
      <c r="Y67" s="80">
        <v>2084878823.0190001</v>
      </c>
      <c r="Z67" s="80">
        <v>1989907749.4560001</v>
      </c>
    </row>
    <row r="68" spans="4:26" x14ac:dyDescent="0.25">
      <c r="D68" s="85" t="s">
        <v>24</v>
      </c>
      <c r="E68" s="80">
        <v>1938110520.1500001</v>
      </c>
      <c r="F68" s="80">
        <v>2053266805.598</v>
      </c>
      <c r="G68" s="80">
        <v>2179471942.1199999</v>
      </c>
      <c r="H68" s="80">
        <v>2244395005.8109999</v>
      </c>
      <c r="I68" s="80">
        <v>2354761338.4330001</v>
      </c>
      <c r="J68" s="80">
        <v>2613892388.7880001</v>
      </c>
      <c r="K68" s="80">
        <v>2475522664.823</v>
      </c>
      <c r="L68" s="80">
        <v>2584616573.994</v>
      </c>
      <c r="M68" s="80">
        <v>2945774535.8410001</v>
      </c>
      <c r="N68" s="80">
        <v>3553255793.2810001</v>
      </c>
      <c r="O68" s="80">
        <v>3920758071.277</v>
      </c>
      <c r="P68" s="80">
        <v>4494076601.6569996</v>
      </c>
      <c r="Q68" s="80">
        <v>5061308665.46</v>
      </c>
      <c r="R68" s="80">
        <v>5433938804.8529997</v>
      </c>
      <c r="S68" s="80">
        <v>4214289797.52</v>
      </c>
      <c r="T68" s="80">
        <v>5144439619.8260002</v>
      </c>
      <c r="U68" s="80">
        <v>5829646386.974</v>
      </c>
      <c r="V68" s="80">
        <v>5875539652.4139996</v>
      </c>
      <c r="W68" s="80">
        <v>6080388855.1789999</v>
      </c>
      <c r="X68" s="80">
        <v>6275071397.2510004</v>
      </c>
      <c r="Y68" s="80">
        <v>5927281225.9250002</v>
      </c>
      <c r="Z68" s="80">
        <v>5893599679.9429998</v>
      </c>
    </row>
    <row r="69" spans="4:26" x14ac:dyDescent="0.25">
      <c r="D69" s="85" t="s">
        <v>25</v>
      </c>
      <c r="E69" s="80">
        <v>636456986.76100004</v>
      </c>
      <c r="F69" s="80">
        <v>673737143.33700001</v>
      </c>
      <c r="G69" s="80">
        <v>711772552.34500003</v>
      </c>
      <c r="H69" s="80">
        <v>715031006.70700002</v>
      </c>
      <c r="I69" s="80">
        <v>738858449.47899997</v>
      </c>
      <c r="J69" s="80">
        <v>785875547.27900004</v>
      </c>
      <c r="K69" s="80">
        <v>775527831.14300001</v>
      </c>
      <c r="L69" s="80">
        <v>809987369.37100005</v>
      </c>
      <c r="M69" s="80">
        <v>926941227.57099998</v>
      </c>
      <c r="N69" s="80">
        <v>1082465008.7479999</v>
      </c>
      <c r="O69" s="80">
        <v>1190854895.4760001</v>
      </c>
      <c r="P69" s="80">
        <v>1328626961.9170001</v>
      </c>
      <c r="Q69" s="80">
        <v>1511215129.4070001</v>
      </c>
      <c r="R69" s="80">
        <v>1642349364.2420001</v>
      </c>
      <c r="S69" s="80">
        <v>1433534269.1440001</v>
      </c>
      <c r="T69" s="80">
        <v>1645639805.109</v>
      </c>
      <c r="U69" s="80">
        <v>1908553683.181</v>
      </c>
      <c r="V69" s="80">
        <v>1985391017.063</v>
      </c>
      <c r="W69" s="80">
        <v>2081964070.234</v>
      </c>
      <c r="X69" s="80">
        <v>2191725582.2259998</v>
      </c>
      <c r="Y69" s="80">
        <v>2064162586.891</v>
      </c>
      <c r="Z69" s="80">
        <v>2074276796.016</v>
      </c>
    </row>
    <row r="70" spans="4:26" ht="15.75" thickBot="1" x14ac:dyDescent="0.3">
      <c r="D70" s="86" t="s">
        <v>26</v>
      </c>
      <c r="E70" s="81">
        <v>147476506.93900001</v>
      </c>
      <c r="F70" s="81">
        <v>148712965.722</v>
      </c>
      <c r="G70" s="81">
        <v>159094029.78799999</v>
      </c>
      <c r="H70" s="81">
        <v>158660700.789</v>
      </c>
      <c r="I70" s="81">
        <v>153885707.44600001</v>
      </c>
      <c r="J70" s="81">
        <v>264317795.78799999</v>
      </c>
      <c r="K70" s="81">
        <v>236277282.15700001</v>
      </c>
      <c r="L70" s="81">
        <v>228780472.752</v>
      </c>
      <c r="M70" s="81">
        <v>291179770.88599998</v>
      </c>
      <c r="N70" s="81">
        <v>353013975.449</v>
      </c>
      <c r="O70" s="81">
        <v>345063046.91399997</v>
      </c>
      <c r="P70" s="81">
        <v>409448467.48400003</v>
      </c>
      <c r="Q70" s="81">
        <v>539533457.68900001</v>
      </c>
      <c r="R70" s="81">
        <v>660836706.60099995</v>
      </c>
      <c r="S70" s="81">
        <v>650812657.79400003</v>
      </c>
      <c r="T70" s="81">
        <v>731538649.96899998</v>
      </c>
      <c r="U70" s="81">
        <v>847660757.06099999</v>
      </c>
      <c r="V70" s="81">
        <v>938123049.16499996</v>
      </c>
      <c r="W70" s="81">
        <v>1021405833.702</v>
      </c>
      <c r="X70" s="81">
        <v>841219886.50699997</v>
      </c>
      <c r="Y70" s="81">
        <v>810162599.84200001</v>
      </c>
      <c r="Z70" s="81">
        <v>788523213.35399997</v>
      </c>
    </row>
    <row r="71" spans="4:26" x14ac:dyDescent="0.25">
      <c r="D71" s="1" t="s">
        <v>56</v>
      </c>
    </row>
    <row r="72" spans="4:26" ht="15.75" thickBot="1" x14ac:dyDescent="0.3"/>
    <row r="73" spans="4:26" ht="15.75" thickBot="1" x14ac:dyDescent="0.3">
      <c r="D73" s="82" t="s">
        <v>15</v>
      </c>
      <c r="E73" s="18">
        <v>1995</v>
      </c>
      <c r="F73" s="10">
        <v>1996</v>
      </c>
      <c r="G73" s="18">
        <v>1997</v>
      </c>
      <c r="H73" s="10">
        <v>1998</v>
      </c>
      <c r="I73" s="18">
        <v>1999</v>
      </c>
      <c r="J73" s="10">
        <v>2000</v>
      </c>
      <c r="K73" s="18">
        <v>2001</v>
      </c>
      <c r="L73" s="10">
        <v>2002</v>
      </c>
      <c r="M73" s="18">
        <v>2003</v>
      </c>
      <c r="N73" s="10">
        <v>2004</v>
      </c>
      <c r="O73" s="18">
        <v>2005</v>
      </c>
      <c r="P73" s="10">
        <v>2006</v>
      </c>
      <c r="Q73" s="18">
        <v>2007</v>
      </c>
      <c r="R73" s="10">
        <v>2008</v>
      </c>
      <c r="S73" s="18">
        <v>2009</v>
      </c>
      <c r="T73" s="10">
        <v>2010</v>
      </c>
      <c r="U73" s="18">
        <v>2011</v>
      </c>
      <c r="V73" s="10">
        <v>2012</v>
      </c>
      <c r="W73" s="18">
        <v>2013</v>
      </c>
      <c r="X73" s="10">
        <v>2014</v>
      </c>
      <c r="Y73" s="18">
        <v>2015</v>
      </c>
      <c r="Z73" s="11">
        <v>2016</v>
      </c>
    </row>
    <row r="74" spans="4:26" ht="15.75" thickBot="1" x14ac:dyDescent="0.3">
      <c r="D74" s="83" t="s">
        <v>16</v>
      </c>
      <c r="E74" s="71">
        <f>+B!E46/E!E88</f>
        <v>1.3441868039504356E-6</v>
      </c>
      <c r="F74" s="71">
        <f>+B!F46/E!F88</f>
        <v>1.719525093973804E-6</v>
      </c>
      <c r="G74" s="71">
        <f>+B!G46/E!G88</f>
        <v>2.5493577094605317E-6</v>
      </c>
      <c r="H74" s="71">
        <f>+B!H46/E!H88</f>
        <v>3.0490763430439809E-6</v>
      </c>
      <c r="I74" s="71">
        <f>+B!I46/E!I88</f>
        <v>2.2569387167911946E-6</v>
      </c>
      <c r="J74" s="71">
        <f>+B!J46/E!J88</f>
        <v>1.9214872565915552E-6</v>
      </c>
      <c r="K74" s="71">
        <f>+B!K46/E!K88</f>
        <v>2.3403425850581637E-6</v>
      </c>
      <c r="L74" s="71">
        <f>+B!L46/E!L88</f>
        <v>2.3840248037014952E-6</v>
      </c>
      <c r="M74" s="71">
        <f>+B!M46/E!M88</f>
        <v>2.4404626729548652E-6</v>
      </c>
      <c r="N74" s="71">
        <f>+B!N46/E!N88</f>
        <v>2.0210355277646954E-6</v>
      </c>
      <c r="O74" s="71">
        <f>+B!O46/E!O88</f>
        <v>2.3460573514446485E-6</v>
      </c>
      <c r="P74" s="71">
        <f>+B!P46/E!P88</f>
        <v>2.8924534110962114E-6</v>
      </c>
      <c r="Q74" s="71">
        <f>+B!Q46/E!Q88</f>
        <v>2.7106650579724302E-6</v>
      </c>
      <c r="R74" s="71">
        <f>+B!R46/E!R88</f>
        <v>3.2972241222443758E-6</v>
      </c>
      <c r="S74" s="71">
        <f>+B!S46/E!S88</f>
        <v>2.6573489796637035E-6</v>
      </c>
      <c r="T74" s="71">
        <f>+B!T46/E!T88</f>
        <v>3.4083226615616938E-6</v>
      </c>
      <c r="U74" s="71">
        <f>+B!U46/E!U88</f>
        <v>3.139424642289486E-6</v>
      </c>
      <c r="V74" s="71">
        <f>+B!V46/E!V88</f>
        <v>3.8864452555958183E-6</v>
      </c>
      <c r="W74" s="71">
        <f>+B!W46/E!W88</f>
        <v>4.4317561940783664E-6</v>
      </c>
      <c r="X74" s="71">
        <f>+B!X46/E!X88</f>
        <v>4.889939781298473E-6</v>
      </c>
      <c r="Y74" s="71">
        <f>+B!Y46/E!Y88</f>
        <v>5.2307510947319964E-6</v>
      </c>
      <c r="Z74" s="71">
        <f>+B!Z46/E!Z88</f>
        <v>5.2124972460562583E-6</v>
      </c>
    </row>
    <row r="75" spans="4:26" x14ac:dyDescent="0.25">
      <c r="D75" s="84" t="s">
        <v>17</v>
      </c>
      <c r="E75" s="72">
        <f>+B!E47/E!E89</f>
        <v>3.0926043352814771E-6</v>
      </c>
      <c r="F75" s="72">
        <f>+B!F47/E!F89</f>
        <v>3.3869335373204285E-6</v>
      </c>
      <c r="G75" s="72">
        <f>+B!G47/E!G89</f>
        <v>2.5192432997514372E-6</v>
      </c>
      <c r="H75" s="72">
        <f>+B!H47/E!H89</f>
        <v>3.3663909384931346E-6</v>
      </c>
      <c r="I75" s="72">
        <f>+B!I47/E!I89</f>
        <v>1.6969425545826727E-6</v>
      </c>
      <c r="J75" s="72">
        <f>+B!J47/E!J89</f>
        <v>1.4850622901959496E-6</v>
      </c>
      <c r="K75" s="72">
        <f>+B!K47/E!K89</f>
        <v>1.0327448186624397E-6</v>
      </c>
      <c r="L75" s="72">
        <f>+B!L47/E!L89</f>
        <v>1.270826009421718E-6</v>
      </c>
      <c r="M75" s="72">
        <f>+B!M47/E!M89</f>
        <v>1.7441301558731871E-7</v>
      </c>
      <c r="N75" s="72">
        <f>+B!N47/E!N89</f>
        <v>5.3054251298798197E-7</v>
      </c>
      <c r="O75" s="72">
        <f>+B!O47/E!O89</f>
        <v>7.8573082802100406E-7</v>
      </c>
      <c r="P75" s="72">
        <f>+B!P47/E!P89</f>
        <v>1.1153576542903507E-6</v>
      </c>
      <c r="Q75" s="72">
        <f>+B!Q47/E!Q89</f>
        <v>2.3727802786035446E-6</v>
      </c>
      <c r="R75" s="72">
        <f>+B!R47/E!R89</f>
        <v>3.987432875806494E-6</v>
      </c>
      <c r="S75" s="72">
        <f>+B!S47/E!S89</f>
        <v>2.8860324493114505E-6</v>
      </c>
      <c r="T75" s="72">
        <f>+B!T47/E!T89</f>
        <v>8.8884565463998049E-7</v>
      </c>
      <c r="U75" s="72">
        <f>+B!U47/E!U89</f>
        <v>4.4850974645319923E-6</v>
      </c>
      <c r="V75" s="72">
        <f>+B!V47/E!V89</f>
        <v>5.9140834907904036E-6</v>
      </c>
      <c r="W75" s="72">
        <f>+B!W47/E!W89</f>
        <v>7.1390123668350795E-6</v>
      </c>
      <c r="X75" s="72">
        <f>+B!X47/E!X89</f>
        <v>8.9976064693237865E-6</v>
      </c>
      <c r="Y75" s="72">
        <f>+B!Y47/E!Y89</f>
        <v>7.8382734775643402E-6</v>
      </c>
      <c r="Z75" s="72">
        <f>+B!Z47/E!Z89</f>
        <v>5.9102058187155517E-6</v>
      </c>
    </row>
    <row r="76" spans="4:26" x14ac:dyDescent="0.25">
      <c r="D76" s="85" t="s">
        <v>18</v>
      </c>
      <c r="E76" s="73">
        <f>+B!E48/E!E90</f>
        <v>0</v>
      </c>
      <c r="F76" s="73">
        <f>+B!F48/E!F90</f>
        <v>0</v>
      </c>
      <c r="G76" s="73">
        <f>+B!G48/E!G90</f>
        <v>0</v>
      </c>
      <c r="H76" s="73">
        <f>+B!H48/E!H90</f>
        <v>1.7331199031647836E-8</v>
      </c>
      <c r="I76" s="73">
        <f>+B!I48/E!I90</f>
        <v>0</v>
      </c>
      <c r="J76" s="73">
        <f>+B!J48/E!J90</f>
        <v>0</v>
      </c>
      <c r="K76" s="73">
        <f>+B!K48/E!K90</f>
        <v>2.9589861126154224E-9</v>
      </c>
      <c r="L76" s="73">
        <f>+B!L48/E!L90</f>
        <v>1.0040741821458393E-9</v>
      </c>
      <c r="M76" s="73">
        <f>+B!M48/E!M90</f>
        <v>0</v>
      </c>
      <c r="N76" s="73">
        <f>+B!N48/E!N90</f>
        <v>1.7541893820534856E-8</v>
      </c>
      <c r="O76" s="73">
        <f>+B!O48/E!O90</f>
        <v>5.3483988374305198E-9</v>
      </c>
      <c r="P76" s="73">
        <f>+B!P48/E!P90</f>
        <v>3.0124546956063592E-6</v>
      </c>
      <c r="Q76" s="73">
        <f>+B!Q48/E!Q90</f>
        <v>1.2886695826799427E-5</v>
      </c>
      <c r="R76" s="73">
        <f>+B!R48/E!R90</f>
        <v>2.8002091388040473E-5</v>
      </c>
      <c r="S76" s="73">
        <f>+B!S48/E!S90</f>
        <v>2.1054463898933849E-5</v>
      </c>
      <c r="T76" s="73">
        <f>+B!T48/E!T90</f>
        <v>2.2890289200663728E-5</v>
      </c>
      <c r="U76" s="73">
        <f>+B!U48/E!U90</f>
        <v>1.9344371336357361E-5</v>
      </c>
      <c r="V76" s="73">
        <f>+B!V48/E!V90</f>
        <v>2.2332952840095696E-5</v>
      </c>
      <c r="W76" s="73">
        <f>+B!W48/E!W90</f>
        <v>2.358706510813181E-5</v>
      </c>
      <c r="X76" s="73">
        <f>+B!X48/E!X90</f>
        <v>2.039341398721366E-5</v>
      </c>
      <c r="Y76" s="73">
        <f>+B!Y48/E!Y90</f>
        <v>3.2635210774061281E-7</v>
      </c>
      <c r="Z76" s="73">
        <f>+B!Z48/E!Z90</f>
        <v>7.2821501343240342E-9</v>
      </c>
    </row>
    <row r="77" spans="4:26" x14ac:dyDescent="0.25">
      <c r="D77" s="85" t="s">
        <v>19</v>
      </c>
      <c r="E77" s="73">
        <f>+B!E49/E!E91</f>
        <v>2.2433860253226895E-6</v>
      </c>
      <c r="F77" s="73">
        <f>+B!F49/E!F91</f>
        <v>4.7463629956056333E-6</v>
      </c>
      <c r="G77" s="73">
        <f>+B!G49/E!G91</f>
        <v>7.4261814590886936E-6</v>
      </c>
      <c r="H77" s="73">
        <f>+B!H49/E!H91</f>
        <v>8.5016254755754626E-6</v>
      </c>
      <c r="I77" s="73">
        <f>+B!I49/E!I91</f>
        <v>9.9216529989680513E-6</v>
      </c>
      <c r="J77" s="73">
        <f>+B!J49/E!J91</f>
        <v>1.088751806315562E-5</v>
      </c>
      <c r="K77" s="73">
        <f>+B!K49/E!K91</f>
        <v>9.4831389625569093E-6</v>
      </c>
      <c r="L77" s="73">
        <f>+B!L49/E!L91</f>
        <v>1.1138916229894711E-5</v>
      </c>
      <c r="M77" s="73">
        <f>+B!M49/E!M91</f>
        <v>1.1386413420119894E-5</v>
      </c>
      <c r="N77" s="73">
        <f>+B!N49/E!N91</f>
        <v>1.3719257016285005E-5</v>
      </c>
      <c r="O77" s="73">
        <f>+B!O49/E!O91</f>
        <v>8.8990036176470761E-6</v>
      </c>
      <c r="P77" s="73">
        <f>+B!P49/E!P91</f>
        <v>9.5297737309425732E-6</v>
      </c>
      <c r="Q77" s="73">
        <f>+B!Q49/E!Q91</f>
        <v>8.8431845411379978E-6</v>
      </c>
      <c r="R77" s="73">
        <f>+B!R49/E!R91</f>
        <v>1.0405789407402898E-5</v>
      </c>
      <c r="S77" s="73">
        <f>+B!S49/E!S91</f>
        <v>9.0480691834654331E-6</v>
      </c>
      <c r="T77" s="73">
        <f>+B!T49/E!T91</f>
        <v>7.551259331204544E-6</v>
      </c>
      <c r="U77" s="73">
        <f>+B!U49/E!U91</f>
        <v>7.0001560186506389E-6</v>
      </c>
      <c r="V77" s="73">
        <f>+B!V49/E!V91</f>
        <v>5.5035796556591972E-6</v>
      </c>
      <c r="W77" s="73">
        <f>+B!W49/E!W91</f>
        <v>5.8415940442329477E-6</v>
      </c>
      <c r="X77" s="73">
        <f>+B!X49/E!X91</f>
        <v>4.277016736686026E-6</v>
      </c>
      <c r="Y77" s="73">
        <f>+B!Y49/E!Y91</f>
        <v>3.7230173963154759E-6</v>
      </c>
      <c r="Z77" s="73">
        <f>+B!Z49/E!Z91</f>
        <v>3.7950611070030154E-6</v>
      </c>
    </row>
    <row r="78" spans="4:26" x14ac:dyDescent="0.25">
      <c r="D78" s="85" t="s">
        <v>20</v>
      </c>
      <c r="E78" s="73">
        <f>+B!E50/E!E92</f>
        <v>0</v>
      </c>
      <c r="F78" s="73">
        <f>+B!F50/E!F92</f>
        <v>0</v>
      </c>
      <c r="G78" s="73">
        <f>+B!G50/E!G92</f>
        <v>0</v>
      </c>
      <c r="H78" s="73">
        <f>+B!H50/E!H92</f>
        <v>0</v>
      </c>
      <c r="I78" s="73">
        <f>+B!I50/E!I92</f>
        <v>2.0921433664579958E-7</v>
      </c>
      <c r="J78" s="73">
        <f>+B!J50/E!J92</f>
        <v>0</v>
      </c>
      <c r="K78" s="73">
        <f>+B!K50/E!K92</f>
        <v>0</v>
      </c>
      <c r="L78" s="73">
        <f>+B!L50/E!L92</f>
        <v>1.1471612016922668E-10</v>
      </c>
      <c r="M78" s="73">
        <f>+B!M50/E!M92</f>
        <v>3.1243358030251218E-8</v>
      </c>
      <c r="N78" s="73">
        <f>+B!N50/E!N92</f>
        <v>0</v>
      </c>
      <c r="O78" s="73">
        <f>+B!O50/E!O92</f>
        <v>1.2436470002182888E-10</v>
      </c>
      <c r="P78" s="73">
        <f>+B!P50/E!P92</f>
        <v>0</v>
      </c>
      <c r="Q78" s="73">
        <f>+B!Q50/E!Q92</f>
        <v>2.4898080605763786E-8</v>
      </c>
      <c r="R78" s="73">
        <f>+B!R50/E!R92</f>
        <v>0</v>
      </c>
      <c r="S78" s="73">
        <f>+B!S50/E!S92</f>
        <v>1.4292271904249323E-8</v>
      </c>
      <c r="T78" s="73">
        <f>+B!T50/E!T92</f>
        <v>3.3712708200648185E-10</v>
      </c>
      <c r="U78" s="73">
        <f>+B!U50/E!U92</f>
        <v>1.0151012850181874E-9</v>
      </c>
      <c r="V78" s="73">
        <f>+B!V50/E!V92</f>
        <v>3.3393901557796144E-9</v>
      </c>
      <c r="W78" s="73">
        <f>+B!W50/E!W92</f>
        <v>2.2260455175477543E-10</v>
      </c>
      <c r="X78" s="73">
        <f>+B!X50/E!X92</f>
        <v>0</v>
      </c>
      <c r="Y78" s="73">
        <f>+B!Y50/E!Y92</f>
        <v>3.5304063691319618E-8</v>
      </c>
      <c r="Z78" s="73">
        <f>+B!Z50/E!Z92</f>
        <v>0</v>
      </c>
    </row>
    <row r="79" spans="4:26" x14ac:dyDescent="0.25">
      <c r="D79" s="85" t="s">
        <v>21</v>
      </c>
      <c r="E79" s="73">
        <f>+B!E51/E!E93</f>
        <v>0</v>
      </c>
      <c r="F79" s="73">
        <f>+B!F51/E!F93</f>
        <v>0</v>
      </c>
      <c r="G79" s="73">
        <f>+B!G51/E!G93</f>
        <v>0</v>
      </c>
      <c r="H79" s="73">
        <f>+B!H51/E!H93</f>
        <v>0</v>
      </c>
      <c r="I79" s="73">
        <f>+B!I51/E!I93</f>
        <v>0</v>
      </c>
      <c r="J79" s="73">
        <f>+B!J51/E!J93</f>
        <v>1.2586484434264017E-5</v>
      </c>
      <c r="K79" s="73">
        <f>+B!K51/E!K93</f>
        <v>7.1085021318450577E-7</v>
      </c>
      <c r="L79" s="73">
        <f>+B!L51/E!L93</f>
        <v>3.7145368817640405E-8</v>
      </c>
      <c r="M79" s="73">
        <f>+B!M51/E!M93</f>
        <v>0</v>
      </c>
      <c r="N79" s="73">
        <f>+B!N51/E!N93</f>
        <v>2.448147850360191E-8</v>
      </c>
      <c r="O79" s="73">
        <f>+B!O51/E!O93</f>
        <v>0</v>
      </c>
      <c r="P79" s="73">
        <f>+B!P51/E!P93</f>
        <v>2.5971669575560593E-7</v>
      </c>
      <c r="Q79" s="73">
        <f>+B!Q51/E!Q93</f>
        <v>0</v>
      </c>
      <c r="R79" s="73">
        <f>+B!R51/E!R93</f>
        <v>0</v>
      </c>
      <c r="S79" s="73">
        <f>+B!S51/E!S93</f>
        <v>0</v>
      </c>
      <c r="T79" s="73">
        <f>+B!T51/E!T93</f>
        <v>8.800936363329076E-5</v>
      </c>
      <c r="U79" s="73">
        <f>+B!U51/E!U93</f>
        <v>0</v>
      </c>
      <c r="V79" s="73">
        <f>+B!V51/E!V93</f>
        <v>0</v>
      </c>
      <c r="W79" s="73">
        <f>+B!W51/E!W93</f>
        <v>0</v>
      </c>
      <c r="X79" s="73">
        <f>+B!X51/E!X93</f>
        <v>0</v>
      </c>
      <c r="Y79" s="73">
        <f>+B!Y51/E!Y93</f>
        <v>0</v>
      </c>
      <c r="Z79" s="73">
        <f>+B!Z51/E!Z93</f>
        <v>6.6318115406142187E-9</v>
      </c>
    </row>
    <row r="80" spans="4:26" x14ac:dyDescent="0.25">
      <c r="D80" s="85" t="s">
        <v>22</v>
      </c>
      <c r="E80" s="73">
        <f>+B!E52/E!E94</f>
        <v>8.9032745208027588E-7</v>
      </c>
      <c r="F80" s="73">
        <f>+B!F52/E!F94</f>
        <v>3.1053019157774454E-6</v>
      </c>
      <c r="G80" s="73">
        <f>+B!G52/E!G94</f>
        <v>8.7790948934936639E-6</v>
      </c>
      <c r="H80" s="73">
        <f>+B!H52/E!H94</f>
        <v>8.0354297902119599E-6</v>
      </c>
      <c r="I80" s="73">
        <f>+B!I52/E!I94</f>
        <v>8.2824702212392023E-6</v>
      </c>
      <c r="J80" s="73">
        <f>+B!J52/E!J94</f>
        <v>6.0972502673450831E-6</v>
      </c>
      <c r="K80" s="73">
        <f>+B!K52/E!K94</f>
        <v>5.5489476282002419E-6</v>
      </c>
      <c r="L80" s="73">
        <f>+B!L52/E!L94</f>
        <v>4.4892614627728292E-6</v>
      </c>
      <c r="M80" s="73">
        <f>+B!M52/E!M94</f>
        <v>3.1140454478865669E-6</v>
      </c>
      <c r="N80" s="73">
        <f>+B!N52/E!N94</f>
        <v>2.5477615738335425E-6</v>
      </c>
      <c r="O80" s="73">
        <f>+B!O52/E!O94</f>
        <v>4.2078323975573048E-6</v>
      </c>
      <c r="P80" s="73">
        <f>+B!P52/E!P94</f>
        <v>3.7574493945056419E-6</v>
      </c>
      <c r="Q80" s="73">
        <f>+B!Q52/E!Q94</f>
        <v>3.3306057000358488E-6</v>
      </c>
      <c r="R80" s="73">
        <f>+B!R52/E!R94</f>
        <v>3.1967839588981138E-6</v>
      </c>
      <c r="S80" s="73">
        <f>+B!S52/E!S94</f>
        <v>3.9086495794691484E-6</v>
      </c>
      <c r="T80" s="73">
        <f>+B!T52/E!T94</f>
        <v>5.1051754595312649E-6</v>
      </c>
      <c r="U80" s="73">
        <f>+B!U52/E!U94</f>
        <v>5.4381828986755201E-6</v>
      </c>
      <c r="V80" s="73">
        <f>+B!V52/E!V94</f>
        <v>7.2495980636316734E-6</v>
      </c>
      <c r="W80" s="73">
        <f>+B!W52/E!W94</f>
        <v>8.8648959935804486E-6</v>
      </c>
      <c r="X80" s="73">
        <f>+B!X52/E!X94</f>
        <v>8.286462209550578E-6</v>
      </c>
      <c r="Y80" s="73">
        <f>+B!Y52/E!Y94</f>
        <v>1.010233412013713E-5</v>
      </c>
      <c r="Z80" s="73">
        <f>+B!Z52/E!Z94</f>
        <v>7.2741481833533029E-6</v>
      </c>
    </row>
    <row r="81" spans="4:26" x14ac:dyDescent="0.25">
      <c r="D81" s="85" t="s">
        <v>23</v>
      </c>
      <c r="E81" s="73">
        <f>+B!E53/E!E95</f>
        <v>2.9051525190707611E-6</v>
      </c>
      <c r="F81" s="73">
        <f>+B!F53/E!F95</f>
        <v>3.6275916393592687E-6</v>
      </c>
      <c r="G81" s="73">
        <f>+B!G53/E!G95</f>
        <v>5.5612325095792539E-6</v>
      </c>
      <c r="H81" s="73">
        <f>+B!H53/E!H95</f>
        <v>6.2216164889719055E-6</v>
      </c>
      <c r="I81" s="73">
        <f>+B!I53/E!I95</f>
        <v>3.088167606633825E-6</v>
      </c>
      <c r="J81" s="73">
        <f>+B!J53/E!J95</f>
        <v>2.7282746669946399E-6</v>
      </c>
      <c r="K81" s="73">
        <f>+B!K53/E!K95</f>
        <v>6.9483166234321332E-6</v>
      </c>
      <c r="L81" s="73">
        <f>+B!L53/E!L95</f>
        <v>6.4503248858227945E-6</v>
      </c>
      <c r="M81" s="73">
        <f>+B!M53/E!M95</f>
        <v>6.3164573907674883E-6</v>
      </c>
      <c r="N81" s="73">
        <f>+B!N53/E!N95</f>
        <v>5.3528081578384886E-6</v>
      </c>
      <c r="O81" s="73">
        <f>+B!O53/E!O95</f>
        <v>5.8150024131164352E-6</v>
      </c>
      <c r="P81" s="73">
        <f>+B!P53/E!P95</f>
        <v>4.8551745195875352E-6</v>
      </c>
      <c r="Q81" s="73">
        <f>+B!Q53/E!Q95</f>
        <v>4.4258713678625331E-6</v>
      </c>
      <c r="R81" s="73">
        <f>+B!R53/E!R95</f>
        <v>5.787524234704715E-6</v>
      </c>
      <c r="S81" s="73">
        <f>+B!S53/E!S95</f>
        <v>2.4643674310657723E-6</v>
      </c>
      <c r="T81" s="73">
        <f>+B!T53/E!T95</f>
        <v>2.5807431291333507E-6</v>
      </c>
      <c r="U81" s="73">
        <f>+B!U53/E!U95</f>
        <v>3.7329982017439438E-6</v>
      </c>
      <c r="V81" s="73">
        <f>+B!V53/E!V95</f>
        <v>7.284517744188089E-6</v>
      </c>
      <c r="W81" s="73">
        <f>+B!W53/E!W95</f>
        <v>9.395999316057959E-6</v>
      </c>
      <c r="X81" s="73">
        <f>+B!X53/E!X95</f>
        <v>1.1695115576511676E-5</v>
      </c>
      <c r="Y81" s="73">
        <f>+B!Y53/E!Y95</f>
        <v>1.0725455239364746E-5</v>
      </c>
      <c r="Z81" s="73">
        <f>+B!Z53/E!Z95</f>
        <v>1.2427140742583957E-5</v>
      </c>
    </row>
    <row r="82" spans="4:26" x14ac:dyDescent="0.25">
      <c r="D82" s="85" t="s">
        <v>24</v>
      </c>
      <c r="E82" s="73">
        <f>+B!E54/E!E96</f>
        <v>8.4248305745456905E-7</v>
      </c>
      <c r="F82" s="73">
        <f>+B!F54/E!F96</f>
        <v>9.169249233844142E-7</v>
      </c>
      <c r="G82" s="73">
        <f>+B!G54/E!G96</f>
        <v>6.0465579252627115E-7</v>
      </c>
      <c r="H82" s="73">
        <f>+B!H54/E!H96</f>
        <v>1.1186074301032519E-6</v>
      </c>
      <c r="I82" s="73">
        <f>+B!I54/E!I96</f>
        <v>5.3833939758368243E-7</v>
      </c>
      <c r="J82" s="73">
        <f>+B!J54/E!J96</f>
        <v>4.4116055882787367E-7</v>
      </c>
      <c r="K82" s="73">
        <f>+B!K54/E!K96</f>
        <v>5.8207491112380863E-7</v>
      </c>
      <c r="L82" s="73">
        <f>+B!L54/E!L96</f>
        <v>6.0105287632225951E-7</v>
      </c>
      <c r="M82" s="73">
        <f>+B!M54/E!M96</f>
        <v>1.0092058536144158E-6</v>
      </c>
      <c r="N82" s="73">
        <f>+B!N54/E!N96</f>
        <v>7.7646571577694747E-7</v>
      </c>
      <c r="O82" s="73">
        <f>+B!O54/E!O96</f>
        <v>7.966814421216991E-7</v>
      </c>
      <c r="P82" s="73">
        <f>+B!P54/E!P96</f>
        <v>2.0844339427874543E-6</v>
      </c>
      <c r="Q82" s="73">
        <f>+B!Q54/E!Q96</f>
        <v>1.4706412328592866E-6</v>
      </c>
      <c r="R82" s="73">
        <f>+B!R54/E!R96</f>
        <v>1.2843913966222267E-6</v>
      </c>
      <c r="S82" s="73">
        <f>+B!S54/E!S96</f>
        <v>1.1283103236231341E-6</v>
      </c>
      <c r="T82" s="73">
        <f>+B!T54/E!T96</f>
        <v>1.8291321478778533E-6</v>
      </c>
      <c r="U82" s="73">
        <f>+B!U54/E!U96</f>
        <v>1.522859423061002E-6</v>
      </c>
      <c r="V82" s="73">
        <f>+B!V54/E!V96</f>
        <v>1.0313820070941365E-6</v>
      </c>
      <c r="W82" s="73">
        <f>+B!W54/E!W96</f>
        <v>9.3555997033168957E-7</v>
      </c>
      <c r="X82" s="73">
        <f>+B!X54/E!X96</f>
        <v>9.7588546402499557E-7</v>
      </c>
      <c r="Y82" s="73">
        <f>+B!Y54/E!Y96</f>
        <v>1.1198700309953689E-6</v>
      </c>
      <c r="Z82" s="73">
        <f>+B!Z54/E!Z96</f>
        <v>1.2796124072345381E-6</v>
      </c>
    </row>
    <row r="83" spans="4:26" x14ac:dyDescent="0.25">
      <c r="D83" s="85" t="s">
        <v>25</v>
      </c>
      <c r="E83" s="73">
        <f>+B!E55/E!E97</f>
        <v>1.2373581280960425E-6</v>
      </c>
      <c r="F83" s="73">
        <f>+B!F55/E!F97</f>
        <v>5.8462434093086864E-7</v>
      </c>
      <c r="G83" s="73">
        <f>+B!G55/E!G97</f>
        <v>1.2459606326712121E-6</v>
      </c>
      <c r="H83" s="73">
        <f>+B!H55/E!H97</f>
        <v>2.4110527118717351E-6</v>
      </c>
      <c r="I83" s="73">
        <f>+B!I55/E!I97</f>
        <v>2.2646457374463437E-6</v>
      </c>
      <c r="J83" s="73">
        <f>+B!J55/E!J97</f>
        <v>2.3994882930793778E-6</v>
      </c>
      <c r="K83" s="73">
        <f>+B!K55/E!K97</f>
        <v>1.6552402629401164E-6</v>
      </c>
      <c r="L83" s="73">
        <f>+B!L55/E!L97</f>
        <v>2.5320802406805789E-6</v>
      </c>
      <c r="M83" s="73">
        <f>+B!M55/E!M97</f>
        <v>3.4609352389878779E-6</v>
      </c>
      <c r="N83" s="73">
        <f>+B!N55/E!N97</f>
        <v>1.3943723414293852E-6</v>
      </c>
      <c r="O83" s="73">
        <f>+B!O55/E!O97</f>
        <v>3.5205575276218865E-6</v>
      </c>
      <c r="P83" s="73">
        <f>+B!P55/E!P97</f>
        <v>5.3547490819933844E-6</v>
      </c>
      <c r="Q83" s="73">
        <f>+B!Q55/E!Q97</f>
        <v>5.447842454151362E-6</v>
      </c>
      <c r="R83" s="73">
        <f>+B!R55/E!R97</f>
        <v>8.4537169980189897E-6</v>
      </c>
      <c r="S83" s="73">
        <f>+B!S55/E!S97</f>
        <v>6.6655348682504302E-6</v>
      </c>
      <c r="T83" s="73">
        <f>+B!T55/E!T97</f>
        <v>7.5118330500681159E-6</v>
      </c>
      <c r="U83" s="73">
        <f>+B!U55/E!U97</f>
        <v>7.7019943312098033E-6</v>
      </c>
      <c r="V83" s="73">
        <f>+B!V55/E!V97</f>
        <v>1.0836506109774852E-5</v>
      </c>
      <c r="W83" s="73">
        <f>+B!W55/E!W97</f>
        <v>1.1040920812071914E-5</v>
      </c>
      <c r="X83" s="73">
        <f>+B!X55/E!X97</f>
        <v>1.1861130570985365E-5</v>
      </c>
      <c r="Y83" s="73">
        <f>+B!Y55/E!Y97</f>
        <v>1.3829666468026276E-5</v>
      </c>
      <c r="Z83" s="73">
        <f>+B!Z55/E!Z97</f>
        <v>1.4616986454152872E-5</v>
      </c>
    </row>
    <row r="84" spans="4:26" ht="15.75" thickBot="1" x14ac:dyDescent="0.3">
      <c r="D84" s="86" t="s">
        <v>26</v>
      </c>
      <c r="E84" s="74">
        <f>+B!E56/E!E98</f>
        <v>0</v>
      </c>
      <c r="F84" s="74">
        <f>+B!F56/E!F98</f>
        <v>0</v>
      </c>
      <c r="G84" s="74">
        <f>+B!G56/E!G98</f>
        <v>0</v>
      </c>
      <c r="H84" s="74">
        <f>+B!H56/E!H98</f>
        <v>6.0890435955869427E-12</v>
      </c>
      <c r="I84" s="74">
        <f>+B!I56/E!I98</f>
        <v>0</v>
      </c>
      <c r="J84" s="74">
        <f>+B!J56/E!J98</f>
        <v>0</v>
      </c>
      <c r="K84" s="74">
        <f>+B!K56/E!K98</f>
        <v>1.5622758472765232E-7</v>
      </c>
      <c r="L84" s="74">
        <f>+B!L56/E!L98</f>
        <v>2.5057088068253096E-7</v>
      </c>
      <c r="M84" s="74">
        <f>+B!M56/E!M98</f>
        <v>4.4599181412619981E-7</v>
      </c>
      <c r="N84" s="74">
        <f>+B!N56/E!N98</f>
        <v>3.6231105275466736E-7</v>
      </c>
      <c r="O84" s="74">
        <f>+B!O56/E!O98</f>
        <v>5.5849955648796394E-7</v>
      </c>
      <c r="P84" s="74">
        <f>+B!P56/E!P98</f>
        <v>4.788394823150855E-7</v>
      </c>
      <c r="Q84" s="74">
        <f>+B!Q56/E!Q98</f>
        <v>2.2948739485754041E-7</v>
      </c>
      <c r="R84" s="74">
        <f>+B!R56/E!R98</f>
        <v>2.5814932492520138E-7</v>
      </c>
      <c r="S84" s="74">
        <f>+B!S56/E!S98</f>
        <v>3.4546604597515619E-7</v>
      </c>
      <c r="T84" s="74">
        <f>+B!T56/E!T98</f>
        <v>2.8403916384927767E-7</v>
      </c>
      <c r="U84" s="74">
        <f>+B!U56/E!U98</f>
        <v>3.7984734427747418E-7</v>
      </c>
      <c r="V84" s="74">
        <f>+B!V56/E!V98</f>
        <v>3.3460637559105867E-7</v>
      </c>
      <c r="W84" s="74">
        <f>+B!W56/E!W98</f>
        <v>2.881000611083559E-7</v>
      </c>
      <c r="X84" s="74">
        <f>+B!X56/E!X98</f>
        <v>3.1174103585942727E-7</v>
      </c>
      <c r="Y84" s="74">
        <f>+B!Y56/E!Y98</f>
        <v>2.9071865832518431E-7</v>
      </c>
      <c r="Z84" s="74">
        <f>+B!Z56/E!Z98</f>
        <v>2.2118930261714174E-7</v>
      </c>
    </row>
    <row r="85" spans="4:26" s="1" customFormat="1" x14ac:dyDescent="0.25">
      <c r="D85" s="1" t="s">
        <v>57</v>
      </c>
      <c r="E85" s="173"/>
      <c r="F85" s="173"/>
      <c r="G85" s="173"/>
      <c r="H85" s="173"/>
      <c r="I85" s="173"/>
      <c r="J85" s="173"/>
      <c r="K85" s="173"/>
      <c r="L85" s="173"/>
      <c r="M85" s="173"/>
      <c r="N85" s="173"/>
      <c r="O85" s="173"/>
      <c r="P85" s="173"/>
      <c r="Q85" s="173"/>
      <c r="R85" s="173"/>
      <c r="S85" s="173"/>
      <c r="T85" s="173"/>
      <c r="U85" s="173"/>
      <c r="V85" s="173"/>
      <c r="W85" s="173"/>
      <c r="X85" s="173"/>
      <c r="Y85" s="173"/>
      <c r="Z85" s="173"/>
    </row>
    <row r="86" spans="4:26" ht="15.75" thickBot="1" x14ac:dyDescent="0.3"/>
    <row r="87" spans="4:26" ht="15.75" thickBot="1" x14ac:dyDescent="0.3">
      <c r="D87" s="82" t="s">
        <v>15</v>
      </c>
      <c r="E87" s="18">
        <v>1995</v>
      </c>
      <c r="F87" s="10">
        <v>1996</v>
      </c>
      <c r="G87" s="18">
        <v>1997</v>
      </c>
      <c r="H87" s="10">
        <v>1998</v>
      </c>
      <c r="I87" s="18">
        <v>1999</v>
      </c>
      <c r="J87" s="10">
        <v>2000</v>
      </c>
      <c r="K87" s="18">
        <v>2001</v>
      </c>
      <c r="L87" s="10">
        <v>2002</v>
      </c>
      <c r="M87" s="18">
        <v>2003</v>
      </c>
      <c r="N87" s="10">
        <v>2004</v>
      </c>
      <c r="O87" s="18">
        <v>2005</v>
      </c>
      <c r="P87" s="10">
        <v>2006</v>
      </c>
      <c r="Q87" s="18">
        <v>2007</v>
      </c>
      <c r="R87" s="10">
        <v>2008</v>
      </c>
      <c r="S87" s="18">
        <v>2009</v>
      </c>
      <c r="T87" s="10">
        <v>2010</v>
      </c>
      <c r="U87" s="18">
        <v>2011</v>
      </c>
      <c r="V87" s="10">
        <v>2012</v>
      </c>
      <c r="W87" s="18">
        <v>2013</v>
      </c>
      <c r="X87" s="10">
        <v>2014</v>
      </c>
      <c r="Y87" s="18">
        <v>2015</v>
      </c>
      <c r="Z87" s="11">
        <v>2016</v>
      </c>
    </row>
    <row r="88" spans="4:26" ht="15.75" thickBot="1" x14ac:dyDescent="0.3">
      <c r="D88" s="83" t="s">
        <v>16</v>
      </c>
      <c r="E88" s="78">
        <v>5185837994.7740002</v>
      </c>
      <c r="F88" s="78">
        <v>5435982314.3950014</v>
      </c>
      <c r="G88" s="78">
        <v>5645888745.4619999</v>
      </c>
      <c r="H88" s="78">
        <v>5577884607.1859999</v>
      </c>
      <c r="I88" s="78">
        <v>5801694969.6429996</v>
      </c>
      <c r="J88" s="78">
        <v>6594265435.0340004</v>
      </c>
      <c r="K88" s="78">
        <v>6348004815.5559998</v>
      </c>
      <c r="L88" s="78">
        <v>6624165560.4759998</v>
      </c>
      <c r="M88" s="78">
        <v>7733583557.3950014</v>
      </c>
      <c r="N88" s="78">
        <v>9448396991.3780003</v>
      </c>
      <c r="O88" s="78">
        <v>10715481437.195</v>
      </c>
      <c r="P88" s="78">
        <v>12332244613.917999</v>
      </c>
      <c r="Q88" s="78">
        <v>14174008288.851</v>
      </c>
      <c r="R88" s="78">
        <v>16441834704.004999</v>
      </c>
      <c r="S88" s="78">
        <v>12660728890.888</v>
      </c>
      <c r="T88" s="78">
        <v>15379331772.533001</v>
      </c>
      <c r="U88" s="78">
        <v>18341013262.229</v>
      </c>
      <c r="V88" s="78">
        <v>18477492226.759998</v>
      </c>
      <c r="W88" s="78">
        <v>18813165108.542</v>
      </c>
      <c r="X88" s="78">
        <v>18852665293.051998</v>
      </c>
      <c r="Y88" s="78">
        <v>16536669673.905001</v>
      </c>
      <c r="Z88" s="78">
        <v>16039724349.639999</v>
      </c>
    </row>
    <row r="89" spans="4:26" x14ac:dyDescent="0.25">
      <c r="D89" s="84" t="s">
        <v>17</v>
      </c>
      <c r="E89" s="79">
        <v>374937067.36799997</v>
      </c>
      <c r="F89" s="79">
        <v>400969190.87300003</v>
      </c>
      <c r="G89" s="79">
        <v>388654799.676</v>
      </c>
      <c r="H89" s="79">
        <v>380069642.34899998</v>
      </c>
      <c r="I89" s="79">
        <v>373207094.30599999</v>
      </c>
      <c r="J89" s="79">
        <v>361796271.81099999</v>
      </c>
      <c r="K89" s="79">
        <v>372238129.93599999</v>
      </c>
      <c r="L89" s="79">
        <v>391665732.61000001</v>
      </c>
      <c r="M89" s="79">
        <v>451090188.05199999</v>
      </c>
      <c r="N89" s="79">
        <v>515885142.66000003</v>
      </c>
      <c r="O89" s="79">
        <v>565193555.04799998</v>
      </c>
      <c r="P89" s="79">
        <v>617932729.78299999</v>
      </c>
      <c r="Q89" s="79">
        <v>733500701.98000002</v>
      </c>
      <c r="R89" s="79">
        <v>886562635.68700004</v>
      </c>
      <c r="S89" s="79">
        <v>794492106.472</v>
      </c>
      <c r="T89" s="79">
        <v>884483144.96000004</v>
      </c>
      <c r="U89" s="79">
        <v>1061877481.518</v>
      </c>
      <c r="V89" s="79">
        <v>1057534613.73</v>
      </c>
      <c r="W89" s="79">
        <v>1114251466.625</v>
      </c>
      <c r="X89" s="79">
        <v>1149338664.1500001</v>
      </c>
      <c r="Y89" s="79">
        <v>1055417245.096</v>
      </c>
      <c r="Z89" s="79">
        <v>1054601344.045</v>
      </c>
    </row>
    <row r="90" spans="4:26" x14ac:dyDescent="0.25">
      <c r="D90" s="85" t="s">
        <v>18</v>
      </c>
      <c r="E90" s="80">
        <v>51895723.129000001</v>
      </c>
      <c r="F90" s="80">
        <v>56473331.226000004</v>
      </c>
      <c r="G90" s="80">
        <v>57937298.809</v>
      </c>
      <c r="H90" s="80">
        <v>57410915.32</v>
      </c>
      <c r="I90" s="80">
        <v>58468416.288000003</v>
      </c>
      <c r="J90" s="80">
        <v>57791047.903999999</v>
      </c>
      <c r="K90" s="80">
        <v>60493693.848999999</v>
      </c>
      <c r="L90" s="80">
        <v>64736252.715000004</v>
      </c>
      <c r="M90" s="80">
        <v>73188136.008000001</v>
      </c>
      <c r="N90" s="80">
        <v>82773274.930000007</v>
      </c>
      <c r="O90" s="80">
        <v>89185570.204999998</v>
      </c>
      <c r="P90" s="80">
        <v>96194641.672999993</v>
      </c>
      <c r="Q90" s="80">
        <v>111762395.83499999</v>
      </c>
      <c r="R90" s="80">
        <v>122893249.376</v>
      </c>
      <c r="S90" s="80">
        <v>114892262.829</v>
      </c>
      <c r="T90" s="80">
        <v>120341860.94599999</v>
      </c>
      <c r="U90" s="80">
        <v>141425790.088</v>
      </c>
      <c r="V90" s="80">
        <v>143253336.13100001</v>
      </c>
      <c r="W90" s="80">
        <v>147983141.77700001</v>
      </c>
      <c r="X90" s="80">
        <v>147605006.29699999</v>
      </c>
      <c r="Y90" s="80">
        <v>140133919.516</v>
      </c>
      <c r="Z90" s="80">
        <v>143776217.28299999</v>
      </c>
    </row>
    <row r="91" spans="4:26" x14ac:dyDescent="0.25">
      <c r="D91" s="85" t="s">
        <v>19</v>
      </c>
      <c r="E91" s="80">
        <v>238987848.70199999</v>
      </c>
      <c r="F91" s="80">
        <v>228744409.352</v>
      </c>
      <c r="G91" s="80">
        <v>231655125.78400001</v>
      </c>
      <c r="H91" s="80">
        <v>209081428.61700001</v>
      </c>
      <c r="I91" s="80">
        <v>204143503.125</v>
      </c>
      <c r="J91" s="80">
        <v>227731792.09599999</v>
      </c>
      <c r="K91" s="80">
        <v>215516403.17300001</v>
      </c>
      <c r="L91" s="80">
        <v>217733749.84999999</v>
      </c>
      <c r="M91" s="80">
        <v>258672146.472</v>
      </c>
      <c r="N91" s="80">
        <v>339048827.09600002</v>
      </c>
      <c r="O91" s="80">
        <v>384051085.58700001</v>
      </c>
      <c r="P91" s="80">
        <v>455430960.11900002</v>
      </c>
      <c r="Q91" s="80">
        <v>561887290.36300004</v>
      </c>
      <c r="R91" s="80">
        <v>677806721.22599995</v>
      </c>
      <c r="S91" s="80">
        <v>477621016.41500002</v>
      </c>
      <c r="T91" s="80">
        <v>686193490.745</v>
      </c>
      <c r="U91" s="80">
        <v>882036483.69400001</v>
      </c>
      <c r="V91" s="80">
        <v>817715610.852</v>
      </c>
      <c r="W91" s="80">
        <v>817894390.43900001</v>
      </c>
      <c r="X91" s="80">
        <v>796726599.35399997</v>
      </c>
      <c r="Y91" s="80">
        <v>643431857.81799996</v>
      </c>
      <c r="Z91" s="80">
        <v>660130082.06299996</v>
      </c>
    </row>
    <row r="92" spans="4:26" x14ac:dyDescent="0.25">
      <c r="D92" s="85" t="s">
        <v>20</v>
      </c>
      <c r="E92" s="80">
        <v>378515312.89300001</v>
      </c>
      <c r="F92" s="80">
        <v>457188123.75099999</v>
      </c>
      <c r="G92" s="80">
        <v>469922827.83099997</v>
      </c>
      <c r="H92" s="80">
        <v>354526777.06999999</v>
      </c>
      <c r="I92" s="80">
        <v>416343360.57700002</v>
      </c>
      <c r="J92" s="80">
        <v>659798595.43900001</v>
      </c>
      <c r="K92" s="80">
        <v>613683136.58299994</v>
      </c>
      <c r="L92" s="80">
        <v>610201948.04999995</v>
      </c>
      <c r="M92" s="80">
        <v>769603573.87699997</v>
      </c>
      <c r="N92" s="80">
        <v>1031654114.244</v>
      </c>
      <c r="O92" s="80">
        <v>1423233441.3940001</v>
      </c>
      <c r="P92" s="80">
        <v>1783365682.2179999</v>
      </c>
      <c r="Q92" s="80">
        <v>1991157502.6600001</v>
      </c>
      <c r="R92" s="80">
        <v>2856793858.2280002</v>
      </c>
      <c r="S92" s="80">
        <v>1805801077.177</v>
      </c>
      <c r="T92" s="80">
        <v>2358161187.3730001</v>
      </c>
      <c r="U92" s="80">
        <v>3227264164.0300002</v>
      </c>
      <c r="V92" s="80">
        <v>3364087296.1659999</v>
      </c>
      <c r="W92" s="80">
        <v>3256896565.164</v>
      </c>
      <c r="X92" s="80">
        <v>3047831428.6799998</v>
      </c>
      <c r="Y92" s="80">
        <v>1859134420.7249999</v>
      </c>
      <c r="Z92" s="80">
        <v>1549018683.1689999</v>
      </c>
    </row>
    <row r="93" spans="4:26" x14ac:dyDescent="0.25">
      <c r="D93" s="85" t="s">
        <v>21</v>
      </c>
      <c r="E93" s="80">
        <v>27374036.068</v>
      </c>
      <c r="F93" s="80">
        <v>25922719.379999999</v>
      </c>
      <c r="G93" s="80">
        <v>27266380.322999999</v>
      </c>
      <c r="H93" s="80">
        <v>29130436.153999999</v>
      </c>
      <c r="I93" s="80">
        <v>26761622.077</v>
      </c>
      <c r="J93" s="80">
        <v>21682464.346999999</v>
      </c>
      <c r="K93" s="80">
        <v>20977696.458999999</v>
      </c>
      <c r="L93" s="80">
        <v>26059776.247000001</v>
      </c>
      <c r="M93" s="80">
        <v>33489985.388999999</v>
      </c>
      <c r="N93" s="80">
        <v>40193650.880000003</v>
      </c>
      <c r="O93" s="80">
        <v>41773206.733999997</v>
      </c>
      <c r="P93" s="80">
        <v>47236085.321000002</v>
      </c>
      <c r="Q93" s="80">
        <v>61557639.332000002</v>
      </c>
      <c r="R93" s="80">
        <v>91757064.356999993</v>
      </c>
      <c r="S93" s="80">
        <v>68519993.672999993</v>
      </c>
      <c r="T93" s="80">
        <v>82034839.270999998</v>
      </c>
      <c r="U93" s="80">
        <v>114271754.469</v>
      </c>
      <c r="V93" s="80">
        <v>110108166.134</v>
      </c>
      <c r="W93" s="80">
        <v>102267229.84100001</v>
      </c>
      <c r="X93" s="80">
        <v>100664816.031</v>
      </c>
      <c r="Y93" s="80">
        <v>89717778.846000001</v>
      </c>
      <c r="Z93" s="80">
        <v>94544303.040000007</v>
      </c>
    </row>
    <row r="94" spans="4:26" x14ac:dyDescent="0.25">
      <c r="D94" s="85" t="s">
        <v>22</v>
      </c>
      <c r="E94" s="80">
        <v>506638314.86500001</v>
      </c>
      <c r="F94" s="80">
        <v>520514282.93900001</v>
      </c>
      <c r="G94" s="80">
        <v>541016705.89300001</v>
      </c>
      <c r="H94" s="80">
        <v>549147104.16299999</v>
      </c>
      <c r="I94" s="80">
        <v>573244922.49000001</v>
      </c>
      <c r="J94" s="80">
        <v>614865363.17499995</v>
      </c>
      <c r="K94" s="80">
        <v>637599457.96200001</v>
      </c>
      <c r="L94" s="80">
        <v>707485190.23399997</v>
      </c>
      <c r="M94" s="80">
        <v>841936010.20799994</v>
      </c>
      <c r="N94" s="80">
        <v>1023037252.296</v>
      </c>
      <c r="O94" s="80">
        <v>1161973324.517</v>
      </c>
      <c r="P94" s="80">
        <v>1303085280.9779999</v>
      </c>
      <c r="Q94" s="80">
        <v>1522774070.7780001</v>
      </c>
      <c r="R94" s="80">
        <v>1749457602.3610001</v>
      </c>
      <c r="S94" s="80">
        <v>1490181936.645</v>
      </c>
      <c r="T94" s="80">
        <v>1755270327.3440001</v>
      </c>
      <c r="U94" s="80">
        <v>2061417059.4979999</v>
      </c>
      <c r="V94" s="80">
        <v>2018671362.405</v>
      </c>
      <c r="W94" s="80">
        <v>2072849699.9070001</v>
      </c>
      <c r="X94" s="80">
        <v>2117347132.7460001</v>
      </c>
      <c r="Y94" s="80">
        <v>1935317993.5940001</v>
      </c>
      <c r="Z94" s="80">
        <v>1905827136.1210001</v>
      </c>
    </row>
    <row r="95" spans="4:26" x14ac:dyDescent="0.25">
      <c r="D95" s="85" t="s">
        <v>23</v>
      </c>
      <c r="E95" s="80">
        <v>826618907.00600004</v>
      </c>
      <c r="F95" s="80">
        <v>825978858.11899996</v>
      </c>
      <c r="G95" s="80">
        <v>849385274.19299996</v>
      </c>
      <c r="H95" s="80">
        <v>844210505.30999994</v>
      </c>
      <c r="I95" s="80">
        <v>833351465.27400005</v>
      </c>
      <c r="J95" s="80">
        <v>906673741.44000006</v>
      </c>
      <c r="K95" s="80">
        <v>864727289.44700003</v>
      </c>
      <c r="L95" s="80">
        <v>910515687.80799997</v>
      </c>
      <c r="M95" s="80">
        <v>1048615005.253</v>
      </c>
      <c r="N95" s="80">
        <v>1311498524.325</v>
      </c>
      <c r="O95" s="80">
        <v>1474091219.75</v>
      </c>
      <c r="P95" s="80">
        <v>1712051949.207</v>
      </c>
      <c r="Q95" s="80">
        <v>2014017864.3069999</v>
      </c>
      <c r="R95" s="80">
        <v>2233113931.947</v>
      </c>
      <c r="S95" s="80">
        <v>1585453918.4159999</v>
      </c>
      <c r="T95" s="80">
        <v>1963422063.513</v>
      </c>
      <c r="U95" s="80">
        <v>2346959609.0100002</v>
      </c>
      <c r="V95" s="80">
        <v>2214985612.8600001</v>
      </c>
      <c r="W95" s="80">
        <v>2238873832.6160002</v>
      </c>
      <c r="X95" s="80">
        <v>2318635572.4829998</v>
      </c>
      <c r="Y95" s="80">
        <v>2048797977.2969999</v>
      </c>
      <c r="Z95" s="80">
        <v>1969333131.9679999</v>
      </c>
    </row>
    <row r="96" spans="4:26" x14ac:dyDescent="0.25">
      <c r="D96" s="85" t="s">
        <v>24</v>
      </c>
      <c r="E96" s="80">
        <v>1918237981.9990001</v>
      </c>
      <c r="F96" s="80">
        <v>2054015494.582</v>
      </c>
      <c r="G96" s="80">
        <v>2169854347.2449999</v>
      </c>
      <c r="H96" s="80">
        <v>2238108681.0489998</v>
      </c>
      <c r="I96" s="80">
        <v>2377370123.2800002</v>
      </c>
      <c r="J96" s="80">
        <v>2657948396.6459999</v>
      </c>
      <c r="K96" s="80">
        <v>2523542884.1350002</v>
      </c>
      <c r="L96" s="80">
        <v>2619127304.7930002</v>
      </c>
      <c r="M96" s="80">
        <v>3001245968.9489999</v>
      </c>
      <c r="N96" s="80">
        <v>3629109364.0630002</v>
      </c>
      <c r="O96" s="80">
        <v>4010502606.2750001</v>
      </c>
      <c r="P96" s="80">
        <v>4549070040.243</v>
      </c>
      <c r="Q96" s="80">
        <v>5112907779.2690001</v>
      </c>
      <c r="R96" s="80">
        <v>5504864030.2279997</v>
      </c>
      <c r="S96" s="80">
        <v>4319963132.4370003</v>
      </c>
      <c r="T96" s="80">
        <v>5300195511.4329996</v>
      </c>
      <c r="U96" s="80">
        <v>5973432519.2770004</v>
      </c>
      <c r="V96" s="80">
        <v>6041381328.2969999</v>
      </c>
      <c r="W96" s="80">
        <v>6232733533.835</v>
      </c>
      <c r="X96" s="80">
        <v>6413092755.9750004</v>
      </c>
      <c r="Y96" s="80">
        <v>6136971978.6960001</v>
      </c>
      <c r="Z96" s="80">
        <v>6093055956.5690002</v>
      </c>
    </row>
    <row r="97" spans="4:26" x14ac:dyDescent="0.25">
      <c r="D97" s="85" t="s">
        <v>25</v>
      </c>
      <c r="E97" s="80">
        <v>651751487.04999995</v>
      </c>
      <c r="F97" s="80">
        <v>697032216.19400001</v>
      </c>
      <c r="G97" s="80">
        <v>729300730.83599997</v>
      </c>
      <c r="H97" s="80">
        <v>738620516.76900005</v>
      </c>
      <c r="I97" s="80">
        <v>771408954.21899998</v>
      </c>
      <c r="J97" s="80">
        <v>827652298.08700001</v>
      </c>
      <c r="K97" s="80">
        <v>824282752.50899994</v>
      </c>
      <c r="L97" s="80">
        <v>865606059.70799994</v>
      </c>
      <c r="M97" s="80">
        <v>992117379.52199996</v>
      </c>
      <c r="N97" s="80">
        <v>1151989287.4189999</v>
      </c>
      <c r="O97" s="80">
        <v>1265070650.0480001</v>
      </c>
      <c r="P97" s="80">
        <v>1394981704.207</v>
      </c>
      <c r="Q97" s="80">
        <v>1579680960.385</v>
      </c>
      <c r="R97" s="80">
        <v>1707897130.148</v>
      </c>
      <c r="S97" s="80">
        <v>1469363103.425</v>
      </c>
      <c r="T97" s="80">
        <v>1676674643.3329999</v>
      </c>
      <c r="U97" s="80">
        <v>1894801057.0280001</v>
      </c>
      <c r="V97" s="80">
        <v>1898635574.1949999</v>
      </c>
      <c r="W97" s="80">
        <v>1961665097.382</v>
      </c>
      <c r="X97" s="80">
        <v>2047559366.677</v>
      </c>
      <c r="Y97" s="80">
        <v>1961572758.296</v>
      </c>
      <c r="Z97" s="80">
        <v>1956593316.256</v>
      </c>
    </row>
    <row r="98" spans="4:26" ht="15.75" thickBot="1" x14ac:dyDescent="0.3">
      <c r="D98" s="86" t="s">
        <v>26</v>
      </c>
      <c r="E98" s="81">
        <v>165082254.95199999</v>
      </c>
      <c r="F98" s="81">
        <v>149195130.095</v>
      </c>
      <c r="G98" s="81">
        <v>167437569.21700001</v>
      </c>
      <c r="H98" s="81">
        <v>164229403.896</v>
      </c>
      <c r="I98" s="81">
        <v>162299943.28999999</v>
      </c>
      <c r="J98" s="81">
        <v>258131989.85100001</v>
      </c>
      <c r="K98" s="81">
        <v>214648392.97400001</v>
      </c>
      <c r="L98" s="81">
        <v>210670928.14700001</v>
      </c>
      <c r="M98" s="81">
        <v>263603492.88100001</v>
      </c>
      <c r="N98" s="81">
        <v>323139465.68800002</v>
      </c>
      <c r="O98" s="81">
        <v>298360129.50099999</v>
      </c>
      <c r="P98" s="81">
        <v>372607119.065</v>
      </c>
      <c r="Q98" s="81">
        <v>484606137.38300002</v>
      </c>
      <c r="R98" s="81">
        <v>610534232.64100003</v>
      </c>
      <c r="S98" s="81">
        <v>534356421.27700001</v>
      </c>
      <c r="T98" s="81">
        <v>552487191.81299996</v>
      </c>
      <c r="U98" s="81">
        <v>637456082.41799998</v>
      </c>
      <c r="V98" s="81">
        <v>810919993.74100006</v>
      </c>
      <c r="W98" s="81">
        <v>867573575.09200001</v>
      </c>
      <c r="X98" s="81">
        <v>713656446.88600004</v>
      </c>
      <c r="Y98" s="81">
        <v>666104477.48899996</v>
      </c>
      <c r="Z98" s="81">
        <v>608085465.29400003</v>
      </c>
    </row>
    <row r="99" spans="4:26" x14ac:dyDescent="0.25">
      <c r="D99" s="1" t="s">
        <v>56</v>
      </c>
    </row>
    <row r="100" spans="4:26" ht="15.75" thickBot="1" x14ac:dyDescent="0.3"/>
    <row r="101" spans="4:26" ht="15.75" thickBot="1" x14ac:dyDescent="0.3">
      <c r="D101" s="82" t="s">
        <v>15</v>
      </c>
      <c r="E101" s="18">
        <v>1995</v>
      </c>
      <c r="F101" s="10">
        <v>1996</v>
      </c>
      <c r="G101" s="18">
        <v>1997</v>
      </c>
      <c r="H101" s="10">
        <v>1998</v>
      </c>
      <c r="I101" s="18">
        <v>1999</v>
      </c>
      <c r="J101" s="10">
        <v>2000</v>
      </c>
      <c r="K101" s="18">
        <v>2001</v>
      </c>
      <c r="L101" s="10">
        <v>2002</v>
      </c>
      <c r="M101" s="18">
        <v>2003</v>
      </c>
      <c r="N101" s="10">
        <v>2004</v>
      </c>
      <c r="O101" s="18">
        <v>2005</v>
      </c>
      <c r="P101" s="10">
        <v>2006</v>
      </c>
      <c r="Q101" s="18">
        <v>2007</v>
      </c>
      <c r="R101" s="10">
        <v>2008</v>
      </c>
      <c r="S101" s="18">
        <v>2009</v>
      </c>
      <c r="T101" s="10">
        <v>2010</v>
      </c>
      <c r="U101" s="18">
        <v>2011</v>
      </c>
      <c r="V101" s="10">
        <v>2012</v>
      </c>
      <c r="W101" s="18">
        <v>2013</v>
      </c>
      <c r="X101" s="10">
        <v>2014</v>
      </c>
      <c r="Y101" s="18">
        <v>2015</v>
      </c>
      <c r="Z101" s="11">
        <v>2016</v>
      </c>
    </row>
    <row r="102" spans="4:26" ht="15.75" thickBot="1" x14ac:dyDescent="0.3">
      <c r="D102" s="83" t="s">
        <v>16</v>
      </c>
      <c r="E102" s="71">
        <f>+(A!D46+B!E46)/(E!E60+E!E88)</f>
        <v>9.6418437701908661E-6</v>
      </c>
      <c r="F102" s="71">
        <f>+(A!E46+B!F46)/(E!F60+E!F88)</f>
        <v>1.0439176992678483E-5</v>
      </c>
      <c r="G102" s="71">
        <f>+(A!F46+B!G46)/(E!G60+E!G88)</f>
        <v>1.2077022900772817E-5</v>
      </c>
      <c r="H102" s="71">
        <f>+(A!G46+B!H46)/(E!H60+E!H88)</f>
        <v>1.0791580291062568E-5</v>
      </c>
      <c r="I102" s="71">
        <f>+(A!H46+B!I46)/(E!I60+E!I88)</f>
        <v>1.1210211885509361E-5</v>
      </c>
      <c r="J102" s="71">
        <f>+(A!I46+B!J46)/(E!J60+E!J88)</f>
        <v>1.0307554685844751E-5</v>
      </c>
      <c r="K102" s="71">
        <f>+(A!J46+B!K46)/(E!K60+E!K88)</f>
        <v>1.3190037668495758E-5</v>
      </c>
      <c r="L102" s="71">
        <f>+(A!K46+B!L46)/(E!L60+E!L88)</f>
        <v>1.2870117177078847E-5</v>
      </c>
      <c r="M102" s="71">
        <f>+(A!L46+B!M46)/(E!M60+E!M88)</f>
        <v>1.3957537276407853E-5</v>
      </c>
      <c r="N102" s="71">
        <f>+(A!M46+B!N46)/(E!N60+E!N88)</f>
        <v>1.3652428220798585E-5</v>
      </c>
      <c r="O102" s="71">
        <f>+(A!N46+B!O46)/(E!O60+E!O88)</f>
        <v>1.1550979513519465E-5</v>
      </c>
      <c r="P102" s="71">
        <f>+(A!O46+B!P46)/(E!P60+E!P88)</f>
        <v>1.1364471645704341E-5</v>
      </c>
      <c r="Q102" s="71">
        <f>+(A!P46+B!Q46)/(E!Q60+E!Q88)</f>
        <v>1.1409382192555389E-5</v>
      </c>
      <c r="R102" s="71">
        <f>+(A!Q46+B!R46)/(E!R60+E!R88)</f>
        <v>1.3276599908846073E-5</v>
      </c>
      <c r="S102" s="71">
        <f>+(A!R46+B!S46)/(E!S60+E!S88)</f>
        <v>1.290396962383914E-5</v>
      </c>
      <c r="T102" s="71">
        <f>+(A!S46+B!T46)/(E!T60+E!T88)</f>
        <v>1.6864431581221271E-5</v>
      </c>
      <c r="U102" s="71">
        <f>+(A!T46+B!U46)/(E!U60+E!U88)</f>
        <v>1.3429674404408474E-5</v>
      </c>
      <c r="V102" s="71">
        <f>+(A!U46+B!V46)/(E!V60+E!V88)</f>
        <v>9.3749749771413954E-6</v>
      </c>
      <c r="W102" s="71">
        <f>+(A!V46+B!W46)/(E!W60+E!W88)</f>
        <v>9.521915537239243E-6</v>
      </c>
      <c r="X102" s="71">
        <f>+(A!W46+B!X46)/(E!X60+E!X88)</f>
        <v>9.4315299053568615E-6</v>
      </c>
      <c r="Y102" s="71">
        <f>+(A!X46+B!Y46)/(E!Y60+E!Y88)</f>
        <v>1.0102830439307807E-5</v>
      </c>
      <c r="Z102" s="71">
        <f>+(A!Y46+B!Z46)/(E!Z60+E!Z88)</f>
        <v>9.7948106746357374E-6</v>
      </c>
    </row>
    <row r="103" spans="4:26" x14ac:dyDescent="0.25">
      <c r="D103" s="84" t="s">
        <v>17</v>
      </c>
      <c r="E103" s="72">
        <f>+(A!D47+B!E47)/(E!E61+E!E89)</f>
        <v>5.4523838088044274E-6</v>
      </c>
      <c r="F103" s="72">
        <f>+(A!E47+B!F47)/(E!F61+E!F89)</f>
        <v>4.3008594693030278E-6</v>
      </c>
      <c r="G103" s="72">
        <f>+(A!F47+B!G47)/(E!G61+E!G89)</f>
        <v>3.7577947367170797E-6</v>
      </c>
      <c r="H103" s="72">
        <f>+(A!G47+B!H47)/(E!H61+E!H89)</f>
        <v>5.973993258778778E-6</v>
      </c>
      <c r="I103" s="72">
        <f>+(A!H47+B!I47)/(E!I61+E!I89)</f>
        <v>6.3346293585662579E-6</v>
      </c>
      <c r="J103" s="72">
        <f>+(A!I47+B!J47)/(E!J61+E!J89)</f>
        <v>6.128365710401054E-6</v>
      </c>
      <c r="K103" s="72">
        <f>+(A!J47+B!K47)/(E!K61+E!K89)</f>
        <v>8.2998174727374629E-6</v>
      </c>
      <c r="L103" s="72">
        <f>+(A!K47+B!L47)/(E!L61+E!L89)</f>
        <v>1.2990730532797776E-5</v>
      </c>
      <c r="M103" s="72">
        <f>+(A!L47+B!M47)/(E!M61+E!M89)</f>
        <v>5.8496286115156165E-6</v>
      </c>
      <c r="N103" s="72">
        <f>+(A!M47+B!N47)/(E!N61+E!N89)</f>
        <v>4.8042086481446492E-6</v>
      </c>
      <c r="O103" s="72">
        <f>+(A!N47+B!O47)/(E!O61+E!O89)</f>
        <v>3.974126139601644E-6</v>
      </c>
      <c r="P103" s="72">
        <f>+(A!O47+B!P47)/(E!P61+E!P89)</f>
        <v>3.8973896622089708E-6</v>
      </c>
      <c r="Q103" s="72">
        <f>+(A!P47+B!Q47)/(E!Q61+E!Q89)</f>
        <v>5.7047810760845241E-6</v>
      </c>
      <c r="R103" s="72">
        <f>+(A!Q47+B!R47)/(E!R61+E!R89)</f>
        <v>6.0391907635470047E-6</v>
      </c>
      <c r="S103" s="72">
        <f>+(A!R47+B!S47)/(E!S61+E!S89)</f>
        <v>6.430961107543206E-6</v>
      </c>
      <c r="T103" s="72">
        <f>+(A!S47+B!T47)/(E!T61+E!T89)</f>
        <v>6.7899628909907237E-6</v>
      </c>
      <c r="U103" s="72">
        <f>+(A!T47+B!U47)/(E!U61+E!U89)</f>
        <v>7.4347940704397577E-6</v>
      </c>
      <c r="V103" s="72">
        <f>+(A!U47+B!V47)/(E!V61+E!V89)</f>
        <v>8.9814926128687375E-6</v>
      </c>
      <c r="W103" s="72">
        <f>+(A!V47+B!W47)/(E!W61+E!W89)</f>
        <v>1.0365447148145047E-5</v>
      </c>
      <c r="X103" s="72">
        <f>+(A!W47+B!X47)/(E!X61+E!X89)</f>
        <v>1.1768984328941532E-5</v>
      </c>
      <c r="Y103" s="72">
        <f>+(A!X47+B!Y47)/(E!Y61+E!Y89)</f>
        <v>1.1372917152453465E-5</v>
      </c>
      <c r="Z103" s="72">
        <f>+(A!Y47+B!Z47)/(E!Z61+E!Z89)</f>
        <v>1.0024948237723494E-5</v>
      </c>
    </row>
    <row r="104" spans="4:26" x14ac:dyDescent="0.25">
      <c r="D104" s="85" t="s">
        <v>18</v>
      </c>
      <c r="E104" s="73">
        <f>+(A!D48+B!E48)/(E!E62+E!E90)</f>
        <v>4.6748675537024777E-6</v>
      </c>
      <c r="F104" s="73">
        <f>+(A!E48+B!F48)/(E!F62+E!F90)</f>
        <v>3.2299133972008679E-6</v>
      </c>
      <c r="G104" s="73">
        <f>+(A!F48+B!G48)/(E!G62+E!G90)</f>
        <v>4.494261653488589E-6</v>
      </c>
      <c r="H104" s="73">
        <f>+(A!G48+B!H48)/(E!H62+E!H90)</f>
        <v>4.2473640167602164E-6</v>
      </c>
      <c r="I104" s="73">
        <f>+(A!H48+B!I48)/(E!I62+E!I90)</f>
        <v>5.6658190212204781E-7</v>
      </c>
      <c r="J104" s="73">
        <f>+(A!I48+B!J48)/(E!J62+E!J90)</f>
        <v>7.1270715461070057E-7</v>
      </c>
      <c r="K104" s="73">
        <f>+(A!J48+B!K48)/(E!K62+E!K90)</f>
        <v>4.2652145070842913E-6</v>
      </c>
      <c r="L104" s="73">
        <f>+(A!K48+B!L48)/(E!L62+E!L90)</f>
        <v>2.7777017895754091E-6</v>
      </c>
      <c r="M104" s="73">
        <f>+(A!L48+B!M48)/(E!M62+E!M90)</f>
        <v>4.1485227205713047E-6</v>
      </c>
      <c r="N104" s="73">
        <f>+(A!M48+B!N48)/(E!N62+E!N90)</f>
        <v>2.7819492239735525E-6</v>
      </c>
      <c r="O104" s="73">
        <f>+(A!N48+B!O48)/(E!O62+E!O90)</f>
        <v>2.7261907084831976E-6</v>
      </c>
      <c r="P104" s="73">
        <f>+(A!O48+B!P48)/(E!P62+E!P90)</f>
        <v>2.706287713735995E-6</v>
      </c>
      <c r="Q104" s="73">
        <f>+(A!P48+B!Q48)/(E!Q62+E!Q90)</f>
        <v>6.635594235667384E-6</v>
      </c>
      <c r="R104" s="73">
        <f>+(A!Q48+B!R48)/(E!R62+E!R90)</f>
        <v>1.4281644916880967E-5</v>
      </c>
      <c r="S104" s="73">
        <f>+(A!R48+B!S48)/(E!S62+E!S90)</f>
        <v>1.1139850798384438E-5</v>
      </c>
      <c r="T104" s="73">
        <f>+(A!S48+B!T48)/(E!T62+E!T90)</f>
        <v>1.1607086700073559E-5</v>
      </c>
      <c r="U104" s="73">
        <f>+(A!T48+B!U48)/(E!U62+E!U90)</f>
        <v>9.8333940379268116E-6</v>
      </c>
      <c r="V104" s="73">
        <f>+(A!U48+B!V48)/(E!V62+E!V90)</f>
        <v>1.1141012624644811E-5</v>
      </c>
      <c r="W104" s="73">
        <f>+(A!V48+B!W48)/(E!W62+E!W90)</f>
        <v>1.1675202769046968E-5</v>
      </c>
      <c r="X104" s="73">
        <f>+(A!W48+B!X48)/(E!X62+E!X90)</f>
        <v>1.0080765445538459E-5</v>
      </c>
      <c r="Y104" s="73">
        <f>+(A!X48+B!Y48)/(E!Y62+E!Y90)</f>
        <v>3.0432980370396342E-7</v>
      </c>
      <c r="Z104" s="73">
        <f>+(A!Y48+B!Z48)/(E!Z62+E!Z90)</f>
        <v>3.5232845399573946E-7</v>
      </c>
    </row>
    <row r="105" spans="4:26" x14ac:dyDescent="0.25">
      <c r="D105" s="85" t="s">
        <v>19</v>
      </c>
      <c r="E105" s="73">
        <f>+(A!D49+B!E49)/(E!E63+E!E91)</f>
        <v>1.2423132126811801E-6</v>
      </c>
      <c r="F105" s="73">
        <f>+(A!E49+B!F49)/(E!F63+E!F91)</f>
        <v>2.8528454140946591E-6</v>
      </c>
      <c r="G105" s="73">
        <f>+(A!F49+B!G49)/(E!G63+E!G91)</f>
        <v>4.2811561650035252E-6</v>
      </c>
      <c r="H105" s="73">
        <f>+(A!G49+B!H49)/(E!H63+E!H91)</f>
        <v>5.7070765240157734E-6</v>
      </c>
      <c r="I105" s="73">
        <f>+(A!H49+B!I49)/(E!I63+E!I91)</f>
        <v>5.7647964156890864E-6</v>
      </c>
      <c r="J105" s="73">
        <f>+(A!I49+B!J49)/(E!J63+E!J91)</f>
        <v>6.0402768934720671E-6</v>
      </c>
      <c r="K105" s="73">
        <f>+(A!J49+B!K49)/(E!K63+E!K91)</f>
        <v>5.8781103673711357E-6</v>
      </c>
      <c r="L105" s="73">
        <f>+(A!K49+B!L49)/(E!L63+E!L91)</f>
        <v>7.3813969509323041E-6</v>
      </c>
      <c r="M105" s="73">
        <f>+(A!L49+B!M49)/(E!M63+E!M91)</f>
        <v>8.1173360935178426E-6</v>
      </c>
      <c r="N105" s="73">
        <f>+(A!M49+B!N49)/(E!N63+E!N91)</f>
        <v>1.0987203931008012E-5</v>
      </c>
      <c r="O105" s="73">
        <f>+(A!N49+B!O49)/(E!O63+E!O91)</f>
        <v>7.8315365820140864E-6</v>
      </c>
      <c r="P105" s="73">
        <f>+(A!O49+B!P49)/(E!P63+E!P91)</f>
        <v>7.7618035140152836E-6</v>
      </c>
      <c r="Q105" s="73">
        <f>+(A!P49+B!Q49)/(E!Q63+E!Q91)</f>
        <v>7.5311810077163487E-6</v>
      </c>
      <c r="R105" s="73">
        <f>+(A!Q49+B!R49)/(E!R63+E!R91)</f>
        <v>8.7672025153102779E-6</v>
      </c>
      <c r="S105" s="73">
        <f>+(A!R49+B!S49)/(E!S63+E!S91)</f>
        <v>8.0482086953741956E-6</v>
      </c>
      <c r="T105" s="73">
        <f>+(A!S49+B!T49)/(E!T63+E!T91)</f>
        <v>5.852380898417517E-6</v>
      </c>
      <c r="U105" s="73">
        <f>+(A!T49+B!U49)/(E!U63+E!U91)</f>
        <v>5.1485159443230645E-6</v>
      </c>
      <c r="V105" s="73">
        <f>+(A!U49+B!V49)/(E!V63+E!V91)</f>
        <v>4.4347755077542401E-6</v>
      </c>
      <c r="W105" s="73">
        <f>+(A!V49+B!W49)/(E!W63+E!W91)</f>
        <v>4.462856148296524E-6</v>
      </c>
      <c r="X105" s="73">
        <f>+(A!W49+B!X49)/(E!X63+E!X91)</f>
        <v>3.8355139651352539E-6</v>
      </c>
      <c r="Y105" s="73">
        <f>+(A!X49+B!Y49)/(E!Y63+E!Y91)</f>
        <v>4.112816923370955E-6</v>
      </c>
      <c r="Z105" s="73">
        <f>+(A!Y49+B!Z49)/(E!Z63+E!Z91)</f>
        <v>3.7930298113869964E-6</v>
      </c>
    </row>
    <row r="106" spans="4:26" x14ac:dyDescent="0.25">
      <c r="D106" s="85" t="s">
        <v>20</v>
      </c>
      <c r="E106" s="73">
        <f>+(A!D50+B!E50)/(E!E64+E!E92)</f>
        <v>5.0407908220434691E-5</v>
      </c>
      <c r="F106" s="73">
        <f>+(A!E50+B!F50)/(E!F64+E!F92)</f>
        <v>4.4768753732453129E-5</v>
      </c>
      <c r="G106" s="73">
        <f>+(A!F50+B!G50)/(E!G64+E!G92)</f>
        <v>3.5080073911842714E-5</v>
      </c>
      <c r="H106" s="73">
        <f>+(A!G50+B!H50)/(E!H64+E!H92)</f>
        <v>6.354097175715395E-6</v>
      </c>
      <c r="I106" s="73">
        <f>+(A!H50+B!I50)/(E!I64+E!I92)</f>
        <v>7.162019643722849E-7</v>
      </c>
      <c r="J106" s="73">
        <f>+(A!I50+B!J50)/(E!J64+E!J92)</f>
        <v>1.274758958470201E-6</v>
      </c>
      <c r="K106" s="73">
        <f>+(A!J50+B!K50)/(E!K64+E!K92)</f>
        <v>2.1833304321948706E-5</v>
      </c>
      <c r="L106" s="73">
        <f>+(A!K50+B!L50)/(E!L64+E!L92)</f>
        <v>3.8714162067091381E-6</v>
      </c>
      <c r="M106" s="73">
        <f>+(A!L50+B!M50)/(E!M64+E!M92)</f>
        <v>3.0219134122651726E-5</v>
      </c>
      <c r="N106" s="73">
        <f>+(A!M50+B!N50)/(E!N64+E!N92)</f>
        <v>2.8827241185221196E-5</v>
      </c>
      <c r="O106" s="73">
        <f>+(A!N50+B!O50)/(E!O64+E!O92)</f>
        <v>7.0141158423462526E-6</v>
      </c>
      <c r="P106" s="73">
        <f>+(A!O50+B!P50)/(E!P64+E!P92)</f>
        <v>6.6334481153209459E-6</v>
      </c>
      <c r="Q106" s="73">
        <f>+(A!P50+B!Q50)/(E!Q64+E!Q92)</f>
        <v>6.4255461163855081E-6</v>
      </c>
      <c r="R106" s="73">
        <f>+(A!Q50+B!R50)/(E!R64+E!R92)</f>
        <v>1.4285195064142573E-5</v>
      </c>
      <c r="S106" s="73">
        <f>+(A!R50+B!S50)/(E!S64+E!S92)</f>
        <v>5.7301237130508596E-6</v>
      </c>
      <c r="T106" s="73">
        <f>+(A!S50+B!T50)/(E!T64+E!T92)</f>
        <v>4.2385455791224419E-5</v>
      </c>
      <c r="U106" s="73">
        <f>+(A!T50+B!U50)/(E!U64+E!U92)</f>
        <v>2.6430230826830908E-5</v>
      </c>
      <c r="V106" s="73">
        <f>+(A!U50+B!V50)/(E!V64+E!V92)</f>
        <v>1.0475234735226077E-6</v>
      </c>
      <c r="W106" s="73">
        <f>+(A!V50+B!W50)/(E!W64+E!W92)</f>
        <v>1.2874309443719364E-6</v>
      </c>
      <c r="X106" s="73">
        <f>+(A!W50+B!X50)/(E!X64+E!X92)</f>
        <v>8.2704188356941957E-7</v>
      </c>
      <c r="Y106" s="73">
        <f>+(A!X50+B!Y50)/(E!Y64+E!Y92)</f>
        <v>8.3343678537494926E-7</v>
      </c>
      <c r="Z106" s="73">
        <f>+(A!Y50+B!Z50)/(E!Z64+E!Z92)</f>
        <v>1.4510704927347546E-6</v>
      </c>
    </row>
    <row r="107" spans="4:26" x14ac:dyDescent="0.25">
      <c r="D107" s="85" t="s">
        <v>21</v>
      </c>
      <c r="E107" s="73">
        <f>+(A!D51+B!E51)/(E!E65+E!E93)</f>
        <v>0</v>
      </c>
      <c r="F107" s="73">
        <f>+(A!E51+B!F51)/(E!F65+E!F93)</f>
        <v>5.7664147075472406E-8</v>
      </c>
      <c r="G107" s="73">
        <f>+(A!F51+B!G51)/(E!G65+E!G93)</f>
        <v>2.6666182704145521E-8</v>
      </c>
      <c r="H107" s="73">
        <f>+(A!G51+B!H51)/(E!H65+E!H93)</f>
        <v>0</v>
      </c>
      <c r="I107" s="73">
        <f>+(A!H51+B!I51)/(E!I65+E!I93)</f>
        <v>5.1348252734336357E-8</v>
      </c>
      <c r="J107" s="73">
        <f>+(A!I51+B!J51)/(E!J65+E!J93)</f>
        <v>6.6357429929414322E-6</v>
      </c>
      <c r="K107" s="73">
        <f>+(A!J51+B!K51)/(E!K65+E!K93)</f>
        <v>4.1273354288738936E-7</v>
      </c>
      <c r="L107" s="73">
        <f>+(A!K51+B!L51)/(E!L65+E!L93)</f>
        <v>4.6915924533819227E-5</v>
      </c>
      <c r="M107" s="73">
        <f>+(A!L51+B!M51)/(E!M65+E!M93)</f>
        <v>1.9962087333599376E-6</v>
      </c>
      <c r="N107" s="73">
        <f>+(A!M51+B!N51)/(E!N65+E!N93)</f>
        <v>8.4336489766674414E-6</v>
      </c>
      <c r="O107" s="73">
        <f>+(A!N51+B!O51)/(E!O65+E!O93)</f>
        <v>2.7501886289949721E-6</v>
      </c>
      <c r="P107" s="73">
        <f>+(A!O51+B!P51)/(E!P65+E!P93)</f>
        <v>5.5271770550653652E-6</v>
      </c>
      <c r="Q107" s="73">
        <f>+(A!P51+B!Q51)/(E!Q65+E!Q93)</f>
        <v>1.24401333774287E-6</v>
      </c>
      <c r="R107" s="73">
        <f>+(A!Q51+B!R51)/(E!R65+E!R93)</f>
        <v>3.8012226140671435E-7</v>
      </c>
      <c r="S107" s="73">
        <f>+(A!R51+B!S51)/(E!S65+E!S93)</f>
        <v>3.1164357527203077E-7</v>
      </c>
      <c r="T107" s="73">
        <f>+(A!S51+B!T51)/(E!T65+E!T93)</f>
        <v>4.4265698357085902E-5</v>
      </c>
      <c r="U107" s="73">
        <f>+(A!T51+B!U51)/(E!U65+E!U93)</f>
        <v>2.8903147210163271E-7</v>
      </c>
      <c r="V107" s="73">
        <f>+(A!U51+B!V51)/(E!V65+E!V93)</f>
        <v>1.5873960128392993E-7</v>
      </c>
      <c r="W107" s="73">
        <f>+(A!V51+B!W51)/(E!W65+E!W93)</f>
        <v>2.3910096367326949E-8</v>
      </c>
      <c r="X107" s="73">
        <f>+(A!W51+B!X51)/(E!X65+E!X93)</f>
        <v>1.0242936904154081E-6</v>
      </c>
      <c r="Y107" s="73">
        <f>+(A!X51+B!Y51)/(E!Y65+E!Y93)</f>
        <v>2.0128401265260658E-8</v>
      </c>
      <c r="Z107" s="73">
        <f>+(A!Y51+B!Z51)/(E!Z65+E!Z93)</f>
        <v>1.5815057958299772E-7</v>
      </c>
    </row>
    <row r="108" spans="4:26" x14ac:dyDescent="0.25">
      <c r="D108" s="85" t="s">
        <v>22</v>
      </c>
      <c r="E108" s="73">
        <f>+(A!D52+B!E52)/(E!E66+E!E94)</f>
        <v>1.5573558732237101E-5</v>
      </c>
      <c r="F108" s="73">
        <f>+(A!E52+B!F52)/(E!F66+E!F94)</f>
        <v>2.5814328950346451E-5</v>
      </c>
      <c r="G108" s="73">
        <f>+(A!F52+B!G52)/(E!G66+E!G94)</f>
        <v>2.8117407942211531E-5</v>
      </c>
      <c r="H108" s="73">
        <f>+(A!G52+B!H52)/(E!H66+E!H94)</f>
        <v>3.061912357853573E-5</v>
      </c>
      <c r="I108" s="73">
        <f>+(A!H52+B!I52)/(E!I66+E!I94)</f>
        <v>3.4086604205489038E-5</v>
      </c>
      <c r="J108" s="73">
        <f>+(A!I52+B!J52)/(E!J66+E!J94)</f>
        <v>3.3557487607715744E-5</v>
      </c>
      <c r="K108" s="73">
        <f>+(A!J52+B!K52)/(E!K66+E!K94)</f>
        <v>3.3017237909713928E-5</v>
      </c>
      <c r="L108" s="73">
        <f>+(A!K52+B!L52)/(E!L66+E!L94)</f>
        <v>3.4322630719489678E-5</v>
      </c>
      <c r="M108" s="73">
        <f>+(A!L52+B!M52)/(E!M66+E!M94)</f>
        <v>3.1933313367436682E-5</v>
      </c>
      <c r="N108" s="73">
        <f>+(A!M52+B!N52)/(E!N66+E!N94)</f>
        <v>3.1732118740723519E-5</v>
      </c>
      <c r="O108" s="73">
        <f>+(A!N52+B!O52)/(E!O66+E!O94)</f>
        <v>3.6139107321883017E-5</v>
      </c>
      <c r="P108" s="73">
        <f>+(A!O52+B!P52)/(E!P66+E!P94)</f>
        <v>3.6386698034225935E-5</v>
      </c>
      <c r="Q108" s="73">
        <f>+(A!P52+B!Q52)/(E!Q66+E!Q94)</f>
        <v>3.2133119121929327E-5</v>
      </c>
      <c r="R108" s="73">
        <f>+(A!Q52+B!R52)/(E!R66+E!R94)</f>
        <v>3.3642281306278063E-5</v>
      </c>
      <c r="S108" s="73">
        <f>+(A!R52+B!S52)/(E!S66+E!S94)</f>
        <v>3.9327375571739579E-5</v>
      </c>
      <c r="T108" s="73">
        <f>+(A!S52+B!T52)/(E!T66+E!T94)</f>
        <v>3.4886976841696918E-5</v>
      </c>
      <c r="U108" s="73">
        <f>+(A!T52+B!U52)/(E!U66+E!U94)</f>
        <v>3.3031709609750405E-5</v>
      </c>
      <c r="V108" s="73">
        <f>+(A!U52+B!V52)/(E!V66+E!V94)</f>
        <v>3.4388960635385011E-5</v>
      </c>
      <c r="W108" s="73">
        <f>+(A!V52+B!W52)/(E!W66+E!W94)</f>
        <v>3.5613261094649894E-5</v>
      </c>
      <c r="X108" s="73">
        <f>+(A!W52+B!X52)/(E!X66+E!X94)</f>
        <v>3.5748197017998437E-5</v>
      </c>
      <c r="Y108" s="73">
        <f>+(A!X52+B!Y52)/(E!Y66+E!Y94)</f>
        <v>3.5409146281388579E-5</v>
      </c>
      <c r="Z108" s="73">
        <f>+(A!Y52+B!Z52)/(E!Z66+E!Z94)</f>
        <v>2.8668370802464268E-5</v>
      </c>
    </row>
    <row r="109" spans="4:26" x14ac:dyDescent="0.25">
      <c r="D109" s="85" t="s">
        <v>23</v>
      </c>
      <c r="E109" s="73">
        <f>+(A!D53+B!E53)/(E!E67+E!E95)</f>
        <v>1.1270449206244712E-5</v>
      </c>
      <c r="F109" s="73">
        <f>+(A!E53+B!F53)/(E!F67+E!F95)</f>
        <v>1.0107540981394652E-5</v>
      </c>
      <c r="G109" s="73">
        <f>+(A!F53+B!G53)/(E!G67+E!G95)</f>
        <v>1.6029244207952304E-5</v>
      </c>
      <c r="H109" s="73">
        <f>+(A!G53+B!H53)/(E!H67+E!H95)</f>
        <v>1.7679083888814218E-5</v>
      </c>
      <c r="I109" s="73">
        <f>+(A!H53+B!I53)/(E!I67+E!I95)</f>
        <v>2.1803999712442326E-5</v>
      </c>
      <c r="J109" s="73">
        <f>+(A!I53+B!J53)/(E!J67+E!J95)</f>
        <v>2.4207866312187497E-5</v>
      </c>
      <c r="K109" s="73">
        <f>+(A!J53+B!K53)/(E!K67+E!K95)</f>
        <v>2.7328497589586728E-5</v>
      </c>
      <c r="L109" s="73">
        <f>+(A!K53+B!L53)/(E!L67+E!L95)</f>
        <v>2.8537475282676667E-5</v>
      </c>
      <c r="M109" s="73">
        <f>+(A!L53+B!M53)/(E!M67+E!M95)</f>
        <v>2.5869684818823769E-5</v>
      </c>
      <c r="N109" s="73">
        <f>+(A!M53+B!N53)/(E!N67+E!N95)</f>
        <v>2.493622549826861E-5</v>
      </c>
      <c r="O109" s="73">
        <f>+(A!N53+B!O53)/(E!O67+E!O95)</f>
        <v>2.5313745043317046E-5</v>
      </c>
      <c r="P109" s="73">
        <f>+(A!O53+B!P53)/(E!P67+E!P95)</f>
        <v>2.0691095708305937E-5</v>
      </c>
      <c r="Q109" s="73">
        <f>+(A!P53+B!Q53)/(E!Q67+E!Q95)</f>
        <v>2.2354911477607861E-5</v>
      </c>
      <c r="R109" s="73">
        <f>+(A!Q53+B!R53)/(E!R67+E!R95)</f>
        <v>2.3381233211349807E-5</v>
      </c>
      <c r="S109" s="73">
        <f>+(A!R53+B!S53)/(E!S67+E!S95)</f>
        <v>2.2824552017031316E-5</v>
      </c>
      <c r="T109" s="73">
        <f>+(A!S53+B!T53)/(E!T67+E!T95)</f>
        <v>1.9361014217249434E-5</v>
      </c>
      <c r="U109" s="73">
        <f>+(A!T53+B!U53)/(E!U67+E!U95)</f>
        <v>1.2383626729123514E-5</v>
      </c>
      <c r="V109" s="73">
        <f>+(A!U53+B!V53)/(E!V67+E!V95)</f>
        <v>1.4182816292246646E-5</v>
      </c>
      <c r="W109" s="73">
        <f>+(A!V53+B!W53)/(E!W67+E!W95)</f>
        <v>1.3651945847999705E-5</v>
      </c>
      <c r="X109" s="73">
        <f>+(A!W53+B!X53)/(E!X67+E!X95)</f>
        <v>1.3967630736869858E-5</v>
      </c>
      <c r="Y109" s="73">
        <f>+(A!X53+B!Y53)/(E!Y67+E!Y95)</f>
        <v>1.4781121009588649E-5</v>
      </c>
      <c r="Z109" s="73">
        <f>+(A!Y53+B!Z53)/(E!Z67+E!Z95)</f>
        <v>1.4745579707947019E-5</v>
      </c>
    </row>
    <row r="110" spans="4:26" x14ac:dyDescent="0.25">
      <c r="D110" s="85" t="s">
        <v>24</v>
      </c>
      <c r="E110" s="73">
        <f>+(A!D54+B!E54)/(E!E68+E!E96)</f>
        <v>1.7998056960184531E-6</v>
      </c>
      <c r="F110" s="73">
        <f>+(A!E54+B!F54)/(E!F68+E!F96)</f>
        <v>1.2993964402607799E-6</v>
      </c>
      <c r="G110" s="73">
        <f>+(A!F54+B!G54)/(E!G68+E!G96)</f>
        <v>1.5254210787134673E-6</v>
      </c>
      <c r="H110" s="73">
        <f>+(A!G54+B!H54)/(E!H68+E!H96)</f>
        <v>1.9713583339381625E-6</v>
      </c>
      <c r="I110" s="73">
        <f>+(A!H54+B!I54)/(E!I68+E!I96)</f>
        <v>1.8276364614919759E-6</v>
      </c>
      <c r="J110" s="73">
        <f>+(A!I54+B!J54)/(E!J68+E!J96)</f>
        <v>2.1276238142454849E-6</v>
      </c>
      <c r="K110" s="73">
        <f>+(A!J54+B!K54)/(E!K68+E!K96)</f>
        <v>2.2662901474379492E-6</v>
      </c>
      <c r="L110" s="73">
        <f>+(A!K54+B!L54)/(E!L68+E!L96)</f>
        <v>3.8578341800864249E-6</v>
      </c>
      <c r="M110" s="73">
        <f>+(A!L54+B!M54)/(E!M68+E!M96)</f>
        <v>2.7819582909920046E-6</v>
      </c>
      <c r="N110" s="73">
        <f>+(A!M54+B!N54)/(E!N68+E!N96)</f>
        <v>2.3992954441169804E-6</v>
      </c>
      <c r="O110" s="73">
        <f>+(A!N54+B!O54)/(E!O68+E!O96)</f>
        <v>2.2400567478868514E-6</v>
      </c>
      <c r="P110" s="73">
        <f>+(A!O54+B!P54)/(E!P68+E!P96)</f>
        <v>3.3556237891133342E-6</v>
      </c>
      <c r="Q110" s="73">
        <f>+(A!P54+B!Q54)/(E!Q68+E!Q96)</f>
        <v>3.6852954921580414E-6</v>
      </c>
      <c r="R110" s="73">
        <f>+(A!Q54+B!R54)/(E!R68+E!R96)</f>
        <v>4.1215104321483239E-6</v>
      </c>
      <c r="S110" s="73">
        <f>+(A!R54+B!S54)/(E!S68+E!S96)</f>
        <v>5.5614560980956468E-6</v>
      </c>
      <c r="T110" s="73">
        <f>+(A!S54+B!T54)/(E!T68+E!T96)</f>
        <v>3.306209031338128E-6</v>
      </c>
      <c r="U110" s="73">
        <f>+(A!T54+B!U54)/(E!U68+E!U96)</f>
        <v>2.8500850724791912E-6</v>
      </c>
      <c r="V110" s="73">
        <f>+(A!U54+B!V54)/(E!V68+E!V96)</f>
        <v>2.5515884555429706E-6</v>
      </c>
      <c r="W110" s="73">
        <f>+(A!V54+B!W54)/(E!W68+E!W96)</f>
        <v>2.4170404597418448E-6</v>
      </c>
      <c r="X110" s="73">
        <f>+(A!W54+B!X54)/(E!X68+E!X96)</f>
        <v>1.9638842703390235E-6</v>
      </c>
      <c r="Y110" s="73">
        <f>+(A!X54+B!Y54)/(E!Y68+E!Y96)</f>
        <v>2.2575057517499767E-6</v>
      </c>
      <c r="Z110" s="73">
        <f>+(A!Y54+B!Z54)/(E!Z68+E!Z96)</f>
        <v>2.8595481541650514E-6</v>
      </c>
    </row>
    <row r="111" spans="4:26" x14ac:dyDescent="0.25">
      <c r="D111" s="85" t="s">
        <v>25</v>
      </c>
      <c r="E111" s="73">
        <f>+(A!D55+B!E55)/(E!E69+E!E97)</f>
        <v>1.2133303201895562E-5</v>
      </c>
      <c r="F111" s="73">
        <f>+(A!E55+B!F55)/(E!F69+E!F97)</f>
        <v>1.3625781660592771E-5</v>
      </c>
      <c r="G111" s="73">
        <f>+(A!F55+B!G55)/(E!G69+E!G97)</f>
        <v>2.3738419412292547E-5</v>
      </c>
      <c r="H111" s="73">
        <f>+(A!G55+B!H55)/(E!H69+E!H97)</f>
        <v>2.5131676615756089E-5</v>
      </c>
      <c r="I111" s="73">
        <f>+(A!H55+B!I55)/(E!I69+E!I97)</f>
        <v>2.5487709597483496E-5</v>
      </c>
      <c r="J111" s="73">
        <f>+(A!I55+B!J55)/(E!J69+E!J97)</f>
        <v>1.9087127060403538E-5</v>
      </c>
      <c r="K111" s="73">
        <f>+(A!J55+B!K55)/(E!K69+E!K97)</f>
        <v>1.9169560017532055E-5</v>
      </c>
      <c r="L111" s="73">
        <f>+(A!K55+B!L55)/(E!L69+E!L97)</f>
        <v>1.7405814258910501E-5</v>
      </c>
      <c r="M111" s="73">
        <f>+(A!L55+B!M55)/(E!M69+E!M97)</f>
        <v>1.7725983914336745E-5</v>
      </c>
      <c r="N111" s="73">
        <f>+(A!M55+B!N55)/(E!N69+E!N97)</f>
        <v>1.6285725361410701E-5</v>
      </c>
      <c r="O111" s="73">
        <f>+(A!N55+B!O55)/(E!O69+E!O97)</f>
        <v>1.622008332972516E-5</v>
      </c>
      <c r="P111" s="73">
        <f>+(A!O55+B!P55)/(E!P69+E!P97)</f>
        <v>1.7468652010021873E-5</v>
      </c>
      <c r="Q111" s="73">
        <f>+(A!P55+B!Q55)/(E!Q69+E!Q97)</f>
        <v>1.7444765023992934E-5</v>
      </c>
      <c r="R111" s="73">
        <f>+(A!Q55+B!R55)/(E!R69+E!R97)</f>
        <v>1.8226720064404781E-5</v>
      </c>
      <c r="S111" s="73">
        <f>+(A!R55+B!S55)/(E!S69+E!S97)</f>
        <v>1.6902566540468945E-5</v>
      </c>
      <c r="T111" s="73">
        <f>+(A!S55+B!T55)/(E!T69+E!T97)</f>
        <v>1.6714769737115528E-5</v>
      </c>
      <c r="U111" s="73">
        <f>+(A!T55+B!U55)/(E!U69+E!U97)</f>
        <v>1.762700394239743E-5</v>
      </c>
      <c r="V111" s="73">
        <f>+(A!U55+B!V55)/(E!V69+E!V97)</f>
        <v>2.0457104793987768E-5</v>
      </c>
      <c r="W111" s="73">
        <f>+(A!V55+B!W55)/(E!W69+E!W97)</f>
        <v>1.9847983252954322E-5</v>
      </c>
      <c r="X111" s="73">
        <f>+(A!W55+B!X55)/(E!X69+E!X97)</f>
        <v>1.7957962231272018E-5</v>
      </c>
      <c r="Y111" s="73">
        <f>+(A!X55+B!Y55)/(E!Y69+E!Y97)</f>
        <v>1.9529118846322979E-5</v>
      </c>
      <c r="Z111" s="73">
        <f>+(A!Y55+B!Z55)/(E!Z69+E!Z97)</f>
        <v>2.0642629676077538E-5</v>
      </c>
    </row>
    <row r="112" spans="4:26" ht="15.75" thickBot="1" x14ac:dyDescent="0.3">
      <c r="D112" s="86" t="s">
        <v>26</v>
      </c>
      <c r="E112" s="74">
        <f>+(A!D56+B!E56)/(E!E70+E!E98)</f>
        <v>0</v>
      </c>
      <c r="F112" s="74">
        <f>+(A!E56+B!F56)/(E!F70+E!F98)</f>
        <v>1.0070219782959003E-11</v>
      </c>
      <c r="G112" s="74">
        <f>+(A!F56+B!G56)/(E!G70+E!G98)</f>
        <v>0</v>
      </c>
      <c r="H112" s="74">
        <f>+(A!G56+B!H56)/(E!H70+E!H98)</f>
        <v>3.0970289441838552E-12</v>
      </c>
      <c r="I112" s="74">
        <f>+(A!H56+B!I56)/(E!I70+E!I98)</f>
        <v>9.4880966072203489E-12</v>
      </c>
      <c r="J112" s="74">
        <f>+(A!I56+B!J56)/(E!J70+E!J98)</f>
        <v>0</v>
      </c>
      <c r="K112" s="74">
        <f>+(A!J56+B!K56)/(E!K70+E!K98)</f>
        <v>7.4367022880783882E-8</v>
      </c>
      <c r="L112" s="74">
        <f>+(A!K56+B!L56)/(E!L70+E!L98)</f>
        <v>1.2012249794177437E-7</v>
      </c>
      <c r="M112" s="74">
        <f>+(A!L56+B!M56)/(E!M70+E!M98)</f>
        <v>2.2907143798298438E-7</v>
      </c>
      <c r="N112" s="74">
        <f>+(A!M56+B!N56)/(E!N70+E!N98)</f>
        <v>2.3032198096651536E-7</v>
      </c>
      <c r="O112" s="74">
        <f>+(A!N56+B!O56)/(E!O70+E!O98)</f>
        <v>4.092314508580414E-7</v>
      </c>
      <c r="P112" s="74">
        <f>+(A!O56+B!P56)/(E!P70+E!P98)</f>
        <v>3.2562647001057424E-7</v>
      </c>
      <c r="Q112" s="74">
        <f>+(A!P56+B!Q56)/(E!Q70+E!Q98)</f>
        <v>3.6294856852387172E-7</v>
      </c>
      <c r="R112" s="74">
        <f>+(A!Q56+B!R56)/(E!R70+E!R98)</f>
        <v>2.6586654576321115E-7</v>
      </c>
      <c r="S112" s="74">
        <f>+(A!R56+B!S56)/(E!S70+E!S98)</f>
        <v>2.3639833754320866E-7</v>
      </c>
      <c r="T112" s="74">
        <f>+(A!S56+B!T56)/(E!T70+E!T98)</f>
        <v>2.2721193803631577E-7</v>
      </c>
      <c r="U112" s="74">
        <f>+(A!T56+B!U56)/(E!U70+E!U98)</f>
        <v>2.7297784876119339E-7</v>
      </c>
      <c r="V112" s="74">
        <f>+(A!U56+B!V56)/(E!V70+E!V98)</f>
        <v>2.2071326464247971E-7</v>
      </c>
      <c r="W112" s="74">
        <f>+(A!V56+B!W56)/(E!W70+E!W98)</f>
        <v>2.0965236474061975E-7</v>
      </c>
      <c r="X112" s="74">
        <f>+(A!W56+B!X56)/(E!X70+E!X98)</f>
        <v>2.2710101917201752E-7</v>
      </c>
      <c r="Y112" s="74">
        <f>+(A!X56+B!Y56)/(E!Y70+E!Y98)</f>
        <v>6.1157632915061506E-7</v>
      </c>
      <c r="Z112" s="74">
        <f>+(A!Y56+B!Z56)/(E!Z70+E!Z98)</f>
        <v>2.2521913604639511E-7</v>
      </c>
    </row>
    <row r="113" spans="4:4" x14ac:dyDescent="0.25">
      <c r="D113" s="1" t="s">
        <v>57</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72"/>
  <sheetViews>
    <sheetView showGridLines="0" topLeftCell="A37" workbookViewId="0">
      <selection activeCell="Z55" sqref="Z55"/>
    </sheetView>
  </sheetViews>
  <sheetFormatPr baseColWidth="10" defaultRowHeight="15" x14ac:dyDescent="0.25"/>
  <cols>
    <col min="2" max="2" width="13.42578125" customWidth="1"/>
    <col min="4" max="4" width="31.7109375" customWidth="1"/>
  </cols>
  <sheetData>
    <row r="7" spans="2:16" x14ac:dyDescent="0.25">
      <c r="B7" s="208" t="s">
        <v>54</v>
      </c>
      <c r="C7" s="194"/>
      <c r="D7" s="194"/>
      <c r="E7" s="194"/>
    </row>
    <row r="8" spans="2:16" x14ac:dyDescent="0.25">
      <c r="B8" s="194"/>
      <c r="C8" s="194"/>
      <c r="D8" s="194"/>
      <c r="E8" s="194"/>
      <c r="M8" s="194" t="s">
        <v>11</v>
      </c>
      <c r="N8" s="210"/>
      <c r="O8" s="210"/>
      <c r="P8" s="210"/>
    </row>
    <row r="9" spans="2:16" x14ac:dyDescent="0.25">
      <c r="B9" s="194"/>
      <c r="C9" s="194"/>
      <c r="D9" s="194"/>
      <c r="E9" s="194"/>
      <c r="G9" s="194" t="s">
        <v>2</v>
      </c>
      <c r="H9" s="194"/>
      <c r="I9" s="194"/>
      <c r="J9" s="194"/>
      <c r="M9" s="210"/>
      <c r="N9" s="210"/>
      <c r="O9" s="210"/>
      <c r="P9" s="210"/>
    </row>
    <row r="10" spans="2:16" x14ac:dyDescent="0.25">
      <c r="B10" s="194"/>
      <c r="C10" s="194"/>
      <c r="D10" s="194"/>
      <c r="E10" s="194"/>
      <c r="G10" s="194"/>
      <c r="H10" s="194"/>
      <c r="I10" s="194"/>
      <c r="J10" s="194"/>
      <c r="M10" s="210"/>
      <c r="N10" s="210"/>
      <c r="O10" s="210"/>
      <c r="P10" s="210"/>
    </row>
    <row r="11" spans="2:16" x14ac:dyDescent="0.25">
      <c r="B11" s="194"/>
      <c r="C11" s="194"/>
      <c r="D11" s="194"/>
      <c r="E11" s="194"/>
      <c r="G11" s="194"/>
      <c r="H11" s="194"/>
      <c r="I11" s="194"/>
      <c r="J11" s="194"/>
      <c r="M11" s="210"/>
      <c r="N11" s="210"/>
      <c r="O11" s="210"/>
      <c r="P11" s="210"/>
    </row>
    <row r="12" spans="2:16" x14ac:dyDescent="0.25">
      <c r="B12" s="194"/>
      <c r="C12" s="194"/>
      <c r="D12" s="194"/>
      <c r="E12" s="194"/>
      <c r="G12" s="194"/>
      <c r="H12" s="194"/>
      <c r="I12" s="194"/>
      <c r="J12" s="194"/>
      <c r="M12" s="210"/>
      <c r="N12" s="210"/>
      <c r="O12" s="210"/>
      <c r="P12" s="210"/>
    </row>
    <row r="13" spans="2:16" x14ac:dyDescent="0.25">
      <c r="B13" s="194"/>
      <c r="C13" s="194"/>
      <c r="D13" s="194"/>
      <c r="E13" s="194"/>
      <c r="G13" s="194"/>
      <c r="H13" s="194"/>
      <c r="I13" s="194"/>
      <c r="J13" s="194"/>
      <c r="M13" s="210"/>
      <c r="N13" s="210"/>
      <c r="O13" s="210"/>
      <c r="P13" s="210"/>
    </row>
    <row r="14" spans="2:16" x14ac:dyDescent="0.25">
      <c r="B14" s="194"/>
      <c r="C14" s="194"/>
      <c r="D14" s="194"/>
      <c r="E14" s="194"/>
      <c r="G14" s="194"/>
      <c r="H14" s="194"/>
      <c r="I14" s="194"/>
      <c r="J14" s="194"/>
      <c r="M14" s="210"/>
      <c r="N14" s="210"/>
      <c r="O14" s="210"/>
      <c r="P14" s="210"/>
    </row>
    <row r="15" spans="2:16" x14ac:dyDescent="0.25">
      <c r="B15" s="194"/>
      <c r="C15" s="194"/>
      <c r="D15" s="194"/>
      <c r="E15" s="194"/>
      <c r="G15" s="194"/>
      <c r="H15" s="194"/>
      <c r="I15" s="194"/>
      <c r="J15" s="194"/>
      <c r="M15" s="210"/>
      <c r="N15" s="210"/>
      <c r="O15" s="210"/>
      <c r="P15" s="210"/>
    </row>
    <row r="16" spans="2:16" x14ac:dyDescent="0.25">
      <c r="B16" s="194"/>
      <c r="C16" s="194"/>
      <c r="D16" s="194"/>
      <c r="E16" s="194"/>
      <c r="G16" s="194"/>
      <c r="H16" s="194"/>
      <c r="I16" s="194"/>
      <c r="J16" s="194"/>
      <c r="M16" s="210"/>
      <c r="N16" s="210"/>
      <c r="O16" s="210"/>
      <c r="P16" s="210"/>
    </row>
    <row r="17" spans="3:16" x14ac:dyDescent="0.25">
      <c r="C17" s="195" t="s">
        <v>3</v>
      </c>
      <c r="D17" s="195"/>
      <c r="E17" s="195"/>
      <c r="H17" s="195" t="s">
        <v>3</v>
      </c>
      <c r="I17" s="195"/>
      <c r="J17" s="195"/>
      <c r="N17" s="195" t="s">
        <v>3</v>
      </c>
      <c r="O17" s="195"/>
      <c r="P17" s="195"/>
    </row>
    <row r="45" spans="3:26" ht="15.75" thickBot="1" x14ac:dyDescent="0.3"/>
    <row r="46" spans="3:26" ht="15.75" thickBot="1" x14ac:dyDescent="0.3">
      <c r="C46" s="8" t="s">
        <v>15</v>
      </c>
      <c r="D46" s="9"/>
      <c r="E46" s="18">
        <v>1995</v>
      </c>
      <c r="F46" s="10">
        <v>1996</v>
      </c>
      <c r="G46" s="18">
        <v>1997</v>
      </c>
      <c r="H46" s="10">
        <v>1998</v>
      </c>
      <c r="I46" s="18">
        <v>1999</v>
      </c>
      <c r="J46" s="10">
        <v>2000</v>
      </c>
      <c r="K46" s="18">
        <v>2001</v>
      </c>
      <c r="L46" s="10">
        <v>2002</v>
      </c>
      <c r="M46" s="18">
        <v>2003</v>
      </c>
      <c r="N46" s="10">
        <v>2004</v>
      </c>
      <c r="O46" s="18">
        <v>2005</v>
      </c>
      <c r="P46" s="10">
        <v>2006</v>
      </c>
      <c r="Q46" s="18">
        <v>2007</v>
      </c>
      <c r="R46" s="10">
        <v>2008</v>
      </c>
      <c r="S46" s="18">
        <v>2009</v>
      </c>
      <c r="T46" s="10">
        <v>2010</v>
      </c>
      <c r="U46" s="18">
        <v>2011</v>
      </c>
      <c r="V46" s="10">
        <v>2012</v>
      </c>
      <c r="W46" s="18">
        <v>2013</v>
      </c>
      <c r="X46" s="10">
        <v>2014</v>
      </c>
      <c r="Y46" s="18">
        <v>2015</v>
      </c>
      <c r="Z46" s="11">
        <v>2016</v>
      </c>
    </row>
    <row r="47" spans="3:26" ht="15.75" thickBot="1" x14ac:dyDescent="0.3">
      <c r="C47" s="197" t="s">
        <v>27</v>
      </c>
      <c r="D47" s="198"/>
      <c r="E47" s="65">
        <f>+A!D46/A!D$46</f>
        <v>1</v>
      </c>
      <c r="F47" s="89">
        <f>+A!E46/A!E$46</f>
        <v>1</v>
      </c>
      <c r="G47" s="65">
        <f>+A!F46/A!F$46</f>
        <v>1</v>
      </c>
      <c r="H47" s="89">
        <f>+A!G46/A!G$46</f>
        <v>1</v>
      </c>
      <c r="I47" s="65">
        <f>+A!H46/A!H$46</f>
        <v>1</v>
      </c>
      <c r="J47" s="89">
        <f>+A!I46/A!I$46</f>
        <v>1</v>
      </c>
      <c r="K47" s="65">
        <f>+A!J46/A!J$46</f>
        <v>1</v>
      </c>
      <c r="L47" s="89">
        <f>+A!K46/A!K$46</f>
        <v>1</v>
      </c>
      <c r="M47" s="65">
        <f>+A!L46/A!L$46</f>
        <v>1</v>
      </c>
      <c r="N47" s="89">
        <f>+A!M46/A!M$46</f>
        <v>1</v>
      </c>
      <c r="O47" s="65">
        <f>+A!N46/A!N$46</f>
        <v>1</v>
      </c>
      <c r="P47" s="89">
        <f>+A!O46/A!O$46</f>
        <v>1</v>
      </c>
      <c r="Q47" s="65">
        <f>+A!P46/A!P$46</f>
        <v>1</v>
      </c>
      <c r="R47" s="89">
        <f>+A!Q46/A!Q$46</f>
        <v>1</v>
      </c>
      <c r="S47" s="65">
        <f>+A!R46/A!R$46</f>
        <v>1</v>
      </c>
      <c r="T47" s="89">
        <f>+A!S46/A!S$46</f>
        <v>1</v>
      </c>
      <c r="U47" s="65">
        <f>+A!T46/A!T$46</f>
        <v>1</v>
      </c>
      <c r="V47" s="89">
        <f>+A!U46/A!U$46</f>
        <v>1</v>
      </c>
      <c r="W47" s="65">
        <f>+A!V46/A!V$46</f>
        <v>1</v>
      </c>
      <c r="X47" s="89">
        <f>+A!W46/A!W$46</f>
        <v>1</v>
      </c>
      <c r="Y47" s="65">
        <f>+A!X46/A!X$46</f>
        <v>1</v>
      </c>
      <c r="Z47" s="90">
        <f>+A!Y46/A!Y$46</f>
        <v>1</v>
      </c>
    </row>
    <row r="48" spans="3:26" x14ac:dyDescent="0.25">
      <c r="C48" s="190" t="s">
        <v>17</v>
      </c>
      <c r="D48" s="191"/>
      <c r="E48" s="67">
        <f>+A!D47/A!D$46</f>
        <v>3.0890574225867495E-2</v>
      </c>
      <c r="F48" s="91">
        <f>+A!E47/A!E$46</f>
        <v>1.9526152326111886E-2</v>
      </c>
      <c r="G48" s="67">
        <f>+A!F47/A!F$46</f>
        <v>1.5576021171757043E-2</v>
      </c>
      <c r="H48" s="91">
        <f>+A!G47/A!G$46</f>
        <v>3.0731790462853313E-2</v>
      </c>
      <c r="I48" s="67">
        <f>+A!H47/A!H$46</f>
        <v>3.421826804101967E-2</v>
      </c>
      <c r="J48" s="91">
        <f>+A!I47/A!I$46</f>
        <v>3.0852281135481625E-2</v>
      </c>
      <c r="K48" s="67">
        <f>+A!J47/A!J$46</f>
        <v>3.7498493196858905E-2</v>
      </c>
      <c r="L48" s="91">
        <f>+A!K47/A!K$46</f>
        <v>6.1633119561295746E-2</v>
      </c>
      <c r="M48" s="67">
        <f>+A!L47/A!L$46</f>
        <v>2.5986967540011865E-2</v>
      </c>
      <c r="N48" s="91">
        <f>+A!M47/A!M$46</f>
        <v>1.9338076288344556E-2</v>
      </c>
      <c r="O48" s="67">
        <f>+A!N47/A!N$46</f>
        <v>1.7965131365162087E-2</v>
      </c>
      <c r="P48" s="91">
        <f>+A!O47/A!O$46</f>
        <v>1.6667987104930389E-2</v>
      </c>
      <c r="Q48" s="67">
        <f>+A!P47/A!P$46</f>
        <v>2.2954394931422328E-2</v>
      </c>
      <c r="R48" s="91">
        <f>+A!Q47/A!Q$46</f>
        <v>1.8429525018703541E-2</v>
      </c>
      <c r="S48" s="67">
        <f>+A!R47/A!R$46</f>
        <v>2.6823919744967457E-2</v>
      </c>
      <c r="T48" s="91">
        <f>+A!S47/A!S$46</f>
        <v>2.3978446733752292E-2</v>
      </c>
      <c r="U48" s="67">
        <f>+A!T47/A!T$46</f>
        <v>2.5134706027137632E-2</v>
      </c>
      <c r="V48" s="91">
        <f>+A!U47/A!U$46</f>
        <v>4.6197300482702049E-2</v>
      </c>
      <c r="W48" s="67">
        <f>+A!V47/A!V$46</f>
        <v>5.5134202377901273E-2</v>
      </c>
      <c r="X48" s="91">
        <f>+A!W47/A!W$46</f>
        <v>6.3924867378696543E-2</v>
      </c>
      <c r="Y48" s="67">
        <f>+A!X47/A!X$46</f>
        <v>6.2708855173595326E-2</v>
      </c>
      <c r="Z48" s="92">
        <f>+A!Y47/A!Y$46</f>
        <v>6.4965993434243877E-2</v>
      </c>
    </row>
    <row r="49" spans="3:26" x14ac:dyDescent="0.25">
      <c r="C49" s="188" t="s">
        <v>18</v>
      </c>
      <c r="D49" s="189"/>
      <c r="E49" s="93">
        <f>+A!D48/A!D$46</f>
        <v>5.550053408749131E-3</v>
      </c>
      <c r="F49" s="94">
        <f>+A!E48/A!E$46</f>
        <v>3.7122271047060318E-3</v>
      </c>
      <c r="G49" s="93">
        <f>+A!F48/A!F$46</f>
        <v>4.4679413769241937E-3</v>
      </c>
      <c r="H49" s="94">
        <f>+A!G48/A!G$46</f>
        <v>4.9038946534082717E-3</v>
      </c>
      <c r="I49" s="93">
        <f>+A!H48/A!H$46</f>
        <v>5.8129946600271891E-4</v>
      </c>
      <c r="J49" s="94">
        <f>+A!I48/A!I$46</f>
        <v>6.734759901485211E-4</v>
      </c>
      <c r="K49" s="93">
        <f>+A!J48/A!J$46</f>
        <v>3.3592599143641893E-3</v>
      </c>
      <c r="L49" s="94">
        <f>+A!K48/A!K$46</f>
        <v>2.3046226715918304E-3</v>
      </c>
      <c r="M49" s="93">
        <f>+A!L48/A!L$46</f>
        <v>3.0697927520908874E-3</v>
      </c>
      <c r="N49" s="94">
        <f>+A!M48/A!M$46</f>
        <v>1.9043890617191565E-3</v>
      </c>
      <c r="O49" s="93">
        <f>+A!N48/A!N$46</f>
        <v>2.1501366510868983E-3</v>
      </c>
      <c r="P49" s="94">
        <f>+A!O48/A!O$46</f>
        <v>9.1928434313441794E-4</v>
      </c>
      <c r="Q49" s="93">
        <f>+A!P48/A!P$46</f>
        <v>9.8273158332929747E-5</v>
      </c>
      <c r="R49" s="94">
        <f>+A!Q48/A!Q$46</f>
        <v>9.2522652641788668E-5</v>
      </c>
      <c r="S49" s="93">
        <f>+A!R48/A!R$46</f>
        <v>3.9428107278113405E-4</v>
      </c>
      <c r="T49" s="94">
        <f>+A!S48/A!S$46</f>
        <v>6.8068588867998512E-5</v>
      </c>
      <c r="U49" s="93">
        <f>+A!T48/A!T$46</f>
        <v>6.1035652248300889E-5</v>
      </c>
      <c r="V49" s="94">
        <f>+A!U48/A!U$46</f>
        <v>0</v>
      </c>
      <c r="W49" s="93">
        <f>+A!V48/A!V$46</f>
        <v>4.5024543312531164E-6</v>
      </c>
      <c r="X49" s="94">
        <f>+A!W48/A!W$46</f>
        <v>4.3222847500398575E-5</v>
      </c>
      <c r="Y49" s="93">
        <f>+A!X48/A!X$46</f>
        <v>1.5914390764255526E-4</v>
      </c>
      <c r="Z49" s="95">
        <f>+A!Y48/A!Y$46</f>
        <v>4.3776673681043929E-4</v>
      </c>
    </row>
    <row r="50" spans="3:26" x14ac:dyDescent="0.25">
      <c r="C50" s="190" t="s">
        <v>19</v>
      </c>
      <c r="D50" s="191"/>
      <c r="E50" s="67">
        <f>+A!D49/A!D$46</f>
        <v>2.8676143509109793E-4</v>
      </c>
      <c r="F50" s="91">
        <f>+A!E49/A!E$46</f>
        <v>1.4583044048684544E-3</v>
      </c>
      <c r="G50" s="67">
        <f>+A!F49/A!F$46</f>
        <v>1.3124380570078082E-3</v>
      </c>
      <c r="H50" s="91">
        <f>+A!G49/A!G$46</f>
        <v>4.6616046980832975E-3</v>
      </c>
      <c r="I50" s="67">
        <f>+A!H49/A!H$46</f>
        <v>1.5793268273445792E-3</v>
      </c>
      <c r="J50" s="91">
        <f>+A!I49/A!I$46</f>
        <v>7.2075833143723492E-4</v>
      </c>
      <c r="K50" s="67">
        <f>+A!J49/A!J$46</f>
        <v>2.1369372015178161E-3</v>
      </c>
      <c r="L50" s="91">
        <f>+A!K49/A!K$46</f>
        <v>4.0560560588954265E-3</v>
      </c>
      <c r="M50" s="67">
        <f>+A!L49/A!L$46</f>
        <v>5.3048542969589803E-3</v>
      </c>
      <c r="N50" s="91">
        <f>+A!M49/A!M$46</f>
        <v>9.7862583935346154E-3</v>
      </c>
      <c r="O50" s="67">
        <f>+A!N49/A!N$46</f>
        <v>1.0251635120169389E-2</v>
      </c>
      <c r="P50" s="91">
        <f>+A!O49/A!O$46</f>
        <v>9.9770132254647786E-3</v>
      </c>
      <c r="Q50" s="67">
        <f>+A!P49/A!P$46</f>
        <v>1.0813166582647003E-2</v>
      </c>
      <c r="R50" s="91">
        <f>+A!Q49/A!Q$46</f>
        <v>1.0556681906792497E-2</v>
      </c>
      <c r="S50" s="67">
        <f>+A!R49/A!R$46</f>
        <v>1.0464762501215571E-2</v>
      </c>
      <c r="T50" s="91">
        <f>+A!S49/A!S$46</f>
        <v>5.4484281585600635E-3</v>
      </c>
      <c r="U50" s="67">
        <f>+A!T49/A!T$46</f>
        <v>5.7309104093341999E-3</v>
      </c>
      <c r="V50" s="91">
        <f>+A!U49/A!U$46</f>
        <v>8.8800922577123246E-3</v>
      </c>
      <c r="W50" s="67">
        <f>+A!V49/A!V$46</f>
        <v>8.0651433753420269E-3</v>
      </c>
      <c r="X50" s="91">
        <f>+A!W49/A!W$46</f>
        <v>9.1615687469352083E-3</v>
      </c>
      <c r="Y50" s="67">
        <f>+A!X49/A!X$46</f>
        <v>1.0713663507981273E-2</v>
      </c>
      <c r="Z50" s="92">
        <f>+A!Y49/A!Y$46</f>
        <v>9.4482007589342075E-3</v>
      </c>
    </row>
    <row r="51" spans="3:26" x14ac:dyDescent="0.25">
      <c r="C51" s="188" t="s">
        <v>20</v>
      </c>
      <c r="D51" s="189"/>
      <c r="E51" s="93">
        <f>+A!D50/A!D$46</f>
        <v>0.40957481692201114</v>
      </c>
      <c r="F51" s="94">
        <f>+A!E50/A!E$46</f>
        <v>0.39540439341452482</v>
      </c>
      <c r="G51" s="93">
        <f>+A!F50/A!F$46</f>
        <v>0.26889865533357871</v>
      </c>
      <c r="H51" s="94">
        <f>+A!G50/A!G$46</f>
        <v>4.2936652552992852E-2</v>
      </c>
      <c r="I51" s="93">
        <f>+A!H50/A!H$46</f>
        <v>4.4407178789527529E-3</v>
      </c>
      <c r="J51" s="94">
        <f>+A!I50/A!I$46</f>
        <v>1.3952850402810607E-2</v>
      </c>
      <c r="K51" s="93">
        <f>+A!J50/A!J$46</f>
        <v>0.17739128490426875</v>
      </c>
      <c r="L51" s="94">
        <f>+A!K50/A!K$46</f>
        <v>3.1030714618650281E-2</v>
      </c>
      <c r="M51" s="93">
        <f>+A!L50/A!L$46</f>
        <v>0.2385509695231012</v>
      </c>
      <c r="N51" s="94">
        <f>+A!M50/A!M$46</f>
        <v>0.25230109568879749</v>
      </c>
      <c r="O51" s="93">
        <f>+A!N50/A!N$46</f>
        <v>9.1888766729323529E-2</v>
      </c>
      <c r="P51" s="94">
        <f>+A!O50/A!O$46</f>
        <v>9.7694437989067892E-2</v>
      </c>
      <c r="Q51" s="93">
        <f>+A!P50/A!P$46</f>
        <v>9.1139834049770094E-2</v>
      </c>
      <c r="R51" s="94">
        <f>+A!Q50/A!Q$46</f>
        <v>0.21635782209836954</v>
      </c>
      <c r="S51" s="93">
        <f>+A!R50/A!R$46</f>
        <v>7.1060415777880456E-2</v>
      </c>
      <c r="T51" s="94">
        <f>+A!S50/A!S$46</f>
        <v>0.43090119071250038</v>
      </c>
      <c r="U51" s="93">
        <f>+A!T50/A!T$46</f>
        <v>0.39550213439902993</v>
      </c>
      <c r="V51" s="94">
        <f>+A!U50/A!U$46</f>
        <v>2.5816183401808197E-2</v>
      </c>
      <c r="W51" s="93">
        <f>+A!V50/A!V$46</f>
        <v>3.0835421938719732E-2</v>
      </c>
      <c r="X51" s="94">
        <f>+A!W50/A!W$46</f>
        <v>1.9313115377587776E-2</v>
      </c>
      <c r="Y51" s="93">
        <f>+A!X50/A!X$46</f>
        <v>1.2537010571544336E-2</v>
      </c>
      <c r="Z51" s="95">
        <f>+A!Y50/A!Y$46</f>
        <v>1.9346727404276572E-2</v>
      </c>
    </row>
    <row r="52" spans="3:26" x14ac:dyDescent="0.25">
      <c r="C52" s="190" t="s">
        <v>21</v>
      </c>
      <c r="D52" s="191"/>
      <c r="E52" s="67">
        <f>+A!D51/A!D$46</f>
        <v>0</v>
      </c>
      <c r="F52" s="91">
        <f>+A!E51/A!E$46</f>
        <v>2.8567060744316464E-5</v>
      </c>
      <c r="G52" s="67">
        <f>+A!F51/A!F$46</f>
        <v>1.2052387225176659E-5</v>
      </c>
      <c r="H52" s="91">
        <f>+A!G51/A!G$46</f>
        <v>0</v>
      </c>
      <c r="I52" s="67">
        <f>+A!H51/A!H$46</f>
        <v>2.302579680184431E-5</v>
      </c>
      <c r="J52" s="91">
        <f>+A!I51/A!I$46</f>
        <v>3.9154140060884684E-6</v>
      </c>
      <c r="K52" s="67">
        <f>+A!J51/A!J$46</f>
        <v>1.1193394762399005E-5</v>
      </c>
      <c r="L52" s="91">
        <f>+A!K51/A!K$46</f>
        <v>1.5658552899905556E-2</v>
      </c>
      <c r="M52" s="67">
        <f>+A!L51/A!L$46</f>
        <v>6.6542987296876156E-4</v>
      </c>
      <c r="N52" s="91">
        <f>+A!M51/A!M$46</f>
        <v>2.7880216073130574E-3</v>
      </c>
      <c r="O52" s="67">
        <f>+A!N51/A!N$46</f>
        <v>1.0115480957913774E-3</v>
      </c>
      <c r="P52" s="91">
        <f>+A!O51/A!O$46</f>
        <v>2.0624024822758365E-3</v>
      </c>
      <c r="Q52" s="67">
        <f>+A!P51/A!P$46</f>
        <v>5.4239577172494717E-4</v>
      </c>
      <c r="R52" s="91">
        <f>+A!Q51/A!Q$46</f>
        <v>1.8293627086835373E-4</v>
      </c>
      <c r="S52" s="67">
        <f>+A!R51/A!R$46</f>
        <v>1.436249536770812E-4</v>
      </c>
      <c r="T52" s="91">
        <f>+A!S51/A!S$46</f>
        <v>5.614064166702232E-5</v>
      </c>
      <c r="U52" s="67">
        <f>+A!T51/A!T$46</f>
        <v>1.5055062307759139E-4</v>
      </c>
      <c r="V52" s="91">
        <f>+A!U51/A!U$46</f>
        <v>1.2641087080735776E-4</v>
      </c>
      <c r="W52" s="67">
        <f>+A!V51/A!V$46</f>
        <v>1.7525215814660724E-5</v>
      </c>
      <c r="X52" s="91">
        <f>+A!W51/A!W$46</f>
        <v>7.7124728770677081E-4</v>
      </c>
      <c r="Y52" s="67">
        <f>+A!X51/A!X$46</f>
        <v>1.4411447995447761E-5</v>
      </c>
      <c r="Z52" s="92">
        <f>+A!Y51/A!Y$46</f>
        <v>1.2350483879464591E-4</v>
      </c>
    </row>
    <row r="53" spans="3:26" x14ac:dyDescent="0.25">
      <c r="C53" s="188" t="s">
        <v>22</v>
      </c>
      <c r="D53" s="189"/>
      <c r="E53" s="93">
        <f>+A!D52/A!D$46</f>
        <v>0.16052745620075665</v>
      </c>
      <c r="F53" s="94">
        <f>+A!E52/A!E$46</f>
        <v>0.23725286636718138</v>
      </c>
      <c r="G53" s="93">
        <f>+A!F52/A!F$46</f>
        <v>0.20520615876821993</v>
      </c>
      <c r="H53" s="94">
        <f>+A!G52/A!G$46</f>
        <v>0.27665829793166541</v>
      </c>
      <c r="I53" s="93">
        <f>+A!H52/A!H$46</f>
        <v>0.28742779526408535</v>
      </c>
      <c r="J53" s="94">
        <f>+A!I52/A!I$46</f>
        <v>0.29808168255747908</v>
      </c>
      <c r="K53" s="93">
        <f>+A!J52/A!J$46</f>
        <v>0.24766513260868839</v>
      </c>
      <c r="L53" s="94">
        <f>+A!K52/A!K$46</f>
        <v>0.28834148691659084</v>
      </c>
      <c r="M53" s="93">
        <f>+A!L52/A!L$46</f>
        <v>0.25602589755454691</v>
      </c>
      <c r="N53" s="94">
        <f>+A!M52/A!M$46</f>
        <v>0.25871958239425313</v>
      </c>
      <c r="O53" s="93">
        <f>+A!N52/A!N$46</f>
        <v>0.35129621665181676</v>
      </c>
      <c r="P53" s="94">
        <f>+A!O52/A!O$46</f>
        <v>0.36306283120112803</v>
      </c>
      <c r="Q53" s="93">
        <f>+A!P52/A!P$46</f>
        <v>0.32179890817885248</v>
      </c>
      <c r="R53" s="94">
        <f>+A!Q52/A!Q$46</f>
        <v>0.29046290091647431</v>
      </c>
      <c r="S53" s="93">
        <f>+A!R52/A!R$46</f>
        <v>0.37522636655438718</v>
      </c>
      <c r="T53" s="94">
        <f>+A!S52/A!S$46</f>
        <v>0.24012251346254998</v>
      </c>
      <c r="U53" s="93">
        <f>+A!T52/A!T$46</f>
        <v>0.28176464885202546</v>
      </c>
      <c r="V53" s="94">
        <f>+A!U52/A!U$46</f>
        <v>0.4440993208514214</v>
      </c>
      <c r="W53" s="93">
        <f>+A!V52/A!V$46</f>
        <v>0.45911086334713691</v>
      </c>
      <c r="X53" s="94">
        <f>+A!W52/A!W$46</f>
        <v>0.49598709019143949</v>
      </c>
      <c r="Y53" s="93">
        <f>+A!X52/A!X$46</f>
        <v>0.46274594849585177</v>
      </c>
      <c r="Z53" s="95">
        <f>+A!Y52/A!Y$46</f>
        <v>0.40393873489128967</v>
      </c>
    </row>
    <row r="54" spans="3:26" x14ac:dyDescent="0.25">
      <c r="C54" s="190" t="s">
        <v>23</v>
      </c>
      <c r="D54" s="191"/>
      <c r="E54" s="67">
        <f>+A!D53/A!D$46</f>
        <v>0.17512467163878545</v>
      </c>
      <c r="F54" s="91">
        <f>+A!E53/A!E$46</f>
        <v>0.13231982771245354</v>
      </c>
      <c r="G54" s="67">
        <f>+A!F53/A!F$46</f>
        <v>0.18547583915179744</v>
      </c>
      <c r="H54" s="91">
        <f>+A!G53/A!G$46</f>
        <v>0.23787488956559333</v>
      </c>
      <c r="I54" s="67">
        <f>+A!H53/A!H$46</f>
        <v>0.28913644814864614</v>
      </c>
      <c r="J54" s="91">
        <f>+A!I53/A!I$46</f>
        <v>0.33475367316841537</v>
      </c>
      <c r="K54" s="67">
        <f>+A!J53/A!J$46</f>
        <v>0.27053341164927364</v>
      </c>
      <c r="L54" s="91">
        <f>+A!K53/A!K$46</f>
        <v>0.29838960394431246</v>
      </c>
      <c r="M54" s="67">
        <f>+A!L53/A!L$46</f>
        <v>0.24268950566359299</v>
      </c>
      <c r="N54" s="91">
        <f>+A!M53/A!M$46</f>
        <v>0.24585126976239816</v>
      </c>
      <c r="O54" s="67">
        <f>+A!N53/A!N$46</f>
        <v>0.29736792664624906</v>
      </c>
      <c r="P54" s="91">
        <f>+A!O53/A!O$46</f>
        <v>0.25754125883709</v>
      </c>
      <c r="Q54" s="67">
        <f>+A!P53/A!P$46</f>
        <v>0.285774147864507</v>
      </c>
      <c r="R54" s="91">
        <f>+A!Q53/A!Q$46</f>
        <v>0.2397459618888918</v>
      </c>
      <c r="S54" s="67">
        <f>+A!R53/A!R$46</f>
        <v>0.23449244575352862</v>
      </c>
      <c r="T54" s="91">
        <f>+A!S53/A!S$46</f>
        <v>0.15310742329933502</v>
      </c>
      <c r="U54" s="67">
        <f>+A!T53/A!T$46</f>
        <v>0.1142395240798422</v>
      </c>
      <c r="V54" s="91">
        <f>+A!U53/A!U$46</f>
        <v>0.17186995118623347</v>
      </c>
      <c r="W54" s="67">
        <f>+A!V53/A!V$46</f>
        <v>0.14784192138162872</v>
      </c>
      <c r="X54" s="91">
        <f>+A!W53/A!W$46</f>
        <v>0.14374571200296851</v>
      </c>
      <c r="Y54" s="67">
        <f>+A!X53/A!X$46</f>
        <v>0.1580335071901392</v>
      </c>
      <c r="Z54" s="92">
        <f>+A!Y53/A!Y$46</f>
        <v>0.14771320734503854</v>
      </c>
    </row>
    <row r="55" spans="3:26" x14ac:dyDescent="0.25">
      <c r="C55" s="188" t="s">
        <v>24</v>
      </c>
      <c r="D55" s="189"/>
      <c r="E55" s="93">
        <f>+A!D54/A!D$46</f>
        <v>5.7622782982824534E-2</v>
      </c>
      <c r="F55" s="94">
        <f>+A!E54/A!E$46</f>
        <v>3.3432560710667157E-2</v>
      </c>
      <c r="G55" s="93">
        <f>+A!F54/A!F$46</f>
        <v>4.3967992494245746E-2</v>
      </c>
      <c r="H55" s="94">
        <f>+A!G54/A!G$46</f>
        <v>6.200241859182816E-2</v>
      </c>
      <c r="I55" s="93">
        <f>+A!H54/A!H$46</f>
        <v>6.390663768763899E-2</v>
      </c>
      <c r="J55" s="94">
        <f>+A!I54/A!I$46</f>
        <v>8.2966400254683645E-2</v>
      </c>
      <c r="K55" s="93">
        <f>+A!J54/A!J$46</f>
        <v>6.5815038662933298E-2</v>
      </c>
      <c r="L55" s="94">
        <f>+A!K54/A!K$46</f>
        <v>0.12147804901584047</v>
      </c>
      <c r="M55" s="93">
        <f>+A!L54/A!L$46</f>
        <v>6.9772530919175638E-2</v>
      </c>
      <c r="N55" s="94">
        <f>+A!M54/A!M$46</f>
        <v>6.1278706957007344E-2</v>
      </c>
      <c r="O55" s="93">
        <f>+A!N54/A!N$46</f>
        <v>6.6399617556223214E-2</v>
      </c>
      <c r="P55" s="94">
        <f>+A!O54/A!O$46</f>
        <v>8.6147445896712735E-2</v>
      </c>
      <c r="Q55" s="93">
        <f>+A!P54/A!P$46</f>
        <v>0.10588823657224637</v>
      </c>
      <c r="R55" s="94">
        <f>+A!Q54/A!Q$46</f>
        <v>0.1004671844235154</v>
      </c>
      <c r="S55" s="93">
        <f>+A!R54/A!R$46</f>
        <v>0.14622618902060894</v>
      </c>
      <c r="T55" s="94">
        <f>+A!S54/A!S$46</f>
        <v>5.3515004444022171E-2</v>
      </c>
      <c r="U55" s="93">
        <f>+A!T54/A!T$46</f>
        <v>5.6436836718452357E-2</v>
      </c>
      <c r="V55" s="94">
        <f>+A!U54/A!U$46</f>
        <v>8.8077774286442645E-2</v>
      </c>
      <c r="W55" s="93">
        <f>+A!V54/A!V$46</f>
        <v>8.6541942316775602E-2</v>
      </c>
      <c r="X55" s="94">
        <f>+A!W54/A!W$46</f>
        <v>7.0549585424950337E-2</v>
      </c>
      <c r="Y55" s="93">
        <f>+A!X54/A!X$46</f>
        <v>8.2245867130545103E-2</v>
      </c>
      <c r="Z55" s="95">
        <f>+A!Y54/A!Y$46</f>
        <v>0.11535280064832222</v>
      </c>
    </row>
    <row r="56" spans="3:26" x14ac:dyDescent="0.25">
      <c r="C56" s="190" t="s">
        <v>25</v>
      </c>
      <c r="D56" s="191"/>
      <c r="E56" s="67">
        <f>+A!D55/A!D$46</f>
        <v>0.1604229264739265</v>
      </c>
      <c r="F56" s="91">
        <f>+A!E55/A!E$46</f>
        <v>0.17686507185733871</v>
      </c>
      <c r="G56" s="67">
        <f>+A!F55/A!F$46</f>
        <v>0.27508290951996178</v>
      </c>
      <c r="H56" s="91">
        <f>+A!G55/A!G$46</f>
        <v>0.34023046133385965</v>
      </c>
      <c r="I56" s="67">
        <f>+A!H55/A!H$46</f>
        <v>0.31868647221689139</v>
      </c>
      <c r="J56" s="91">
        <f>+A!I55/A!I$46</f>
        <v>0.23799496274553789</v>
      </c>
      <c r="K56" s="67">
        <f>+A!J55/A!J$46</f>
        <v>0.19558924846733255</v>
      </c>
      <c r="L56" s="91">
        <f>+A!K55/A!K$46</f>
        <v>0.17710779431291737</v>
      </c>
      <c r="M56" s="67">
        <f>+A!L55/A!L$46</f>
        <v>0.15788490570581634</v>
      </c>
      <c r="N56" s="91">
        <f>+A!M55/A!M$46</f>
        <v>0.14786826873909098</v>
      </c>
      <c r="O56" s="67">
        <f>+A!N55/A!N$46</f>
        <v>0.1612285240322395</v>
      </c>
      <c r="P56" s="91">
        <f>+A!O55/A!O$46</f>
        <v>0.16561254374040354</v>
      </c>
      <c r="Q56" s="67">
        <f>+A!P55/A!P$46</f>
        <v>0.16007045358855815</v>
      </c>
      <c r="R56" s="91">
        <f>+A!Q55/A!Q$46</f>
        <v>0.1232276724005868</v>
      </c>
      <c r="S56" s="67">
        <f>+A!R55/A!R$46</f>
        <v>0.13483985223676884</v>
      </c>
      <c r="T56" s="91">
        <f>+A!S55/A!S$46</f>
        <v>9.2512307417948997E-2</v>
      </c>
      <c r="U56" s="67">
        <f>+A!T55/A!T$46</f>
        <v>0.12060422752477828</v>
      </c>
      <c r="V56" s="91">
        <f>+A!U55/A!U$46</f>
        <v>0.21451508361156651</v>
      </c>
      <c r="W56" s="67">
        <f>+A!V55/A!V$46</f>
        <v>0.21192020046677035</v>
      </c>
      <c r="X56" s="91">
        <f>+A!W55/A!W$46</f>
        <v>0.19600967745641953</v>
      </c>
      <c r="Y56" s="67">
        <f>+A!X55/A!X$46</f>
        <v>0.20797709513604704</v>
      </c>
      <c r="Z56" s="92">
        <f>+A!Y55/A!Y$46</f>
        <v>0.23788876835599979</v>
      </c>
    </row>
    <row r="57" spans="3:26" ht="15.75" thickBot="1" x14ac:dyDescent="0.3">
      <c r="C57" s="192" t="s">
        <v>26</v>
      </c>
      <c r="D57" s="193"/>
      <c r="E57" s="96">
        <f>+A!D56/A!D$46</f>
        <v>0</v>
      </c>
      <c r="F57" s="97">
        <f>+A!E56/A!E$46</f>
        <v>2.9041403670941846E-8</v>
      </c>
      <c r="G57" s="96">
        <f>+A!F56/A!F$46</f>
        <v>0</v>
      </c>
      <c r="H57" s="97">
        <f>+A!G56/A!G$46</f>
        <v>0</v>
      </c>
      <c r="I57" s="96">
        <f>+A!H56/A!H$46</f>
        <v>2.601784949360939E-8</v>
      </c>
      <c r="J57" s="97">
        <f>+A!I56/A!I$46</f>
        <v>0</v>
      </c>
      <c r="K57" s="96">
        <f>+A!J56/A!J$46</f>
        <v>0</v>
      </c>
      <c r="L57" s="97">
        <f>+A!K56/A!K$46</f>
        <v>0</v>
      </c>
      <c r="M57" s="96">
        <f>+A!L56/A!L$46</f>
        <v>4.9146171736496091E-5</v>
      </c>
      <c r="N57" s="97">
        <f>+A!M56/A!M$46</f>
        <v>1.6433110754154417E-4</v>
      </c>
      <c r="O57" s="96">
        <f>+A!N56/A!N$46</f>
        <v>4.4053360674927653E-4</v>
      </c>
      <c r="P57" s="97">
        <f>+A!O56/A!O$46</f>
        <v>3.1480343812311299E-4</v>
      </c>
      <c r="Q57" s="96">
        <f>+A!P56/A!P$46</f>
        <v>9.2020343179618515E-4</v>
      </c>
      <c r="R57" s="97">
        <f>+A!Q56/A!Q$46</f>
        <v>4.7679506605617362E-4</v>
      </c>
      <c r="S57" s="96">
        <f>+A!R56/A!R$46</f>
        <v>3.2813551726993496E-4</v>
      </c>
      <c r="T57" s="97">
        <f>+A!S56/A!S$46</f>
        <v>2.904808500255072E-4</v>
      </c>
      <c r="U57" s="96">
        <f>+A!T56/A!T$46</f>
        <v>3.7543491207759451E-4</v>
      </c>
      <c r="V57" s="97">
        <f>+A!U56/A!U$46</f>
        <v>4.1786483543323306E-4</v>
      </c>
      <c r="W57" s="96">
        <f>+A!V56/A!V$46</f>
        <v>5.2829159129621399E-4</v>
      </c>
      <c r="X57" s="97">
        <f>+A!W56/A!W$46</f>
        <v>4.9392462839022643E-4</v>
      </c>
      <c r="Y57" s="96">
        <f>+A!X56/A!X$46</f>
        <v>2.8645216731557027E-3</v>
      </c>
      <c r="Z57" s="98">
        <f>+A!Y56/A!Y$46</f>
        <v>7.8430865512422304E-4</v>
      </c>
    </row>
    <row r="58" spans="3:26" x14ac:dyDescent="0.25">
      <c r="C58" s="1" t="s">
        <v>57</v>
      </c>
    </row>
    <row r="59" spans="3:26" ht="15.75" thickBot="1" x14ac:dyDescent="0.3"/>
    <row r="60" spans="3:26" ht="15.75" thickBot="1" x14ac:dyDescent="0.3">
      <c r="C60" s="8" t="s">
        <v>15</v>
      </c>
      <c r="D60" s="9"/>
      <c r="E60" s="18">
        <v>1995</v>
      </c>
      <c r="F60" s="10">
        <v>1996</v>
      </c>
      <c r="G60" s="18">
        <v>1997</v>
      </c>
      <c r="H60" s="10">
        <v>1998</v>
      </c>
      <c r="I60" s="18">
        <v>1999</v>
      </c>
      <c r="J60" s="10">
        <v>2000</v>
      </c>
      <c r="K60" s="18">
        <v>2001</v>
      </c>
      <c r="L60" s="10">
        <v>2002</v>
      </c>
      <c r="M60" s="18">
        <v>2003</v>
      </c>
      <c r="N60" s="10">
        <v>2004</v>
      </c>
      <c r="O60" s="18">
        <v>2005</v>
      </c>
      <c r="P60" s="10">
        <v>2006</v>
      </c>
      <c r="Q60" s="18">
        <v>2007</v>
      </c>
      <c r="R60" s="10">
        <v>2008</v>
      </c>
      <c r="S60" s="18">
        <v>2009</v>
      </c>
      <c r="T60" s="10">
        <v>2010</v>
      </c>
      <c r="U60" s="18">
        <v>2011</v>
      </c>
      <c r="V60" s="10">
        <v>2012</v>
      </c>
      <c r="W60" s="18">
        <v>2013</v>
      </c>
      <c r="X60" s="10">
        <v>2014</v>
      </c>
      <c r="Y60" s="18">
        <v>2015</v>
      </c>
      <c r="Z60" s="11">
        <v>2016</v>
      </c>
    </row>
    <row r="61" spans="3:26" ht="15.75" thickBot="1" x14ac:dyDescent="0.3">
      <c r="C61" s="197" t="s">
        <v>27</v>
      </c>
      <c r="D61" s="198"/>
      <c r="E61" s="65">
        <f>+B!E46/B!E$46</f>
        <v>1</v>
      </c>
      <c r="F61" s="89">
        <f>+B!F46/B!F$46</f>
        <v>1</v>
      </c>
      <c r="G61" s="65">
        <f>+B!G46/B!G$46</f>
        <v>1</v>
      </c>
      <c r="H61" s="89">
        <f>+B!H46/B!H$46</f>
        <v>1</v>
      </c>
      <c r="I61" s="65">
        <f>+B!I46/B!I$46</f>
        <v>1</v>
      </c>
      <c r="J61" s="89">
        <f>+B!J46/B!J$46</f>
        <v>1</v>
      </c>
      <c r="K61" s="65">
        <f>+B!K46/B!K$46</f>
        <v>1</v>
      </c>
      <c r="L61" s="89">
        <f>+B!L46/B!L$46</f>
        <v>1</v>
      </c>
      <c r="M61" s="65">
        <f>+B!M46/B!M$46</f>
        <v>1</v>
      </c>
      <c r="N61" s="89">
        <f>+B!N46/B!N$46</f>
        <v>1</v>
      </c>
      <c r="O61" s="65">
        <f>+B!O46/B!O$46</f>
        <v>1</v>
      </c>
      <c r="P61" s="89">
        <f>+B!P46/B!P$46</f>
        <v>1</v>
      </c>
      <c r="Q61" s="65">
        <f>+B!Q46/B!Q$46</f>
        <v>1</v>
      </c>
      <c r="R61" s="89">
        <f>+B!R46/B!R$46</f>
        <v>1</v>
      </c>
      <c r="S61" s="65">
        <f>+B!S46/B!S$46</f>
        <v>1</v>
      </c>
      <c r="T61" s="89">
        <f>+B!T46/B!T$46</f>
        <v>1</v>
      </c>
      <c r="U61" s="65">
        <f>+B!U46/B!U$46</f>
        <v>1</v>
      </c>
      <c r="V61" s="89">
        <f>+B!V46/B!V$46</f>
        <v>1</v>
      </c>
      <c r="W61" s="65">
        <f>+B!W46/B!W$46</f>
        <v>1</v>
      </c>
      <c r="X61" s="89">
        <f>+B!X46/B!X$46</f>
        <v>1</v>
      </c>
      <c r="Y61" s="65">
        <f>+B!Y46/B!Y$46</f>
        <v>1</v>
      </c>
      <c r="Z61" s="90">
        <f>+B!Z46/B!Z$46</f>
        <v>1</v>
      </c>
    </row>
    <row r="62" spans="3:26" x14ac:dyDescent="0.25">
      <c r="C62" s="190" t="s">
        <v>17</v>
      </c>
      <c r="D62" s="191"/>
      <c r="E62" s="67">
        <f>+B!E47/B!E$46</f>
        <v>0.16634286054483494</v>
      </c>
      <c r="F62" s="91">
        <f>+B!F47/B!F$46</f>
        <v>0.14528846166190307</v>
      </c>
      <c r="G62" s="67">
        <f>+B!G47/B!G$46</f>
        <v>6.8025392211285882E-2</v>
      </c>
      <c r="H62" s="91">
        <f>+B!H47/B!H$46</f>
        <v>7.522980002347214E-2</v>
      </c>
      <c r="I62" s="67">
        <f>+B!I47/B!I$46</f>
        <v>4.8366245178160808E-2</v>
      </c>
      <c r="J62" s="91">
        <f>+B!J47/B!J$46</f>
        <v>4.2403804590981919E-2</v>
      </c>
      <c r="K62" s="67">
        <f>+B!K47/B!K$46</f>
        <v>2.5876003415607952E-2</v>
      </c>
      <c r="L62" s="91">
        <f>+B!L47/B!L$46</f>
        <v>3.151807778219276E-2</v>
      </c>
      <c r="M62" s="67">
        <f>+B!M47/B!M$46</f>
        <v>4.1685913206872573E-3</v>
      </c>
      <c r="N62" s="91">
        <f>+B!N47/B!N$46</f>
        <v>1.4333132972474317E-2</v>
      </c>
      <c r="O62" s="67">
        <f>+B!O47/B!O$46</f>
        <v>1.7665286322114358E-2</v>
      </c>
      <c r="P62" s="91">
        <f>+B!P47/B!P$46</f>
        <v>1.9321767324280217E-2</v>
      </c>
      <c r="Q62" s="67">
        <f>+B!Q47/B!Q$46</f>
        <v>4.5299094200828609E-2</v>
      </c>
      <c r="R62" s="91">
        <f>+B!R47/B!R$46</f>
        <v>6.5208477895856112E-2</v>
      </c>
      <c r="S62" s="67">
        <f>+B!S47/B!S$46</f>
        <v>6.8152767323123975E-2</v>
      </c>
      <c r="T62" s="91">
        <f>+B!T47/B!T$46</f>
        <v>1.499815186561416E-2</v>
      </c>
      <c r="U62" s="67">
        <f>+B!U47/B!U$46</f>
        <v>8.2712835337976853E-2</v>
      </c>
      <c r="V62" s="91">
        <f>+B!V47/B!V$46</f>
        <v>8.7093643517617628E-2</v>
      </c>
      <c r="W62" s="67">
        <f>+B!W47/B!W$46</f>
        <v>9.5407742822246969E-2</v>
      </c>
      <c r="X62" s="91">
        <f>+B!X47/B!X$46</f>
        <v>0.11217568831166803</v>
      </c>
      <c r="Y62" s="67">
        <f>+B!Y47/B!Y$46</f>
        <v>9.5638441894083118E-2</v>
      </c>
      <c r="Z62" s="92">
        <f>+B!Z47/B!Z$46</f>
        <v>7.4550092498812809E-2</v>
      </c>
    </row>
    <row r="63" spans="3:26" x14ac:dyDescent="0.25">
      <c r="C63" s="188" t="s">
        <v>18</v>
      </c>
      <c r="D63" s="189"/>
      <c r="E63" s="93">
        <f>+B!E48/B!E$46</f>
        <v>0</v>
      </c>
      <c r="F63" s="94">
        <f>+B!F48/B!F$46</f>
        <v>0</v>
      </c>
      <c r="G63" s="93">
        <f>+B!G48/B!G$46</f>
        <v>0</v>
      </c>
      <c r="H63" s="94">
        <f>+B!H48/B!H$46</f>
        <v>5.850395910108755E-5</v>
      </c>
      <c r="I63" s="93">
        <f>+B!I48/B!I$46</f>
        <v>0</v>
      </c>
      <c r="J63" s="94">
        <f>+B!J48/B!J$46</f>
        <v>0</v>
      </c>
      <c r="K63" s="93">
        <f>+B!K48/B!K$46</f>
        <v>1.2048593390666689E-5</v>
      </c>
      <c r="L63" s="94">
        <f>+B!L48/B!L$46</f>
        <v>4.1159624940833046E-6</v>
      </c>
      <c r="M63" s="93">
        <f>+B!M48/B!M$46</f>
        <v>0</v>
      </c>
      <c r="N63" s="94">
        <f>+B!N48/B!N$46</f>
        <v>7.603867414945873E-5</v>
      </c>
      <c r="O63" s="93">
        <f>+B!O48/B!O$46</f>
        <v>1.8974400629711431E-5</v>
      </c>
      <c r="P63" s="94">
        <f>+B!P48/B!P$46</f>
        <v>8.1238688288788555E-3</v>
      </c>
      <c r="Q63" s="93">
        <f>+B!Q48/B!Q$46</f>
        <v>3.7485968932241695E-2</v>
      </c>
      <c r="R63" s="94">
        <f>+B!R48/B!R$46</f>
        <v>6.3477490598371072E-2</v>
      </c>
      <c r="S63" s="93">
        <f>+B!S48/B!S$46</f>
        <v>7.1899797809266003E-2</v>
      </c>
      <c r="T63" s="94">
        <f>+B!T48/B!T$46</f>
        <v>5.2552070888234846E-2</v>
      </c>
      <c r="U63" s="93">
        <f>+B!U48/B!U$46</f>
        <v>4.751271482438877E-2</v>
      </c>
      <c r="V63" s="94">
        <f>+B!V48/B!V$46</f>
        <v>4.4550779856926501E-2</v>
      </c>
      <c r="W63" s="93">
        <f>+B!W48/B!W$46</f>
        <v>4.1864742270801079E-2</v>
      </c>
      <c r="X63" s="94">
        <f>+B!X48/B!X$46</f>
        <v>3.2652373458100445E-2</v>
      </c>
      <c r="Y63" s="93">
        <f>+B!Y48/B!Y$46</f>
        <v>5.2871007377952378E-4</v>
      </c>
      <c r="Z63" s="95">
        <f>+B!Z48/B!Z$46</f>
        <v>1.252287203302871E-5</v>
      </c>
    </row>
    <row r="64" spans="3:26" x14ac:dyDescent="0.25">
      <c r="C64" s="190" t="s">
        <v>19</v>
      </c>
      <c r="D64" s="191"/>
      <c r="E64" s="67">
        <f>+B!E49/B!E$46</f>
        <v>7.6913266678477962E-2</v>
      </c>
      <c r="F64" s="91">
        <f>+B!F49/B!F$46</f>
        <v>0.11615151656498318</v>
      </c>
      <c r="G64" s="67">
        <f>+B!G49/B!G$46</f>
        <v>0.11952104403479653</v>
      </c>
      <c r="H64" s="91">
        <f>+B!H49/B!H$46</f>
        <v>0.1045152356069089</v>
      </c>
      <c r="I64" s="67">
        <f>+B!I49/B!I$46</f>
        <v>0.15468383779833161</v>
      </c>
      <c r="J64" s="91">
        <f>+B!J49/B!J$46</f>
        <v>0.19568098202504547</v>
      </c>
      <c r="K64" s="67">
        <f>+B!K49/B!K$46</f>
        <v>0.13756747380575218</v>
      </c>
      <c r="L64" s="91">
        <f>+B!L49/B!L$46</f>
        <v>0.15357719883423279</v>
      </c>
      <c r="M64" s="67">
        <f>+B!M49/B!M$46</f>
        <v>0.15605714715038346</v>
      </c>
      <c r="N64" s="91">
        <f>+B!N49/B!N$46</f>
        <v>0.24359073052951719</v>
      </c>
      <c r="O64" s="67">
        <f>+B!O49/B!O$46</f>
        <v>0.13595026781749922</v>
      </c>
      <c r="P64" s="91">
        <f>+B!P49/B!P$46</f>
        <v>0.12167367812056613</v>
      </c>
      <c r="Q64" s="67">
        <f>+B!Q49/B!Q$46</f>
        <v>0.12932704569369621</v>
      </c>
      <c r="R64" s="91">
        <f>+B!R49/B!R$46</f>
        <v>0.13010145609822871</v>
      </c>
      <c r="S64" s="67">
        <f>+B!S49/B!S$46</f>
        <v>0.12844938804050354</v>
      </c>
      <c r="T64" s="91">
        <f>+B!T49/B!T$46</f>
        <v>9.8852535091898786E-2</v>
      </c>
      <c r="U64" s="67">
        <f>+B!U49/B!U$46</f>
        <v>0.10723112962958171</v>
      </c>
      <c r="V64" s="91">
        <f>+B!V49/B!V$46</f>
        <v>6.2668884242110645E-2</v>
      </c>
      <c r="W64" s="67">
        <f>+B!W49/B!W$46</f>
        <v>5.7304783363996463E-2</v>
      </c>
      <c r="X64" s="91">
        <f>+B!X49/B!X$46</f>
        <v>3.696357756428309E-2</v>
      </c>
      <c r="Y64" s="67">
        <f>+B!Y49/B!Y$46</f>
        <v>2.7693989272941623E-2</v>
      </c>
      <c r="Z64" s="92">
        <f>+B!Z49/B!Z$46</f>
        <v>2.9964398084806731E-2</v>
      </c>
    </row>
    <row r="65" spans="3:26" x14ac:dyDescent="0.25">
      <c r="C65" s="188" t="s">
        <v>20</v>
      </c>
      <c r="D65" s="189"/>
      <c r="E65" s="93">
        <f>+B!E50/B!E$46</f>
        <v>0</v>
      </c>
      <c r="F65" s="94">
        <f>+B!F50/B!F$46</f>
        <v>0</v>
      </c>
      <c r="G65" s="93">
        <f>+B!G50/B!G$46</f>
        <v>0</v>
      </c>
      <c r="H65" s="94">
        <f>+B!H50/B!H$46</f>
        <v>0</v>
      </c>
      <c r="I65" s="93">
        <f>+B!I50/B!I$46</f>
        <v>6.6522479259695424E-3</v>
      </c>
      <c r="J65" s="94">
        <f>+B!J50/B!J$46</f>
        <v>0</v>
      </c>
      <c r="K65" s="93">
        <f>+B!K50/B!K$46</f>
        <v>0</v>
      </c>
      <c r="L65" s="94">
        <f>+B!L50/B!L$46</f>
        <v>4.432574993628174E-6</v>
      </c>
      <c r="M65" s="93">
        <f>+B!M50/B!M$46</f>
        <v>1.2740070454258618E-3</v>
      </c>
      <c r="N65" s="94">
        <f>+B!N50/B!N$46</f>
        <v>0</v>
      </c>
      <c r="O65" s="93">
        <f>+B!O50/B!O$46</f>
        <v>7.0408153280061276E-6</v>
      </c>
      <c r="P65" s="94">
        <f>+B!P50/B!P$46</f>
        <v>0</v>
      </c>
      <c r="Q65" s="93">
        <f>+B!Q50/B!Q$46</f>
        <v>1.2903363835845038E-3</v>
      </c>
      <c r="R65" s="94">
        <f>+B!R50/B!R$46</f>
        <v>0</v>
      </c>
      <c r="S65" s="93">
        <f>+B!S50/B!S$46</f>
        <v>7.6712100755038615E-4</v>
      </c>
      <c r="T65" s="94">
        <f>+B!T50/B!T$46</f>
        <v>1.5166625411537796E-5</v>
      </c>
      <c r="U65" s="93">
        <f>+B!U50/B!U$46</f>
        <v>5.6894528849477131E-5</v>
      </c>
      <c r="V65" s="94">
        <f>+B!V50/B!V$46</f>
        <v>1.5643676867307615E-4</v>
      </c>
      <c r="W65" s="93">
        <f>+B!W50/B!W$46</f>
        <v>8.6956145233362167E-6</v>
      </c>
      <c r="X65" s="94">
        <f>+B!X50/B!X$46</f>
        <v>0</v>
      </c>
      <c r="Y65" s="93">
        <f>+B!Y50/B!Y$46</f>
        <v>7.5879311859093092E-4</v>
      </c>
      <c r="Z65" s="95">
        <f>+B!Z50/B!Z$46</f>
        <v>0</v>
      </c>
    </row>
    <row r="66" spans="3:26" x14ac:dyDescent="0.25">
      <c r="C66" s="190" t="s">
        <v>21</v>
      </c>
      <c r="D66" s="191"/>
      <c r="E66" s="67">
        <f>+B!E51/B!E$46</f>
        <v>0</v>
      </c>
      <c r="F66" s="91">
        <f>+B!F51/B!F$46</f>
        <v>0</v>
      </c>
      <c r="G66" s="67">
        <f>+B!G51/B!G$46</f>
        <v>0</v>
      </c>
      <c r="H66" s="91">
        <f>+B!H51/B!H$46</f>
        <v>0</v>
      </c>
      <c r="I66" s="67">
        <f>+B!I51/B!I$46</f>
        <v>0</v>
      </c>
      <c r="J66" s="91">
        <f>+B!J51/B!J$46</f>
        <v>2.1538187376847723E-2</v>
      </c>
      <c r="K66" s="67">
        <f>+B!K51/B!K$46</f>
        <v>1.0037353331934173E-3</v>
      </c>
      <c r="L66" s="91">
        <f>+B!L51/B!L$46</f>
        <v>6.1296179911886743E-5</v>
      </c>
      <c r="M66" s="67">
        <f>+B!M51/B!M$46</f>
        <v>0</v>
      </c>
      <c r="N66" s="91">
        <f>+B!N51/B!N$46</f>
        <v>5.153034115913732E-5</v>
      </c>
      <c r="O66" s="67">
        <f>+B!O51/B!O$46</f>
        <v>0</v>
      </c>
      <c r="P66" s="91">
        <f>+B!P51/B!P$46</f>
        <v>3.4392620243039876E-4</v>
      </c>
      <c r="Q66" s="67">
        <f>+B!Q51/B!Q$46</f>
        <v>0</v>
      </c>
      <c r="R66" s="91">
        <f>+B!R51/B!R$46</f>
        <v>0</v>
      </c>
      <c r="S66" s="67">
        <f>+B!S51/B!S$46</f>
        <v>0</v>
      </c>
      <c r="T66" s="91">
        <f>+B!T51/B!T$46</f>
        <v>0.13773650039180449</v>
      </c>
      <c r="U66" s="67">
        <f>+B!U51/B!U$46</f>
        <v>0</v>
      </c>
      <c r="V66" s="91">
        <f>+B!V51/B!V$46</f>
        <v>0</v>
      </c>
      <c r="W66" s="67">
        <f>+B!W51/B!W$46</f>
        <v>0</v>
      </c>
      <c r="X66" s="91">
        <f>+B!X51/B!X$46</f>
        <v>0</v>
      </c>
      <c r="Y66" s="67">
        <f>+B!Y51/B!Y$46</f>
        <v>0</v>
      </c>
      <c r="Z66" s="92">
        <f>+B!Z51/B!Z$46</f>
        <v>7.4993703578882535E-6</v>
      </c>
    </row>
    <row r="67" spans="3:26" x14ac:dyDescent="0.25">
      <c r="C67" s="188" t="s">
        <v>22</v>
      </c>
      <c r="D67" s="189"/>
      <c r="E67" s="93">
        <f>+B!E52/B!E$46</f>
        <v>6.4709675522021712E-2</v>
      </c>
      <c r="F67" s="94">
        <f>+B!F52/B!F$46</f>
        <v>0.17292187226525541</v>
      </c>
      <c r="G67" s="93">
        <f>+B!G52/B!G$46</f>
        <v>0.32998737614974649</v>
      </c>
      <c r="H67" s="94">
        <f>+B!H52/B!H$46</f>
        <v>0.25945376940714499</v>
      </c>
      <c r="I67" s="93">
        <f>+B!I52/B!I$46</f>
        <v>0.36259803101709398</v>
      </c>
      <c r="J67" s="94">
        <f>+B!J52/B!J$46</f>
        <v>0.29587625782340288</v>
      </c>
      <c r="K67" s="93">
        <f>+B!K52/B!K$46</f>
        <v>0.2381452274175368</v>
      </c>
      <c r="L67" s="94">
        <f>+B!L52/B!L$46</f>
        <v>0.2011177054458933</v>
      </c>
      <c r="M67" s="93">
        <f>+B!M52/B!M$46</f>
        <v>0.13891561945883762</v>
      </c>
      <c r="N67" s="94">
        <f>+B!N52/B!N$46</f>
        <v>0.13649544244506023</v>
      </c>
      <c r="O67" s="93">
        <f>+B!O52/B!O$46</f>
        <v>0.19449313568239862</v>
      </c>
      <c r="P67" s="94">
        <f>+B!P52/B!P$46</f>
        <v>0.13726426105781753</v>
      </c>
      <c r="Q67" s="93">
        <f>+B!Q52/B!Q$46</f>
        <v>0.13200493095063223</v>
      </c>
      <c r="R67" s="94">
        <f>+B!R52/B!R$46</f>
        <v>0.10316157476403837</v>
      </c>
      <c r="S67" s="93">
        <f>+B!S52/B!S$46</f>
        <v>0.17312457876930418</v>
      </c>
      <c r="T67" s="94">
        <f>+B!T52/B!T$46</f>
        <v>0.17095291716685529</v>
      </c>
      <c r="U67" s="93">
        <f>+B!U52/B!U$46</f>
        <v>0.19469118471203023</v>
      </c>
      <c r="V67" s="94">
        <f>+B!V52/B!V$46</f>
        <v>0.2037905155425653</v>
      </c>
      <c r="W67" s="93">
        <f>+B!W52/B!W$46</f>
        <v>0.22039601123885988</v>
      </c>
      <c r="X67" s="94">
        <f>+B!X52/B!X$46</f>
        <v>0.19032022879928989</v>
      </c>
      <c r="Y67" s="93">
        <f>+B!Y52/B!Y$46</f>
        <v>0.22602785137800635</v>
      </c>
      <c r="Z67" s="95">
        <f>+B!Z52/B!Z$46</f>
        <v>0.16581465486767324</v>
      </c>
    </row>
    <row r="68" spans="3:26" x14ac:dyDescent="0.25">
      <c r="C68" s="190" t="s">
        <v>23</v>
      </c>
      <c r="D68" s="191"/>
      <c r="E68" s="67">
        <f>+B!E53/B!E$46</f>
        <v>0.34450513468091964</v>
      </c>
      <c r="F68" s="91">
        <f>+B!F53/B!F$46</f>
        <v>0.3205536824078119</v>
      </c>
      <c r="G68" s="67">
        <f>+B!G53/B!G$46</f>
        <v>0.32818043560273152</v>
      </c>
      <c r="H68" s="91">
        <f>+B!H53/B!H$46</f>
        <v>0.30882764180948102</v>
      </c>
      <c r="I68" s="67">
        <f>+B!I53/B!I$46</f>
        <v>0.19654156423480248</v>
      </c>
      <c r="J68" s="91">
        <f>+B!J53/B!J$46</f>
        <v>0.19522489390367473</v>
      </c>
      <c r="K68" s="67">
        <f>+B!K53/B!K$46</f>
        <v>0.40442880715021423</v>
      </c>
      <c r="L68" s="91">
        <f>+B!L53/B!L$46</f>
        <v>0.37190076731039268</v>
      </c>
      <c r="M68" s="67">
        <f>+B!M53/B!M$46</f>
        <v>0.35094308311930333</v>
      </c>
      <c r="N68" s="91">
        <f>+B!N53/B!N$46</f>
        <v>0.36763546850139822</v>
      </c>
      <c r="O68" s="67">
        <f>+B!O53/B!O$46</f>
        <v>0.3409761052230359</v>
      </c>
      <c r="P68" s="91">
        <f>+B!P53/B!P$46</f>
        <v>0.23303077564806246</v>
      </c>
      <c r="Q68" s="67">
        <f>+B!Q53/B!Q$46</f>
        <v>0.23200298149534879</v>
      </c>
      <c r="R68" s="91">
        <f>+B!R53/B!R$46</f>
        <v>0.23839928987482462</v>
      </c>
      <c r="S68" s="67">
        <f>+B!S53/B!S$46</f>
        <v>0.1161319671649976</v>
      </c>
      <c r="T68" s="91">
        <f>+B!T53/B!T$46</f>
        <v>9.6667453614211599E-2</v>
      </c>
      <c r="U68" s="67">
        <f>+B!U53/B!U$46</f>
        <v>0.15215632435223556</v>
      </c>
      <c r="V68" s="91">
        <f>+B!V53/B!V$46</f>
        <v>0.22468606187381951</v>
      </c>
      <c r="W68" s="67">
        <f>+B!W53/B!W$46</f>
        <v>0.2523102358741211</v>
      </c>
      <c r="X68" s="91">
        <f>+B!X53/B!X$46</f>
        <v>0.29414450829268124</v>
      </c>
      <c r="Y68" s="67">
        <f>+B!Y53/B!Y$46</f>
        <v>0.25404038693859415</v>
      </c>
      <c r="Z68" s="92">
        <f>+B!Z53/B!Z$46</f>
        <v>0.29271681125241411</v>
      </c>
    </row>
    <row r="69" spans="3:26" x14ac:dyDescent="0.25">
      <c r="C69" s="188" t="s">
        <v>24</v>
      </c>
      <c r="D69" s="189"/>
      <c r="E69" s="93">
        <f>+B!E54/B!E$46</f>
        <v>0.23183824948158266</v>
      </c>
      <c r="F69" s="94">
        <f>+B!F54/B!F$46</f>
        <v>0.201488813677692</v>
      </c>
      <c r="G69" s="93">
        <f>+B!G54/B!G$46</f>
        <v>9.1153994993535242E-2</v>
      </c>
      <c r="H69" s="94">
        <f>+B!H54/B!H$46</f>
        <v>0.14720448680091885</v>
      </c>
      <c r="I69" s="93">
        <f>+B!I54/B!I$46</f>
        <v>9.7741343982428702E-2</v>
      </c>
      <c r="J69" s="94">
        <f>+B!J54/B!J$46</f>
        <v>9.2542087131535611E-2</v>
      </c>
      <c r="K69" s="93">
        <f>+B!K54/B!K$46</f>
        <v>9.8871901643630078E-2</v>
      </c>
      <c r="L69" s="94">
        <f>+B!L54/B!L$46</f>
        <v>9.9684432321703625E-2</v>
      </c>
      <c r="M69" s="93">
        <f>+B!M54/B!M$46</f>
        <v>0.16048276521997323</v>
      </c>
      <c r="N69" s="94">
        <f>+B!N54/B!N$46</f>
        <v>0.14756734371460237</v>
      </c>
      <c r="O69" s="93">
        <f>+B!O54/B!O$46</f>
        <v>0.12709638287460498</v>
      </c>
      <c r="P69" s="94">
        <f>+B!P54/B!P$46</f>
        <v>0.26582893854163797</v>
      </c>
      <c r="Q69" s="93">
        <f>+B!Q54/B!Q$46</f>
        <v>0.19570690905431923</v>
      </c>
      <c r="R69" s="94">
        <f>+B!R54/B!R$46</f>
        <v>0.13042031295636458</v>
      </c>
      <c r="S69" s="93">
        <f>+B!S54/B!S$46</f>
        <v>0.14487761924683396</v>
      </c>
      <c r="T69" s="94">
        <f>+B!T54/B!T$46</f>
        <v>0.18495190319686708</v>
      </c>
      <c r="U69" s="93">
        <f>+B!U54/B!U$46</f>
        <v>0.15798301184248503</v>
      </c>
      <c r="V69" s="94">
        <f>+B!V54/B!V$46</f>
        <v>8.676812581203619E-2</v>
      </c>
      <c r="W69" s="93">
        <f>+B!W54/B!W$46</f>
        <v>6.9937880089058921E-2</v>
      </c>
      <c r="X69" s="94">
        <f>+B!X54/B!X$46</f>
        <v>6.788754480797031E-2</v>
      </c>
      <c r="Y69" s="93">
        <f>+B!Y54/B!Y$46</f>
        <v>7.9452882357771551E-2</v>
      </c>
      <c r="Z69" s="95">
        <f>+B!Z54/B!Z$46</f>
        <v>9.3254730203931796E-2</v>
      </c>
    </row>
    <row r="70" spans="3:26" x14ac:dyDescent="0.25">
      <c r="C70" s="190" t="s">
        <v>25</v>
      </c>
      <c r="D70" s="191"/>
      <c r="E70" s="67">
        <f>+B!E55/B!E$46</f>
        <v>0.11569081309216318</v>
      </c>
      <c r="F70" s="91">
        <f>+B!F55/B!F$46</f>
        <v>4.3595653422354323E-2</v>
      </c>
      <c r="G70" s="67">
        <f>+B!G55/B!G$46</f>
        <v>6.3131757007904327E-2</v>
      </c>
      <c r="H70" s="91">
        <f>+B!H55/B!H$46</f>
        <v>0.10471050359502419</v>
      </c>
      <c r="I70" s="67">
        <f>+B!I55/B!I$46</f>
        <v>0.1334167298632129</v>
      </c>
      <c r="J70" s="91">
        <f>+B!J55/B!J$46</f>
        <v>0.15673378714851166</v>
      </c>
      <c r="K70" s="67">
        <f>+B!K55/B!K$46</f>
        <v>9.1837609731386369E-2</v>
      </c>
      <c r="L70" s="91">
        <f>+B!L55/B!L$46</f>
        <v>0.13878924214049049</v>
      </c>
      <c r="M70" s="67">
        <f>+B!M55/B!M$46</f>
        <v>0.18192968964669126</v>
      </c>
      <c r="N70" s="91">
        <f>+B!N55/B!N$46</f>
        <v>8.4119197220126618E-2</v>
      </c>
      <c r="O70" s="67">
        <f>+B!O55/B!O$46</f>
        <v>0.17716417757270397</v>
      </c>
      <c r="P70" s="91">
        <f>+B!P55/B!P$46</f>
        <v>0.20941082789468021</v>
      </c>
      <c r="Q70" s="67">
        <f>+B!Q55/B!Q$46</f>
        <v>0.22398832575600797</v>
      </c>
      <c r="R70" s="91">
        <f>+B!R55/B!R$46</f>
        <v>0.26632422234508873</v>
      </c>
      <c r="S70" s="67">
        <f>+B!S55/B!S$46</f>
        <v>0.29110980495021771</v>
      </c>
      <c r="T70" s="91">
        <f>+B!T55/B!T$46</f>
        <v>0.24027940930286462</v>
      </c>
      <c r="U70" s="67">
        <f>+B!U55/B!U$46</f>
        <v>0.2534506592531961</v>
      </c>
      <c r="V70" s="91">
        <f>+B!V55/B!V$46</f>
        <v>0.28650704880350936</v>
      </c>
      <c r="W70" s="67">
        <f>+B!W55/B!W$46</f>
        <v>0.25977205663913105</v>
      </c>
      <c r="X70" s="91">
        <f>+B!X55/B!X$46</f>
        <v>0.26344279244336144</v>
      </c>
      <c r="Y70" s="67">
        <f>+B!Y55/B!Y$46</f>
        <v>0.31362019601498525</v>
      </c>
      <c r="Z70" s="92">
        <f>+B!Z55/B!Z$46</f>
        <v>0.34207053835994322</v>
      </c>
    </row>
    <row r="71" spans="3:26" ht="15.75" thickBot="1" x14ac:dyDescent="0.3">
      <c r="C71" s="192" t="s">
        <v>26</v>
      </c>
      <c r="D71" s="193"/>
      <c r="E71" s="96">
        <f>+B!E56/B!E$46</f>
        <v>0</v>
      </c>
      <c r="F71" s="97">
        <f>+B!F56/B!F$46</f>
        <v>0</v>
      </c>
      <c r="G71" s="96">
        <f>+B!G56/B!G$46</f>
        <v>0</v>
      </c>
      <c r="H71" s="97">
        <f>+B!H56/B!H$46</f>
        <v>5.8797948845314117E-8</v>
      </c>
      <c r="I71" s="96">
        <f>+B!I56/B!I$46</f>
        <v>0</v>
      </c>
      <c r="J71" s="97">
        <f>+B!J56/B!J$46</f>
        <v>0</v>
      </c>
      <c r="K71" s="96">
        <f>+B!K56/B!K$46</f>
        <v>2.2571929092883615E-3</v>
      </c>
      <c r="L71" s="97">
        <f>+B!L56/B!L$46</f>
        <v>3.3426681251949144E-3</v>
      </c>
      <c r="M71" s="96">
        <f>+B!M56/B!M$46</f>
        <v>6.2290970386979175E-3</v>
      </c>
      <c r="N71" s="97">
        <f>+B!N56/B!N$46</f>
        <v>6.1311156015125207E-3</v>
      </c>
      <c r="O71" s="96">
        <f>+B!O56/B!O$46</f>
        <v>6.6284701772145373E-3</v>
      </c>
      <c r="P71" s="97">
        <f>+B!P56/B!P$46</f>
        <v>5.0018722784014773E-3</v>
      </c>
      <c r="Q71" s="96">
        <f>+B!Q56/B!Q$46</f>
        <v>2.8945376705425256E-3</v>
      </c>
      <c r="R71" s="97">
        <f>+B!R56/B!R$46</f>
        <v>2.9072492510663706E-3</v>
      </c>
      <c r="S71" s="96">
        <f>+B!S56/B!S$46</f>
        <v>5.4869259651988212E-3</v>
      </c>
      <c r="T71" s="97">
        <f>+B!T56/B!T$46</f>
        <v>2.9937964686563563E-3</v>
      </c>
      <c r="U71" s="96">
        <f>+B!U56/B!U$46</f>
        <v>4.205193418039376E-3</v>
      </c>
      <c r="V71" s="97">
        <f>+B!V56/B!V$46</f>
        <v>3.778475732150953E-3</v>
      </c>
      <c r="W71" s="96">
        <f>+B!W56/B!W$46</f>
        <v>2.9978640812121939E-3</v>
      </c>
      <c r="X71" s="97">
        <f>+B!X56/B!X$46</f>
        <v>2.4132754752935397E-3</v>
      </c>
      <c r="Y71" s="96">
        <f>+B!Y56/B!Y$46</f>
        <v>2.2387373904474012E-3</v>
      </c>
      <c r="Z71" s="98">
        <f>+B!Z56/B!Z$46</f>
        <v>1.608740529308909E-3</v>
      </c>
    </row>
    <row r="72" spans="3:26" x14ac:dyDescent="0.25">
      <c r="C72" s="1" t="s">
        <v>57</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OBSERVATORIO COLOMBIANO TRATADOS COMERCIALES</cp:lastModifiedBy>
  <dcterms:created xsi:type="dcterms:W3CDTF">2017-09-28T16:39:19Z</dcterms:created>
  <dcterms:modified xsi:type="dcterms:W3CDTF">2018-02-28T14:06:49Z</dcterms:modified>
</cp:coreProperties>
</file>