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20115" windowHeight="7995" tabRatio="664" activeTab="8"/>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44525"/>
</workbook>
</file>

<file path=xl/calcChain.xml><?xml version="1.0" encoding="utf-8"?>
<calcChain xmlns="http://schemas.openxmlformats.org/spreadsheetml/2006/main">
  <c r="F50" i="13" l="1"/>
  <c r="G50" i="13"/>
  <c r="H50" i="13"/>
  <c r="F55" i="13"/>
  <c r="I55" i="13"/>
  <c r="H71" i="8" l="1"/>
  <c r="H67" i="8" l="1"/>
  <c r="D46" i="7"/>
  <c r="H80" i="8" s="1"/>
  <c r="K68" i="13" l="1"/>
  <c r="F47" i="13"/>
  <c r="F60" i="13" s="1"/>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99" i="8"/>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F46" i="13" l="1"/>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AA46" i="9"/>
  <c r="F46" i="9"/>
  <c r="H113" i="8"/>
  <c r="I113" i="8"/>
  <c r="J113" i="8"/>
  <c r="K113" i="8"/>
  <c r="L113" i="8"/>
  <c r="M113" i="8"/>
  <c r="N113" i="8"/>
  <c r="O113" i="8"/>
  <c r="P113" i="8"/>
  <c r="Q113" i="8"/>
  <c r="R113" i="8"/>
  <c r="S113" i="8"/>
  <c r="T113" i="8"/>
  <c r="U113" i="8"/>
  <c r="V113" i="8"/>
  <c r="W113" i="8"/>
  <c r="X113" i="8"/>
  <c r="Y113" i="8"/>
  <c r="Z113" i="8"/>
  <c r="AA113" i="8"/>
  <c r="AB113" i="8"/>
  <c r="AC113" i="8"/>
  <c r="H114" i="8"/>
  <c r="I114" i="8"/>
  <c r="J114" i="8"/>
  <c r="K114" i="8"/>
  <c r="L114" i="8"/>
  <c r="M114" i="8"/>
  <c r="N114" i="8"/>
  <c r="O114" i="8"/>
  <c r="P114" i="8"/>
  <c r="Q114" i="8"/>
  <c r="R114" i="8"/>
  <c r="S114" i="8"/>
  <c r="T114" i="8"/>
  <c r="U114" i="8"/>
  <c r="V114" i="8"/>
  <c r="W114" i="8"/>
  <c r="X114" i="8"/>
  <c r="Y114" i="8"/>
  <c r="Z114" i="8"/>
  <c r="AA114" i="8"/>
  <c r="AB114" i="8"/>
  <c r="AC114" i="8"/>
  <c r="H115" i="8"/>
  <c r="I115" i="8"/>
  <c r="J115" i="8"/>
  <c r="K115" i="8"/>
  <c r="L115" i="8"/>
  <c r="M115" i="8"/>
  <c r="N115" i="8"/>
  <c r="O115" i="8"/>
  <c r="P115" i="8"/>
  <c r="Q115" i="8"/>
  <c r="R115" i="8"/>
  <c r="S115" i="8"/>
  <c r="T115" i="8"/>
  <c r="U115" i="8"/>
  <c r="V115" i="8"/>
  <c r="W115" i="8"/>
  <c r="X115" i="8"/>
  <c r="Y115" i="8"/>
  <c r="Z115" i="8"/>
  <c r="AA115" i="8"/>
  <c r="AB115" i="8"/>
  <c r="AC115" i="8"/>
  <c r="H116" i="8"/>
  <c r="I116" i="8"/>
  <c r="J116" i="8"/>
  <c r="K116" i="8"/>
  <c r="L116" i="8"/>
  <c r="M116" i="8"/>
  <c r="N116" i="8"/>
  <c r="O116" i="8"/>
  <c r="P116" i="8"/>
  <c r="Q116" i="8"/>
  <c r="R116" i="8"/>
  <c r="S116" i="8"/>
  <c r="T116" i="8"/>
  <c r="U116" i="8"/>
  <c r="V116" i="8"/>
  <c r="W116" i="8"/>
  <c r="X116" i="8"/>
  <c r="Y116" i="8"/>
  <c r="Z116" i="8"/>
  <c r="AA116" i="8"/>
  <c r="AB116" i="8"/>
  <c r="AC116" i="8"/>
  <c r="H117" i="8"/>
  <c r="I117" i="8"/>
  <c r="J117" i="8"/>
  <c r="K117" i="8"/>
  <c r="L117" i="8"/>
  <c r="M117" i="8"/>
  <c r="N117" i="8"/>
  <c r="O117" i="8"/>
  <c r="P117" i="8"/>
  <c r="Q117" i="8"/>
  <c r="R117" i="8"/>
  <c r="S117" i="8"/>
  <c r="T117" i="8"/>
  <c r="U117" i="8"/>
  <c r="V117" i="8"/>
  <c r="W117" i="8"/>
  <c r="X117" i="8"/>
  <c r="Y117" i="8"/>
  <c r="Z117" i="8"/>
  <c r="AA117" i="8"/>
  <c r="AB117" i="8"/>
  <c r="AC117" i="8"/>
  <c r="H118" i="8"/>
  <c r="I118" i="8"/>
  <c r="J118" i="8"/>
  <c r="K118" i="8"/>
  <c r="L118" i="8"/>
  <c r="M118" i="8"/>
  <c r="N118" i="8"/>
  <c r="O118" i="8"/>
  <c r="P118" i="8"/>
  <c r="Q118" i="8"/>
  <c r="R118" i="8"/>
  <c r="S118" i="8"/>
  <c r="T118" i="8"/>
  <c r="U118" i="8"/>
  <c r="V118" i="8"/>
  <c r="W118" i="8"/>
  <c r="X118" i="8"/>
  <c r="Y118" i="8"/>
  <c r="Z118" i="8"/>
  <c r="AA118" i="8"/>
  <c r="AB118" i="8"/>
  <c r="AC118" i="8"/>
  <c r="H119" i="8"/>
  <c r="I119" i="8"/>
  <c r="J119" i="8"/>
  <c r="K119" i="8"/>
  <c r="L119" i="8"/>
  <c r="M119" i="8"/>
  <c r="N119" i="8"/>
  <c r="O119" i="8"/>
  <c r="P119" i="8"/>
  <c r="Q119" i="8"/>
  <c r="R119" i="8"/>
  <c r="S119" i="8"/>
  <c r="T119" i="8"/>
  <c r="U119" i="8"/>
  <c r="V119" i="8"/>
  <c r="W119" i="8"/>
  <c r="X119" i="8"/>
  <c r="Y119" i="8"/>
  <c r="Z119" i="8"/>
  <c r="AA119" i="8"/>
  <c r="AB119" i="8"/>
  <c r="AC119" i="8"/>
  <c r="H120" i="8"/>
  <c r="I120" i="8"/>
  <c r="J120" i="8"/>
  <c r="K120" i="8"/>
  <c r="L120" i="8"/>
  <c r="M120" i="8"/>
  <c r="N120" i="8"/>
  <c r="O120" i="8"/>
  <c r="P120" i="8"/>
  <c r="Q120" i="8"/>
  <c r="R120" i="8"/>
  <c r="S120" i="8"/>
  <c r="T120" i="8"/>
  <c r="U120" i="8"/>
  <c r="V120" i="8"/>
  <c r="W120" i="8"/>
  <c r="X120" i="8"/>
  <c r="Y120" i="8"/>
  <c r="Z120" i="8"/>
  <c r="AA120" i="8"/>
  <c r="AB120" i="8"/>
  <c r="AC120" i="8"/>
  <c r="H121" i="8"/>
  <c r="I121" i="8"/>
  <c r="J121" i="8"/>
  <c r="K121" i="8"/>
  <c r="L121" i="8"/>
  <c r="M121" i="8"/>
  <c r="N121" i="8"/>
  <c r="O121" i="8"/>
  <c r="P121" i="8"/>
  <c r="Q121" i="8"/>
  <c r="R121" i="8"/>
  <c r="S121" i="8"/>
  <c r="T121" i="8"/>
  <c r="U121" i="8"/>
  <c r="V121" i="8"/>
  <c r="W121" i="8"/>
  <c r="X121" i="8"/>
  <c r="Y121" i="8"/>
  <c r="Z121" i="8"/>
  <c r="AA121" i="8"/>
  <c r="AB121" i="8"/>
  <c r="AC121" i="8"/>
  <c r="H122" i="8"/>
  <c r="I122" i="8"/>
  <c r="J122" i="8"/>
  <c r="K122" i="8"/>
  <c r="L122" i="8"/>
  <c r="M122" i="8"/>
  <c r="N122" i="8"/>
  <c r="O122" i="8"/>
  <c r="P122" i="8"/>
  <c r="Q122" i="8"/>
  <c r="R122" i="8"/>
  <c r="S122" i="8"/>
  <c r="T122" i="8"/>
  <c r="U122" i="8"/>
  <c r="V122" i="8"/>
  <c r="W122" i="8"/>
  <c r="X122" i="8"/>
  <c r="Y122" i="8"/>
  <c r="Z122" i="8"/>
  <c r="AA122" i="8"/>
  <c r="AB122" i="8"/>
  <c r="AC122" i="8"/>
  <c r="I112" i="8"/>
  <c r="J112" i="8"/>
  <c r="K112" i="8"/>
  <c r="L112" i="8"/>
  <c r="M112" i="8"/>
  <c r="N112" i="8"/>
  <c r="O112" i="8"/>
  <c r="P112" i="8"/>
  <c r="Q112" i="8"/>
  <c r="R112" i="8"/>
  <c r="S112" i="8"/>
  <c r="T112" i="8"/>
  <c r="U112" i="8"/>
  <c r="V112" i="8"/>
  <c r="W112" i="8"/>
  <c r="X112" i="8"/>
  <c r="Y112" i="8"/>
  <c r="Z112" i="8"/>
  <c r="AA112" i="8"/>
  <c r="AB112" i="8"/>
  <c r="AC112" i="8"/>
  <c r="H112" i="8"/>
  <c r="I99" i="8"/>
  <c r="J99" i="8"/>
  <c r="K99" i="8"/>
  <c r="L99" i="8"/>
  <c r="M99" i="8"/>
  <c r="N99" i="8"/>
  <c r="O99" i="8"/>
  <c r="P99" i="8"/>
  <c r="Q99" i="8"/>
  <c r="R99" i="8"/>
  <c r="S99" i="8"/>
  <c r="T99" i="8"/>
  <c r="U99" i="8"/>
  <c r="V99" i="8"/>
  <c r="W99" i="8"/>
  <c r="X99" i="8"/>
  <c r="Y99" i="8"/>
  <c r="Z99" i="8"/>
  <c r="AA99" i="8"/>
  <c r="AB99" i="8"/>
  <c r="AC99" i="8"/>
  <c r="H100" i="8"/>
  <c r="I100" i="8"/>
  <c r="J100" i="8"/>
  <c r="K100" i="8"/>
  <c r="L100" i="8"/>
  <c r="M100" i="8"/>
  <c r="N100" i="8"/>
  <c r="O100" i="8"/>
  <c r="P100" i="8"/>
  <c r="Q100" i="8"/>
  <c r="R100" i="8"/>
  <c r="S100" i="8"/>
  <c r="T100" i="8"/>
  <c r="U100" i="8"/>
  <c r="V100" i="8"/>
  <c r="W100" i="8"/>
  <c r="X100" i="8"/>
  <c r="Y100" i="8"/>
  <c r="Z100" i="8"/>
  <c r="AA100" i="8"/>
  <c r="AB100" i="8"/>
  <c r="AC100" i="8"/>
  <c r="H101" i="8"/>
  <c r="I101" i="8"/>
  <c r="J101" i="8"/>
  <c r="K101" i="8"/>
  <c r="L101" i="8"/>
  <c r="M101" i="8"/>
  <c r="N101" i="8"/>
  <c r="O101" i="8"/>
  <c r="P101" i="8"/>
  <c r="Q101" i="8"/>
  <c r="R101" i="8"/>
  <c r="S101" i="8"/>
  <c r="T101" i="8"/>
  <c r="U101" i="8"/>
  <c r="V101" i="8"/>
  <c r="W101" i="8"/>
  <c r="X101" i="8"/>
  <c r="Y101" i="8"/>
  <c r="Z101" i="8"/>
  <c r="AA101" i="8"/>
  <c r="AB101" i="8"/>
  <c r="AC101" i="8"/>
  <c r="H102" i="8"/>
  <c r="I102" i="8"/>
  <c r="J102" i="8"/>
  <c r="K102" i="8"/>
  <c r="L102" i="8"/>
  <c r="M102" i="8"/>
  <c r="N102" i="8"/>
  <c r="O102" i="8"/>
  <c r="P102" i="8"/>
  <c r="Q102" i="8"/>
  <c r="R102" i="8"/>
  <c r="S102" i="8"/>
  <c r="T102" i="8"/>
  <c r="U102" i="8"/>
  <c r="V102" i="8"/>
  <c r="W102" i="8"/>
  <c r="X102" i="8"/>
  <c r="Y102" i="8"/>
  <c r="Z102" i="8"/>
  <c r="AA102" i="8"/>
  <c r="AB102" i="8"/>
  <c r="AC102" i="8"/>
  <c r="H103" i="8"/>
  <c r="I103" i="8"/>
  <c r="J103" i="8"/>
  <c r="K103" i="8"/>
  <c r="L103" i="8"/>
  <c r="M103" i="8"/>
  <c r="N103" i="8"/>
  <c r="O103" i="8"/>
  <c r="P103" i="8"/>
  <c r="Q103" i="8"/>
  <c r="R103" i="8"/>
  <c r="S103" i="8"/>
  <c r="T103" i="8"/>
  <c r="U103" i="8"/>
  <c r="V103" i="8"/>
  <c r="W103" i="8"/>
  <c r="X103" i="8"/>
  <c r="Y103" i="8"/>
  <c r="Z103" i="8"/>
  <c r="AA103" i="8"/>
  <c r="AB103" i="8"/>
  <c r="AC103" i="8"/>
  <c r="H104" i="8"/>
  <c r="I104" i="8"/>
  <c r="J104" i="8"/>
  <c r="K104" i="8"/>
  <c r="L104" i="8"/>
  <c r="M104" i="8"/>
  <c r="N104" i="8"/>
  <c r="O104" i="8"/>
  <c r="P104" i="8"/>
  <c r="Q104" i="8"/>
  <c r="R104" i="8"/>
  <c r="S104" i="8"/>
  <c r="T104" i="8"/>
  <c r="U104" i="8"/>
  <c r="V104" i="8"/>
  <c r="W104" i="8"/>
  <c r="X104" i="8"/>
  <c r="Y104" i="8"/>
  <c r="Z104" i="8"/>
  <c r="AA104" i="8"/>
  <c r="AB104" i="8"/>
  <c r="AC104" i="8"/>
  <c r="H105" i="8"/>
  <c r="I105" i="8"/>
  <c r="J105" i="8"/>
  <c r="K105" i="8"/>
  <c r="L105" i="8"/>
  <c r="M105" i="8"/>
  <c r="N105" i="8"/>
  <c r="O105" i="8"/>
  <c r="P105" i="8"/>
  <c r="Q105" i="8"/>
  <c r="R105" i="8"/>
  <c r="S105" i="8"/>
  <c r="T105" i="8"/>
  <c r="U105" i="8"/>
  <c r="V105" i="8"/>
  <c r="W105" i="8"/>
  <c r="X105" i="8"/>
  <c r="Y105" i="8"/>
  <c r="Z105" i="8"/>
  <c r="AA105" i="8"/>
  <c r="AB105" i="8"/>
  <c r="AC105" i="8"/>
  <c r="H106" i="8"/>
  <c r="I106" i="8"/>
  <c r="J106" i="8"/>
  <c r="K106" i="8"/>
  <c r="L106" i="8"/>
  <c r="M106" i="8"/>
  <c r="N106" i="8"/>
  <c r="O106" i="8"/>
  <c r="P106" i="8"/>
  <c r="Q106" i="8"/>
  <c r="R106" i="8"/>
  <c r="S106" i="8"/>
  <c r="T106" i="8"/>
  <c r="U106" i="8"/>
  <c r="V106" i="8"/>
  <c r="W106" i="8"/>
  <c r="X106" i="8"/>
  <c r="Y106" i="8"/>
  <c r="Z106" i="8"/>
  <c r="AA106" i="8"/>
  <c r="AB106" i="8"/>
  <c r="AC106" i="8"/>
  <c r="H107" i="8"/>
  <c r="I107" i="8"/>
  <c r="J107" i="8"/>
  <c r="K107" i="8"/>
  <c r="L107" i="8"/>
  <c r="M107" i="8"/>
  <c r="N107" i="8"/>
  <c r="O107" i="8"/>
  <c r="P107" i="8"/>
  <c r="Q107" i="8"/>
  <c r="R107" i="8"/>
  <c r="S107" i="8"/>
  <c r="T107" i="8"/>
  <c r="U107" i="8"/>
  <c r="V107" i="8"/>
  <c r="W107" i="8"/>
  <c r="X107" i="8"/>
  <c r="Y107" i="8"/>
  <c r="Z107" i="8"/>
  <c r="AA107" i="8"/>
  <c r="AB107" i="8"/>
  <c r="AC107" i="8"/>
  <c r="H108" i="8"/>
  <c r="I108" i="8"/>
  <c r="J108" i="8"/>
  <c r="K108" i="8"/>
  <c r="L108" i="8"/>
  <c r="M108" i="8"/>
  <c r="N108" i="8"/>
  <c r="O108" i="8"/>
  <c r="P108" i="8"/>
  <c r="Q108" i="8"/>
  <c r="R108" i="8"/>
  <c r="S108" i="8"/>
  <c r="T108" i="8"/>
  <c r="U108" i="8"/>
  <c r="V108" i="8"/>
  <c r="W108" i="8"/>
  <c r="X108" i="8"/>
  <c r="Y108" i="8"/>
  <c r="Z108" i="8"/>
  <c r="AA108" i="8"/>
  <c r="AB108" i="8"/>
  <c r="AC108" i="8"/>
  <c r="I98" i="8"/>
  <c r="J98" i="8"/>
  <c r="K98" i="8"/>
  <c r="L98" i="8"/>
  <c r="M98" i="8"/>
  <c r="N98" i="8"/>
  <c r="O98" i="8"/>
  <c r="P98" i="8"/>
  <c r="Q98" i="8"/>
  <c r="R98" i="8"/>
  <c r="S98" i="8"/>
  <c r="T98" i="8"/>
  <c r="U98" i="8"/>
  <c r="V98" i="8"/>
  <c r="W98" i="8"/>
  <c r="X98" i="8"/>
  <c r="Y98" i="8"/>
  <c r="Z98" i="8"/>
  <c r="AA98" i="8"/>
  <c r="AB98" i="8"/>
  <c r="AC98"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J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H131" i="8" l="1"/>
  <c r="H85" i="8"/>
  <c r="AA140" i="8"/>
  <c r="AA80" i="8"/>
  <c r="AA126" i="8"/>
  <c r="P150" i="8"/>
  <c r="P90" i="8"/>
  <c r="P136" i="8"/>
  <c r="AB148" i="8"/>
  <c r="AB134" i="8"/>
  <c r="AB88" i="8"/>
  <c r="R147" i="8"/>
  <c r="R133" i="8"/>
  <c r="R87" i="8"/>
  <c r="P146" i="8"/>
  <c r="P132" i="8"/>
  <c r="P86" i="8"/>
  <c r="AB144" i="8"/>
  <c r="AB130" i="8"/>
  <c r="AB84" i="8"/>
  <c r="R143" i="8"/>
  <c r="R129" i="8"/>
  <c r="R83" i="8"/>
  <c r="P142" i="8"/>
  <c r="P82" i="8"/>
  <c r="P128" i="8"/>
  <c r="O136" i="8"/>
  <c r="O150" i="8"/>
  <c r="O90" i="8"/>
  <c r="S148" i="8"/>
  <c r="S134" i="8"/>
  <c r="S88" i="8"/>
  <c r="Q147" i="8"/>
  <c r="Q133" i="8"/>
  <c r="Q87" i="8"/>
  <c r="W146" i="8"/>
  <c r="W132" i="8"/>
  <c r="W86" i="8"/>
  <c r="M145" i="8"/>
  <c r="M131" i="8"/>
  <c r="M85" i="8"/>
  <c r="Y143" i="8"/>
  <c r="Y129" i="8"/>
  <c r="Y83" i="8"/>
  <c r="I143" i="8"/>
  <c r="I129" i="8"/>
  <c r="I83" i="8"/>
  <c r="U141" i="8"/>
  <c r="U127" i="8"/>
  <c r="U81" i="8"/>
  <c r="I140" i="8"/>
  <c r="I80" i="8"/>
  <c r="I126" i="8"/>
  <c r="AB149" i="8"/>
  <c r="AB135" i="8"/>
  <c r="AB89" i="8"/>
  <c r="L149" i="8"/>
  <c r="L89" i="8"/>
  <c r="L135" i="8"/>
  <c r="J148" i="8"/>
  <c r="J134" i="8"/>
  <c r="J88" i="8"/>
  <c r="V146" i="8"/>
  <c r="V132" i="8"/>
  <c r="V86" i="8"/>
  <c r="T145" i="8"/>
  <c r="T131" i="8"/>
  <c r="T85" i="8"/>
  <c r="R144" i="8"/>
  <c r="R84" i="8"/>
  <c r="R130" i="8"/>
  <c r="H143" i="8"/>
  <c r="H83" i="8"/>
  <c r="H129" i="8"/>
  <c r="AB141" i="8"/>
  <c r="AB127" i="8"/>
  <c r="AB81" i="8"/>
  <c r="X140" i="8"/>
  <c r="X80" i="8"/>
  <c r="X126" i="8"/>
  <c r="U150" i="8"/>
  <c r="U90" i="8"/>
  <c r="U136" i="8"/>
  <c r="K149" i="8"/>
  <c r="K135" i="8"/>
  <c r="K89" i="8"/>
  <c r="I148" i="8"/>
  <c r="I134" i="8"/>
  <c r="I88" i="8"/>
  <c r="U146" i="8"/>
  <c r="U132" i="8"/>
  <c r="U86" i="8"/>
  <c r="K145" i="8"/>
  <c r="K131" i="8"/>
  <c r="K85" i="8"/>
  <c r="Q144" i="8"/>
  <c r="Q130" i="8"/>
  <c r="Q84" i="8"/>
  <c r="AC142" i="8"/>
  <c r="AC128" i="8"/>
  <c r="AC82" i="8"/>
  <c r="U142" i="8"/>
  <c r="U128" i="8"/>
  <c r="U82" i="8"/>
  <c r="M142" i="8"/>
  <c r="M128" i="8"/>
  <c r="M82" i="8"/>
  <c r="S141" i="8"/>
  <c r="S81" i="8"/>
  <c r="S127" i="8"/>
  <c r="W126" i="8"/>
  <c r="W80" i="8"/>
  <c r="W140" i="8"/>
  <c r="O126" i="8"/>
  <c r="O140" i="8"/>
  <c r="O80" i="8"/>
  <c r="AB136" i="8"/>
  <c r="AB150" i="8"/>
  <c r="AB90" i="8"/>
  <c r="T136" i="8"/>
  <c r="T150" i="8"/>
  <c r="T90" i="8"/>
  <c r="L136" i="8"/>
  <c r="L150" i="8"/>
  <c r="L90" i="8"/>
  <c r="Z135" i="8"/>
  <c r="Z89" i="8"/>
  <c r="Z149" i="8"/>
  <c r="R135" i="8"/>
  <c r="R89" i="8"/>
  <c r="R149" i="8"/>
  <c r="J135" i="8"/>
  <c r="J89" i="8"/>
  <c r="J149" i="8"/>
  <c r="X134" i="8"/>
  <c r="X148" i="8"/>
  <c r="X88" i="8"/>
  <c r="P134" i="8"/>
  <c r="P88" i="8"/>
  <c r="P148" i="8"/>
  <c r="H134" i="8"/>
  <c r="H148" i="8"/>
  <c r="H88" i="8"/>
  <c r="V133" i="8"/>
  <c r="V147" i="8"/>
  <c r="V87" i="8"/>
  <c r="N133" i="8"/>
  <c r="N147" i="8"/>
  <c r="N87" i="8"/>
  <c r="AB132" i="8"/>
  <c r="AB86" i="8"/>
  <c r="AB146" i="8"/>
  <c r="T132" i="8"/>
  <c r="T86" i="8"/>
  <c r="T146" i="8"/>
  <c r="L132" i="8"/>
  <c r="L86" i="8"/>
  <c r="L146" i="8"/>
  <c r="Z131" i="8"/>
  <c r="Z145" i="8"/>
  <c r="Z85" i="8"/>
  <c r="R131" i="8"/>
  <c r="R85" i="8"/>
  <c r="R145" i="8"/>
  <c r="J131" i="8"/>
  <c r="J145" i="8"/>
  <c r="J85" i="8"/>
  <c r="X130" i="8"/>
  <c r="X144" i="8"/>
  <c r="X84" i="8"/>
  <c r="P130" i="8"/>
  <c r="P144" i="8"/>
  <c r="P84" i="8"/>
  <c r="H130" i="8"/>
  <c r="H84" i="8"/>
  <c r="H144" i="8"/>
  <c r="V129" i="8"/>
  <c r="V83" i="8"/>
  <c r="V143" i="8"/>
  <c r="N129" i="8"/>
  <c r="N83" i="8"/>
  <c r="N143" i="8"/>
  <c r="AB128" i="8"/>
  <c r="AB142" i="8"/>
  <c r="AB82" i="8"/>
  <c r="T128" i="8"/>
  <c r="T82" i="8"/>
  <c r="T142" i="8"/>
  <c r="L128" i="8"/>
  <c r="L82" i="8"/>
  <c r="L142" i="8"/>
  <c r="Z141" i="8"/>
  <c r="Z127" i="8"/>
  <c r="Z81" i="8"/>
  <c r="R141" i="8"/>
  <c r="R127" i="8"/>
  <c r="R81" i="8"/>
  <c r="J141" i="8"/>
  <c r="J127" i="8"/>
  <c r="J81" i="8"/>
  <c r="S140" i="8"/>
  <c r="S126" i="8"/>
  <c r="S80" i="8"/>
  <c r="H150" i="8"/>
  <c r="H136" i="8"/>
  <c r="H90" i="8"/>
  <c r="L148" i="8"/>
  <c r="L88" i="8"/>
  <c r="L134" i="8"/>
  <c r="X146" i="8"/>
  <c r="X132" i="8"/>
  <c r="X86" i="8"/>
  <c r="N145" i="8"/>
  <c r="N85" i="8"/>
  <c r="N131" i="8"/>
  <c r="Z143" i="8"/>
  <c r="Z129" i="8"/>
  <c r="Z83" i="8"/>
  <c r="R126" i="8"/>
  <c r="R80" i="8"/>
  <c r="R140" i="8"/>
  <c r="AC149" i="8"/>
  <c r="AC135" i="8"/>
  <c r="AC89" i="8"/>
  <c r="AA148" i="8"/>
  <c r="AA134" i="8"/>
  <c r="AA88" i="8"/>
  <c r="I147" i="8"/>
  <c r="I133" i="8"/>
  <c r="I87" i="8"/>
  <c r="U145" i="8"/>
  <c r="U131" i="8"/>
  <c r="U85" i="8"/>
  <c r="S144" i="8"/>
  <c r="S130" i="8"/>
  <c r="S84" i="8"/>
  <c r="W142" i="8"/>
  <c r="W128" i="8"/>
  <c r="W82" i="8"/>
  <c r="L145" i="8"/>
  <c r="L131" i="8"/>
  <c r="L85" i="8"/>
  <c r="X143" i="8"/>
  <c r="X129" i="8"/>
  <c r="X83" i="8"/>
  <c r="N142" i="8"/>
  <c r="N128" i="8"/>
  <c r="N82" i="8"/>
  <c r="M150" i="8"/>
  <c r="M90" i="8"/>
  <c r="M136" i="8"/>
  <c r="Y148" i="8"/>
  <c r="Y134" i="8"/>
  <c r="Y88" i="8"/>
  <c r="O147" i="8"/>
  <c r="O133" i="8"/>
  <c r="O87" i="8"/>
  <c r="M146" i="8"/>
  <c r="M132" i="8"/>
  <c r="M86" i="8"/>
  <c r="Y144" i="8"/>
  <c r="Y130" i="8"/>
  <c r="Y84" i="8"/>
  <c r="O143" i="8"/>
  <c r="O129" i="8"/>
  <c r="O83" i="8"/>
  <c r="AA141" i="8"/>
  <c r="AA81" i="8"/>
  <c r="AA127" i="8"/>
  <c r="H126" i="8"/>
  <c r="H140" i="8"/>
  <c r="AA136" i="8"/>
  <c r="AA150" i="8"/>
  <c r="AA90" i="8"/>
  <c r="Q135" i="8"/>
  <c r="Q89" i="8"/>
  <c r="Q149" i="8"/>
  <c r="O134" i="8"/>
  <c r="O88" i="8"/>
  <c r="O148" i="8"/>
  <c r="AA132" i="8"/>
  <c r="AA86" i="8"/>
  <c r="AA146" i="8"/>
  <c r="Y131" i="8"/>
  <c r="Y145" i="8"/>
  <c r="Y85" i="8"/>
  <c r="W84" i="8"/>
  <c r="W144" i="8"/>
  <c r="W130" i="8"/>
  <c r="U83" i="8"/>
  <c r="U143" i="8"/>
  <c r="U129" i="8"/>
  <c r="K82" i="8"/>
  <c r="K142" i="8"/>
  <c r="K128" i="8"/>
  <c r="I127" i="8"/>
  <c r="I81" i="8"/>
  <c r="I141" i="8"/>
  <c r="K140" i="8"/>
  <c r="K126" i="8"/>
  <c r="K80" i="8"/>
  <c r="V149" i="8"/>
  <c r="V135" i="8"/>
  <c r="V89" i="8"/>
  <c r="T148" i="8"/>
  <c r="T88" i="8"/>
  <c r="T134" i="8"/>
  <c r="J147" i="8"/>
  <c r="J87" i="8"/>
  <c r="J133" i="8"/>
  <c r="V145" i="8"/>
  <c r="V85" i="8"/>
  <c r="V131" i="8"/>
  <c r="L144" i="8"/>
  <c r="L84" i="8"/>
  <c r="L130" i="8"/>
  <c r="X142" i="8"/>
  <c r="X82" i="8"/>
  <c r="X128" i="8"/>
  <c r="N141" i="8"/>
  <c r="N81" i="8"/>
  <c r="N127" i="8"/>
  <c r="Z126" i="8"/>
  <c r="Z140" i="8"/>
  <c r="Z80" i="8"/>
  <c r="W136" i="8"/>
  <c r="W150" i="8"/>
  <c r="W90" i="8"/>
  <c r="M149" i="8"/>
  <c r="M135" i="8"/>
  <c r="M89" i="8"/>
  <c r="Y147" i="8"/>
  <c r="Y133" i="8"/>
  <c r="Y87" i="8"/>
  <c r="AC145" i="8"/>
  <c r="AC131" i="8"/>
  <c r="AC85" i="8"/>
  <c r="AA144" i="8"/>
  <c r="AA130" i="8"/>
  <c r="AA84" i="8"/>
  <c r="Q143" i="8"/>
  <c r="Q129" i="8"/>
  <c r="Q83" i="8"/>
  <c r="AC141" i="8"/>
  <c r="AC127" i="8"/>
  <c r="AC81" i="8"/>
  <c r="Y140" i="8"/>
  <c r="Y80" i="8"/>
  <c r="Y126" i="8"/>
  <c r="V150" i="8"/>
  <c r="V90" i="8"/>
  <c r="V136" i="8"/>
  <c r="T149" i="8"/>
  <c r="T135" i="8"/>
  <c r="T89" i="8"/>
  <c r="R148" i="8"/>
  <c r="R134" i="8"/>
  <c r="R88" i="8"/>
  <c r="P147" i="8"/>
  <c r="P87" i="8"/>
  <c r="P133" i="8"/>
  <c r="AB145" i="8"/>
  <c r="AB85" i="8"/>
  <c r="AB131" i="8"/>
  <c r="J144" i="8"/>
  <c r="J130" i="8"/>
  <c r="J84" i="8"/>
  <c r="V142" i="8"/>
  <c r="V128" i="8"/>
  <c r="V82" i="8"/>
  <c r="L141" i="8"/>
  <c r="L127" i="8"/>
  <c r="L81" i="8"/>
  <c r="AC150" i="8"/>
  <c r="AC90" i="8"/>
  <c r="AC136" i="8"/>
  <c r="S149" i="8"/>
  <c r="S135" i="8"/>
  <c r="S89" i="8"/>
  <c r="W147" i="8"/>
  <c r="W133" i="8"/>
  <c r="W87" i="8"/>
  <c r="AA145" i="8"/>
  <c r="AA131" i="8"/>
  <c r="AA85" i="8"/>
  <c r="W143" i="8"/>
  <c r="W129" i="8"/>
  <c r="W83" i="8"/>
  <c r="N140" i="8"/>
  <c r="N126" i="8"/>
  <c r="N80" i="8"/>
  <c r="S136" i="8"/>
  <c r="S90" i="8"/>
  <c r="S150" i="8"/>
  <c r="I89" i="8"/>
  <c r="I135" i="8"/>
  <c r="I149" i="8"/>
  <c r="AC87" i="8"/>
  <c r="AC147" i="8"/>
  <c r="AC133" i="8"/>
  <c r="M133" i="8"/>
  <c r="M147" i="8"/>
  <c r="M87" i="8"/>
  <c r="K86" i="8"/>
  <c r="K132" i="8"/>
  <c r="K146" i="8"/>
  <c r="Q131" i="8"/>
  <c r="Q85" i="8"/>
  <c r="Q145" i="8"/>
  <c r="O130" i="8"/>
  <c r="O144" i="8"/>
  <c r="O84" i="8"/>
  <c r="M83" i="8"/>
  <c r="M129" i="8"/>
  <c r="M143" i="8"/>
  <c r="AA128" i="8"/>
  <c r="AA142" i="8"/>
  <c r="AA82" i="8"/>
  <c r="Y127" i="8"/>
  <c r="Y81" i="8"/>
  <c r="Y141" i="8"/>
  <c r="Q127" i="8"/>
  <c r="Q141" i="8"/>
  <c r="Q81" i="8"/>
  <c r="AC126" i="8"/>
  <c r="AC140" i="8"/>
  <c r="AC80" i="8"/>
  <c r="U126" i="8"/>
  <c r="U140" i="8"/>
  <c r="U80" i="8"/>
  <c r="M140" i="8"/>
  <c r="M126" i="8"/>
  <c r="M80" i="8"/>
  <c r="Z150" i="8"/>
  <c r="Z90" i="8"/>
  <c r="Z136" i="8"/>
  <c r="R136" i="8"/>
  <c r="R150" i="8"/>
  <c r="R90" i="8"/>
  <c r="J90" i="8"/>
  <c r="J150" i="8"/>
  <c r="J136" i="8"/>
  <c r="X89" i="8"/>
  <c r="X149" i="8"/>
  <c r="X135" i="8"/>
  <c r="P89" i="8"/>
  <c r="P149" i="8"/>
  <c r="P135" i="8"/>
  <c r="H89" i="8"/>
  <c r="H135" i="8"/>
  <c r="H149" i="8"/>
  <c r="V88" i="8"/>
  <c r="V134" i="8"/>
  <c r="V148" i="8"/>
  <c r="N88" i="8"/>
  <c r="N148" i="8"/>
  <c r="N134" i="8"/>
  <c r="AB87" i="8"/>
  <c r="AB147" i="8"/>
  <c r="AB133" i="8"/>
  <c r="T87" i="8"/>
  <c r="T133" i="8"/>
  <c r="T147" i="8"/>
  <c r="L87" i="8"/>
  <c r="L133" i="8"/>
  <c r="L147" i="8"/>
  <c r="Z86" i="8"/>
  <c r="Z146" i="8"/>
  <c r="Z132" i="8"/>
  <c r="R86" i="8"/>
  <c r="R146" i="8"/>
  <c r="R132" i="8"/>
  <c r="J86" i="8"/>
  <c r="J146" i="8"/>
  <c r="J132" i="8"/>
  <c r="X85" i="8"/>
  <c r="X145" i="8"/>
  <c r="X131" i="8"/>
  <c r="P85" i="8"/>
  <c r="P145" i="8"/>
  <c r="P131" i="8"/>
  <c r="H145" i="8"/>
  <c r="V84" i="8"/>
  <c r="V130" i="8"/>
  <c r="V144" i="8"/>
  <c r="N84" i="8"/>
  <c r="N130" i="8"/>
  <c r="N144" i="8"/>
  <c r="AB83" i="8"/>
  <c r="AB129" i="8"/>
  <c r="AB143" i="8"/>
  <c r="T83" i="8"/>
  <c r="T143" i="8"/>
  <c r="T129" i="8"/>
  <c r="L83" i="8"/>
  <c r="L143" i="8"/>
  <c r="L129" i="8"/>
  <c r="Z82" i="8"/>
  <c r="Z128" i="8"/>
  <c r="Z142" i="8"/>
  <c r="R82" i="8"/>
  <c r="R142" i="8"/>
  <c r="R128" i="8"/>
  <c r="J82" i="8"/>
  <c r="J142" i="8"/>
  <c r="J128" i="8"/>
  <c r="X81" i="8"/>
  <c r="X141" i="8"/>
  <c r="X127" i="8"/>
  <c r="P127" i="8"/>
  <c r="P141" i="8"/>
  <c r="P81" i="8"/>
  <c r="H127" i="8"/>
  <c r="H81" i="8"/>
  <c r="H141" i="8"/>
  <c r="X150" i="8"/>
  <c r="X136" i="8"/>
  <c r="X90" i="8"/>
  <c r="N149" i="8"/>
  <c r="N135" i="8"/>
  <c r="N89" i="8"/>
  <c r="Z147" i="8"/>
  <c r="Z133" i="8"/>
  <c r="Z87" i="8"/>
  <c r="H146" i="8"/>
  <c r="H132" i="8"/>
  <c r="H86" i="8"/>
  <c r="T144" i="8"/>
  <c r="T130" i="8"/>
  <c r="T84" i="8"/>
  <c r="J143" i="8"/>
  <c r="J83" i="8"/>
  <c r="J129" i="8"/>
  <c r="V141" i="8"/>
  <c r="V127" i="8"/>
  <c r="V81" i="8"/>
  <c r="J126" i="8"/>
  <c r="J80" i="8"/>
  <c r="J140" i="8"/>
  <c r="U149" i="8"/>
  <c r="U135" i="8"/>
  <c r="U89" i="8"/>
  <c r="K148" i="8"/>
  <c r="K134" i="8"/>
  <c r="K88" i="8"/>
  <c r="O146" i="8"/>
  <c r="O132" i="8"/>
  <c r="O86" i="8"/>
  <c r="K144" i="8"/>
  <c r="K130" i="8"/>
  <c r="K84" i="8"/>
  <c r="O142" i="8"/>
  <c r="O128" i="8"/>
  <c r="O82" i="8"/>
  <c r="M141" i="8"/>
  <c r="M81" i="8"/>
  <c r="M127" i="8"/>
  <c r="Q140" i="8"/>
  <c r="Q126" i="8"/>
  <c r="Q80" i="8"/>
  <c r="N150" i="8"/>
  <c r="N90" i="8"/>
  <c r="N136" i="8"/>
  <c r="Z148" i="8"/>
  <c r="Z134" i="8"/>
  <c r="Z88" i="8"/>
  <c r="X147" i="8"/>
  <c r="X87" i="8"/>
  <c r="X133" i="8"/>
  <c r="H147" i="8"/>
  <c r="H87" i="8"/>
  <c r="H133" i="8"/>
  <c r="N146" i="8"/>
  <c r="N86" i="8"/>
  <c r="N132" i="8"/>
  <c r="Z144" i="8"/>
  <c r="Z84" i="8"/>
  <c r="Z130" i="8"/>
  <c r="P143" i="8"/>
  <c r="P129" i="8"/>
  <c r="P83" i="8"/>
  <c r="T141" i="8"/>
  <c r="T127" i="8"/>
  <c r="T81" i="8"/>
  <c r="P140" i="8"/>
  <c r="P80" i="8"/>
  <c r="P126" i="8"/>
  <c r="AA149" i="8"/>
  <c r="AA89" i="8"/>
  <c r="AA135" i="8"/>
  <c r="Q148" i="8"/>
  <c r="Q134" i="8"/>
  <c r="Q88" i="8"/>
  <c r="AC146" i="8"/>
  <c r="AC132" i="8"/>
  <c r="AC86" i="8"/>
  <c r="S145" i="8"/>
  <c r="S131" i="8"/>
  <c r="S85" i="8"/>
  <c r="I144" i="8"/>
  <c r="I130" i="8"/>
  <c r="I84" i="8"/>
  <c r="K141" i="8"/>
  <c r="K127" i="8"/>
  <c r="K81" i="8"/>
  <c r="V126" i="8"/>
  <c r="V140" i="8"/>
  <c r="V80" i="8"/>
  <c r="K136" i="8"/>
  <c r="K150" i="8"/>
  <c r="K90" i="8"/>
  <c r="Y149" i="8"/>
  <c r="Y89" i="8"/>
  <c r="Y135" i="8"/>
  <c r="W148" i="8"/>
  <c r="W88" i="8"/>
  <c r="W134" i="8"/>
  <c r="U87" i="8"/>
  <c r="U147" i="8"/>
  <c r="U133" i="8"/>
  <c r="S86" i="8"/>
  <c r="S146" i="8"/>
  <c r="S132" i="8"/>
  <c r="I85" i="8"/>
  <c r="I145" i="8"/>
  <c r="I131" i="8"/>
  <c r="AC129" i="8"/>
  <c r="AC83" i="8"/>
  <c r="AC143" i="8"/>
  <c r="S128" i="8"/>
  <c r="S82" i="8"/>
  <c r="S142" i="8"/>
  <c r="AB126" i="8"/>
  <c r="AB140" i="8"/>
  <c r="AB80" i="8"/>
  <c r="T80" i="8"/>
  <c r="T140" i="8"/>
  <c r="T126" i="8"/>
  <c r="L126" i="8"/>
  <c r="L80" i="8"/>
  <c r="L140" i="8"/>
  <c r="Y90" i="8"/>
  <c r="Y150" i="8"/>
  <c r="Y136" i="8"/>
  <c r="Q136" i="8"/>
  <c r="Q90" i="8"/>
  <c r="Q150" i="8"/>
  <c r="I150" i="8"/>
  <c r="I136" i="8"/>
  <c r="I90" i="8"/>
  <c r="W149" i="8"/>
  <c r="W135" i="8"/>
  <c r="W89" i="8"/>
  <c r="O149" i="8"/>
  <c r="O135" i="8"/>
  <c r="O89" i="8"/>
  <c r="AC134" i="8"/>
  <c r="AC88" i="8"/>
  <c r="AC148" i="8"/>
  <c r="U148" i="8"/>
  <c r="U88" i="8"/>
  <c r="U134" i="8"/>
  <c r="M148" i="8"/>
  <c r="M88" i="8"/>
  <c r="M134" i="8"/>
  <c r="AA147" i="8"/>
  <c r="AA133" i="8"/>
  <c r="AA87" i="8"/>
  <c r="S147" i="8"/>
  <c r="S133" i="8"/>
  <c r="S87" i="8"/>
  <c r="K147" i="8"/>
  <c r="K87" i="8"/>
  <c r="K133" i="8"/>
  <c r="Y146" i="8"/>
  <c r="Y132" i="8"/>
  <c r="Y86" i="8"/>
  <c r="Q146" i="8"/>
  <c r="Q132" i="8"/>
  <c r="Q86" i="8"/>
  <c r="I132" i="8"/>
  <c r="I86" i="8"/>
  <c r="I146" i="8"/>
  <c r="W145" i="8"/>
  <c r="W85" i="8"/>
  <c r="W131" i="8"/>
  <c r="O85" i="8"/>
  <c r="O145" i="8"/>
  <c r="O131" i="8"/>
  <c r="AC144" i="8"/>
  <c r="AC130" i="8"/>
  <c r="AC84" i="8"/>
  <c r="U144" i="8"/>
  <c r="U130" i="8"/>
  <c r="U84" i="8"/>
  <c r="M144" i="8"/>
  <c r="M84" i="8"/>
  <c r="M130" i="8"/>
  <c r="AA143" i="8"/>
  <c r="AA129" i="8"/>
  <c r="AA83" i="8"/>
  <c r="S143" i="8"/>
  <c r="S129" i="8"/>
  <c r="S83" i="8"/>
  <c r="K129" i="8"/>
  <c r="K83" i="8"/>
  <c r="K143" i="8"/>
  <c r="Y142" i="8"/>
  <c r="Y82" i="8"/>
  <c r="Y128" i="8"/>
  <c r="Q142" i="8"/>
  <c r="Q82" i="8"/>
  <c r="Q128" i="8"/>
  <c r="I142" i="8"/>
  <c r="I128" i="8"/>
  <c r="I82" i="8"/>
  <c r="W81" i="8"/>
  <c r="W141" i="8"/>
  <c r="W127" i="8"/>
  <c r="O81" i="8"/>
  <c r="O127" i="8"/>
  <c r="O141" i="8"/>
  <c r="H128" i="8"/>
  <c r="H142" i="8"/>
  <c r="H82" i="8"/>
</calcChain>
</file>

<file path=xl/sharedStrings.xml><?xml version="1.0" encoding="utf-8"?>
<sst xmlns="http://schemas.openxmlformats.org/spreadsheetml/2006/main" count="371" uniqueCount="61">
  <si>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</si>
  <si>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</si>
  <si>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</si>
  <si>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</si>
  <si>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</si>
  <si>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</si>
  <si>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</si>
  <si>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</si>
  <si>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</si>
  <si>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</si>
  <si>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</si>
  <si>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</si>
  <si>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</si>
  <si>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</si>
  <si>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Merchandise trade matrix – product groups, exports in thousands of dollars, annual, 1995-2016</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</si>
  <si>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</si>
  <si>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</si>
  <si>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</si>
  <si>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</si>
  <si>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</si>
  <si>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</si>
  <si>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</si>
  <si>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</si>
  <si>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</si>
  <si>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</si>
  <si>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</si>
  <si>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</si>
  <si>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</si>
  <si>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</si>
  <si>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</si>
  <si>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</si>
  <si>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</si>
  <si>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</si>
  <si>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</si>
  <si>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</si>
  <si>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</si>
  <si>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</si>
  <si>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</si>
  <si>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Merchandise trade matrix – product groups, imports in thousands of dollars, annual, 1995-2016</t>
  </si>
  <si>
    <t>Colombia</t>
  </si>
  <si>
    <t>País</t>
  </si>
  <si>
    <t>Merchandise trade matrix – product groups, exports/ imports per capita in dollars, annual, 1995-2016</t>
  </si>
  <si>
    <t>Xi = exportaciones del país i; Mi = importaciones del país i; Ni = Población del país i;                                                   PIBi = Producto Interno
Bruto del país i. (Durán, J. &amp; Álvarez, M., 2008)</t>
  </si>
  <si>
    <t>Producto interno bruto (PIB) (1995- 2016) Miles de millones de dólares</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</si>
  <si>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</si>
  <si>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</si>
  <si>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</si>
  <si>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</si>
  <si>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</si>
  <si>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</si>
  <si>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</si>
  <si>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</si>
  <si>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</si>
  <si>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</si>
  <si>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</si>
  <si>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DANE- Series de Población</t>
  </si>
  <si>
    <t>Fuente: UNCTAD STAT</t>
  </si>
  <si>
    <t>Fuente: elaboración propia con datos de UNCTAD STAT</t>
  </si>
  <si>
    <t>Estadísticas de población Colombia- Cuba (1995-2016)</t>
  </si>
  <si>
    <t>Cuba</t>
  </si>
  <si>
    <t>Fuente: https://www.datosmacro.com/demografia/poblacion/cuba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</si>
</sst>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0.0000000_);\(#,##0.0000000\)"/>
    <numFmt numFmtId="165" formatCode="_(* #,##0_);_(* \(#,##0\);_(* &quot;-&quot;??_);_(@_)"/>
    <numFmt numFmtId="166" formatCode="0.0%"/>
    <numFmt numFmtId="167" formatCode="0.00000%"/>
    <numFmt numFmtId="168" formatCode="#,##0.000_);\(#,##0.000\)"/>
    <numFmt numFmtId="169" formatCode="#,##0.00000_);\(#,##0.00000\)"/>
    <numFmt numFmtId="176" formatCode="#,##0.00000_);[Red]\(#,##0.00000\)"/>
  </numFmts>
  <fonts count="28"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b/>
      <sz val="16"/>
      <name val="Arial"/>
      <family val="2"/>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u/>
      <sz val="8"/>
      <color theme="1"/>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s>
  <fills count="5">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9">
    <xf numFmtId="0" fontId="0" fillId="0" borderId="0"/>
    <xf numFmtId="43" fontId="5" fillId="0" borderId="0" applyFont="0" applyFill="0" applyBorder="0" applyAlignment="0" applyProtection="0"/>
    <xf numFmtId="0" fontId="14" fillId="0" borderId="0"/>
    <xf numFmtId="9" fontId="5" fillId="0" borderId="0" applyFont="0" applyFill="0" applyBorder="0" applyAlignment="0" applyProtection="0"/>
    <xf numFmtId="0" fontId="21" fillId="0" borderId="0" applyNumberFormat="0" applyFill="0" applyBorder="0" applyAlignment="0" applyProtection="0">
      <alignment vertical="top"/>
      <protection locked="0"/>
    </xf>
    <xf numFmtId="43" fontId="14" fillId="0" borderId="0" applyFont="0" applyFill="0" applyBorder="0" applyAlignment="0" applyProtection="0"/>
    <xf numFmtId="0" fontId="18" fillId="0" borderId="0"/>
    <xf numFmtId="9" fontId="14" fillId="0" borderId="0" applyFont="0" applyFill="0" applyBorder="0" applyAlignment="0" applyProtection="0"/>
    <xf numFmtId="0" fontId="22" fillId="0" borderId="0" applyNumberFormat="0" applyFill="0" applyBorder="0" applyAlignment="0" applyProtection="0"/>
  </cellStyleXfs>
  <cellXfs count="240">
    <xf numFmtId="0" fontId="0" fillId="0" borderId="0" xfId="0"/>
    <xf numFmtId="0" fontId="0" fillId="0" borderId="0" xfId="0"/>
    <xf numFmtId="0" fontId="8" fillId="0" borderId="0" xfId="0" applyFont="1" applyAlignment="1">
      <alignment horizontal="right"/>
    </xf>
    <xf numFmtId="0" fontId="7" fillId="0" borderId="0" xfId="0" applyFont="1"/>
    <xf numFmtId="0" fontId="13" fillId="0" borderId="0" xfId="0" applyFont="1" applyAlignment="1"/>
    <xf numFmtId="0" fontId="14" fillId="0" borderId="0" xfId="0" applyFont="1"/>
    <xf numFmtId="0" fontId="15" fillId="0" borderId="0" xfId="0" applyFont="1" applyAlignment="1">
      <alignment horizontal="left" vertical="center"/>
    </xf>
    <xf numFmtId="0" fontId="16" fillId="0" borderId="0" xfId="0" applyFont="1" applyAlignment="1">
      <alignment horizontal="left" vertical="center"/>
    </xf>
    <xf numFmtId="0" fontId="17" fillId="3" borderId="4" xfId="0" applyFont="1" applyFill="1" applyBorder="1" applyAlignment="1">
      <alignment horizontal="center"/>
    </xf>
    <xf numFmtId="0" fontId="6" fillId="3" borderId="5" xfId="0" applyFont="1" applyFill="1" applyBorder="1"/>
    <xf numFmtId="0" fontId="17" fillId="3" borderId="5" xfId="0" applyNumberFormat="1" applyFont="1" applyFill="1" applyBorder="1" applyAlignment="1">
      <alignment horizontal="center"/>
    </xf>
    <xf numFmtId="0" fontId="17" fillId="3" borderId="6" xfId="0" applyNumberFormat="1" applyFont="1" applyFill="1" applyBorder="1" applyAlignment="1">
      <alignment horizontal="center"/>
    </xf>
    <xf numFmtId="39" fontId="0" fillId="4" borderId="0" xfId="0" applyNumberFormat="1" applyFill="1" applyBorder="1" applyAlignment="1">
      <alignment horizontal="center"/>
    </xf>
    <xf numFmtId="39" fontId="0" fillId="4" borderId="8" xfId="0" applyNumberFormat="1" applyFill="1" applyBorder="1" applyAlignment="1">
      <alignment horizontal="center"/>
    </xf>
    <xf numFmtId="39" fontId="0" fillId="0" borderId="0" xfId="0" applyNumberFormat="1" applyFill="1" applyBorder="1" applyAlignment="1">
      <alignment horizontal="center"/>
    </xf>
    <xf numFmtId="39" fontId="0" fillId="0" borderId="8" xfId="0" applyNumberFormat="1" applyFill="1" applyBorder="1" applyAlignment="1">
      <alignment horizontal="center"/>
    </xf>
    <xf numFmtId="39" fontId="0" fillId="0" borderId="3" xfId="0" applyNumberFormat="1" applyFill="1" applyBorder="1" applyAlignment="1">
      <alignment horizontal="center"/>
    </xf>
    <xf numFmtId="39" fontId="0" fillId="0" borderId="10" xfId="0" applyNumberFormat="1" applyFill="1" applyBorder="1" applyAlignment="1">
      <alignment horizontal="center"/>
    </xf>
    <xf numFmtId="0" fontId="17" fillId="3" borderId="13" xfId="0" applyNumberFormat="1" applyFont="1" applyFill="1" applyBorder="1" applyAlignment="1">
      <alignment horizontal="center"/>
    </xf>
    <xf numFmtId="39" fontId="0" fillId="4" borderId="14" xfId="0" applyNumberFormat="1" applyFill="1" applyBorder="1" applyAlignment="1">
      <alignment horizontal="center"/>
    </xf>
    <xf numFmtId="39" fontId="0" fillId="0" borderId="14" xfId="0" applyNumberFormat="1" applyFill="1" applyBorder="1" applyAlignment="1">
      <alignment horizontal="center"/>
    </xf>
    <xf numFmtId="39" fontId="0" fillId="0" borderId="15" xfId="0" applyNumberFormat="1" applyFill="1" applyBorder="1" applyAlignment="1">
      <alignment horizontal="center"/>
    </xf>
    <xf numFmtId="39" fontId="1" fillId="2" borderId="12" xfId="0" applyNumberFormat="1" applyFont="1" applyFill="1" applyBorder="1" applyAlignment="1">
      <alignment horizontal="center"/>
    </xf>
    <xf numFmtId="39" fontId="1" fillId="2" borderId="2" xfId="0" applyNumberFormat="1" applyFont="1" applyFill="1" applyBorder="1" applyAlignment="1">
      <alignment horizontal="center"/>
    </xf>
    <xf numFmtId="39" fontId="1" fillId="2" borderId="11" xfId="0" applyNumberFormat="1" applyFont="1" applyFill="1" applyBorder="1" applyAlignment="1">
      <alignment horizontal="center"/>
    </xf>
    <xf numFmtId="0" fontId="0" fillId="4" borderId="7" xfId="0" applyFill="1" applyBorder="1" applyAlignment="1">
      <alignment horizontal="center"/>
    </xf>
    <xf numFmtId="0" fontId="0" fillId="0" borderId="7" xfId="0" applyFill="1" applyBorder="1" applyAlignment="1">
      <alignment horizontal="left"/>
    </xf>
    <xf numFmtId="0" fontId="0" fillId="0" borderId="8" xfId="0" applyFill="1" applyBorder="1" applyAlignment="1">
      <alignment horizontal="left"/>
    </xf>
    <xf numFmtId="39" fontId="0" fillId="0" borderId="14" xfId="0" applyNumberFormat="1"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39" fontId="0" fillId="0" borderId="15" xfId="0" applyNumberFormat="1" applyFill="1" applyBorder="1" applyAlignment="1">
      <alignment horizontal="left"/>
    </xf>
    <xf numFmtId="40" fontId="0" fillId="4" borderId="0" xfId="0" applyNumberFormat="1" applyFill="1" applyBorder="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Fill="1" applyBorder="1" applyAlignment="1">
      <alignment horizontal="center"/>
    </xf>
    <xf numFmtId="40" fontId="0" fillId="0" borderId="14" xfId="0" applyNumberFormat="1" applyFill="1" applyBorder="1" applyAlignment="1">
      <alignment horizontal="center"/>
    </xf>
    <xf numFmtId="40" fontId="0" fillId="0" borderId="8" xfId="0" applyNumberFormat="1" applyFill="1" applyBorder="1" applyAlignment="1">
      <alignment horizontal="center"/>
    </xf>
    <xf numFmtId="40" fontId="0" fillId="0" borderId="3" xfId="0" applyNumberFormat="1" applyFill="1" applyBorder="1" applyAlignment="1">
      <alignment horizontal="center"/>
    </xf>
    <xf numFmtId="40" fontId="0" fillId="0" borderId="15" xfId="0" applyNumberFormat="1" applyFill="1" applyBorder="1" applyAlignment="1">
      <alignment horizontal="center"/>
    </xf>
    <xf numFmtId="40" fontId="0" fillId="0" borderId="10" xfId="0" applyNumberFormat="1" applyFill="1" applyBorder="1" applyAlignment="1">
      <alignment horizontal="center"/>
    </xf>
    <xf numFmtId="0" fontId="6" fillId="3" borderId="6" xfId="0" applyFont="1" applyFill="1" applyBorder="1"/>
    <xf numFmtId="3" fontId="18" fillId="4" borderId="0" xfId="2" applyNumberFormat="1" applyFont="1" applyFill="1" applyBorder="1" applyAlignment="1">
      <alignment horizontal="center"/>
    </xf>
    <xf numFmtId="3" fontId="18" fillId="4" borderId="8" xfId="2" applyNumberFormat="1" applyFont="1" applyFill="1" applyBorder="1" applyAlignment="1">
      <alignment horizontal="center"/>
    </xf>
    <xf numFmtId="3" fontId="18" fillId="0" borderId="3" xfId="2" applyNumberFormat="1" applyFont="1" applyFill="1" applyBorder="1" applyAlignment="1">
      <alignment horizontal="center"/>
    </xf>
    <xf numFmtId="3" fontId="18" fillId="0" borderId="10" xfId="2" applyNumberFormat="1" applyFont="1" applyFill="1" applyBorder="1" applyAlignment="1">
      <alignment horizontal="center"/>
    </xf>
    <xf numFmtId="3" fontId="18" fillId="4" borderId="14" xfId="2" applyNumberFormat="1" applyFont="1" applyFill="1" applyBorder="1" applyAlignment="1">
      <alignment horizontal="center"/>
    </xf>
    <xf numFmtId="3" fontId="18" fillId="0" borderId="15" xfId="2" applyNumberFormat="1" applyFont="1" applyFill="1" applyBorder="1" applyAlignment="1">
      <alignment horizont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0" fillId="0" borderId="9" xfId="0" applyBorder="1" applyAlignment="1">
      <alignment horizontal="center"/>
    </xf>
    <xf numFmtId="0" fontId="17" fillId="3" borderId="1" xfId="0" applyFont="1" applyFill="1" applyBorder="1" applyAlignment="1">
      <alignment horizontal="center"/>
    </xf>
    <xf numFmtId="0" fontId="17" fillId="3" borderId="12" xfId="0" applyFont="1" applyFill="1" applyBorder="1" applyAlignment="1">
      <alignment horizontal="center"/>
    </xf>
    <xf numFmtId="0" fontId="17" fillId="3" borderId="2" xfId="0" applyFont="1" applyFill="1" applyBorder="1" applyAlignment="1">
      <alignment horizontal="center"/>
    </xf>
    <xf numFmtId="0" fontId="17" fillId="3" borderId="11" xfId="0" applyFont="1" applyFill="1" applyBorder="1" applyAlignment="1">
      <alignment horizontal="center"/>
    </xf>
    <xf numFmtId="0" fontId="0" fillId="4" borderId="9" xfId="0" applyFill="1" applyBorder="1" applyAlignment="1">
      <alignment horizontal="center"/>
    </xf>
    <xf numFmtId="3" fontId="18" fillId="4" borderId="15" xfId="2" applyNumberFormat="1" applyFont="1" applyFill="1" applyBorder="1" applyAlignment="1">
      <alignment horizontal="center"/>
    </xf>
    <xf numFmtId="3" fontId="18" fillId="4" borderId="10" xfId="2" applyNumberFormat="1" applyFont="1" applyFill="1" applyBorder="1" applyAlignment="1">
      <alignment horizontal="center"/>
    </xf>
    <xf numFmtId="166" fontId="1" fillId="2" borderId="12" xfId="3" applyNumberFormat="1" applyFont="1" applyFill="1" applyBorder="1" applyAlignment="1">
      <alignment horizontal="center"/>
    </xf>
    <xf numFmtId="10" fontId="1" fillId="2" borderId="12" xfId="3" applyNumberFormat="1" applyFont="1" applyFill="1" applyBorder="1" applyAlignment="1">
      <alignment horizontal="center"/>
    </xf>
    <xf numFmtId="166" fontId="0" fillId="4" borderId="14" xfId="3" applyNumberFormat="1" applyFont="1" applyFill="1" applyBorder="1" applyAlignment="1">
      <alignment horizontal="center"/>
    </xf>
    <xf numFmtId="10" fontId="0" fillId="4" borderId="13" xfId="3" applyNumberFormat="1" applyFont="1" applyFill="1" applyBorder="1" applyAlignment="1">
      <alignment horizontal="center"/>
    </xf>
    <xf numFmtId="10" fontId="0" fillId="4" borderId="14" xfId="3" applyNumberFormat="1" applyFont="1" applyFill="1" applyBorder="1" applyAlignment="1">
      <alignment horizontal="center"/>
    </xf>
    <xf numFmtId="10" fontId="0" fillId="4" borderId="15" xfId="3" applyNumberFormat="1" applyFont="1" applyFill="1" applyBorder="1" applyAlignment="1">
      <alignment horizontal="center"/>
    </xf>
    <xf numFmtId="167" fontId="1" fillId="2" borderId="12" xfId="3" applyNumberFormat="1" applyFont="1" applyFill="1" applyBorder="1" applyAlignment="1">
      <alignment horizontal="center"/>
    </xf>
    <xf numFmtId="167" fontId="0" fillId="4" borderId="13" xfId="3" applyNumberFormat="1" applyFont="1" applyFill="1" applyBorder="1" applyAlignment="1">
      <alignment horizontal="center"/>
    </xf>
    <xf numFmtId="167" fontId="0" fillId="4" borderId="14" xfId="3" applyNumberFormat="1" applyFont="1" applyFill="1" applyBorder="1" applyAlignment="1">
      <alignment horizontal="center"/>
    </xf>
    <xf numFmtId="167" fontId="0" fillId="4" borderId="15" xfId="3" applyNumberFormat="1" applyFont="1" applyFill="1" applyBorder="1" applyAlignment="1">
      <alignment horizontal="center"/>
    </xf>
    <xf numFmtId="0" fontId="8" fillId="0" borderId="0" xfId="0" applyFont="1"/>
    <xf numFmtId="0" fontId="23" fillId="0" borderId="0" xfId="8" applyFont="1"/>
    <xf numFmtId="10" fontId="0" fillId="0" borderId="0" xfId="0" applyNumberFormat="1"/>
    <xf numFmtId="37" fontId="1" fillId="2" borderId="12" xfId="0" applyNumberFormat="1" applyFont="1" applyFill="1" applyBorder="1" applyAlignment="1">
      <alignment horizontal="center"/>
    </xf>
    <xf numFmtId="37" fontId="0" fillId="4" borderId="13" xfId="0" applyNumberFormat="1" applyFill="1" applyBorder="1" applyAlignment="1">
      <alignment horizontal="center"/>
    </xf>
    <xf numFmtId="37" fontId="0" fillId="4" borderId="14" xfId="0" applyNumberFormat="1" applyFill="1" applyBorder="1" applyAlignment="1">
      <alignment horizontal="center"/>
    </xf>
    <xf numFmtId="37" fontId="0" fillId="4" borderId="15" xfId="0" applyNumberFormat="1" applyFill="1" applyBorder="1" applyAlignment="1">
      <alignment horizontal="center"/>
    </xf>
    <xf numFmtId="0" fontId="17" fillId="3" borderId="13" xfId="0" applyNumberFormat="1"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0" fontId="8" fillId="0" borderId="0" xfId="0" applyFont="1" applyAlignment="1"/>
    <xf numFmtId="166" fontId="1" fillId="2" borderId="2" xfId="3" applyNumberFormat="1" applyFont="1" applyFill="1" applyBorder="1" applyAlignment="1">
      <alignment horizontal="center"/>
    </xf>
    <xf numFmtId="166" fontId="1" fillId="2" borderId="11" xfId="3" applyNumberFormat="1" applyFont="1" applyFill="1" applyBorder="1" applyAlignment="1">
      <alignment horizontal="center"/>
    </xf>
    <xf numFmtId="166" fontId="0" fillId="4" borderId="0" xfId="3" applyNumberFormat="1" applyFont="1" applyFill="1" applyBorder="1" applyAlignment="1">
      <alignment horizontal="center"/>
    </xf>
    <xf numFmtId="166" fontId="0" fillId="4" borderId="8" xfId="3" applyNumberFormat="1" applyFont="1" applyFill="1" applyBorder="1" applyAlignment="1">
      <alignment horizontal="center"/>
    </xf>
    <xf numFmtId="166" fontId="0" fillId="0" borderId="14" xfId="3" applyNumberFormat="1" applyFont="1" applyFill="1" applyBorder="1" applyAlignment="1">
      <alignment horizontal="center"/>
    </xf>
    <xf numFmtId="166" fontId="0" fillId="0" borderId="0" xfId="3" applyNumberFormat="1" applyFont="1" applyFill="1" applyBorder="1" applyAlignment="1">
      <alignment horizontal="center"/>
    </xf>
    <xf numFmtId="166" fontId="0" fillId="0" borderId="8" xfId="3" applyNumberFormat="1" applyFont="1" applyFill="1" applyBorder="1" applyAlignment="1">
      <alignment horizontal="center"/>
    </xf>
    <xf numFmtId="166" fontId="0" fillId="0" borderId="15" xfId="3" applyNumberFormat="1" applyFont="1" applyFill="1" applyBorder="1" applyAlignment="1">
      <alignment horizontal="center"/>
    </xf>
    <xf numFmtId="166" fontId="0" fillId="0" borderId="3" xfId="3" applyNumberFormat="1" applyFont="1" applyFill="1" applyBorder="1" applyAlignment="1">
      <alignment horizontal="center"/>
    </xf>
    <xf numFmtId="166" fontId="0" fillId="0" borderId="10" xfId="3" applyNumberFormat="1" applyFont="1" applyFill="1" applyBorder="1" applyAlignment="1">
      <alignment horizontal="center"/>
    </xf>
    <xf numFmtId="43" fontId="0" fillId="4" borderId="14" xfId="1" applyFont="1" applyFill="1" applyBorder="1" applyAlignment="1">
      <alignment horizontal="center"/>
    </xf>
    <xf numFmtId="165" fontId="1" fillId="2" borderId="12" xfId="1" applyNumberFormat="1" applyFont="1" applyFill="1" applyBorder="1" applyAlignment="1">
      <alignment horizontal="center"/>
    </xf>
    <xf numFmtId="165" fontId="1" fillId="2" borderId="2" xfId="1" applyNumberFormat="1" applyFont="1" applyFill="1" applyBorder="1" applyAlignment="1">
      <alignment horizontal="center"/>
    </xf>
    <xf numFmtId="165" fontId="1" fillId="2" borderId="11" xfId="1" applyNumberFormat="1" applyFont="1" applyFill="1" applyBorder="1" applyAlignment="1">
      <alignment horizontal="center"/>
    </xf>
    <xf numFmtId="165" fontId="0" fillId="4" borderId="14" xfId="1" applyNumberFormat="1" applyFont="1" applyFill="1" applyBorder="1" applyAlignment="1">
      <alignment horizontal="center"/>
    </xf>
    <xf numFmtId="165" fontId="0" fillId="4" borderId="0" xfId="1" applyNumberFormat="1" applyFont="1" applyFill="1" applyBorder="1" applyAlignment="1">
      <alignment horizontal="center"/>
    </xf>
    <xf numFmtId="165" fontId="0" fillId="4" borderId="8" xfId="1" applyNumberFormat="1" applyFont="1" applyFill="1" applyBorder="1" applyAlignment="1">
      <alignment horizontal="center"/>
    </xf>
    <xf numFmtId="165" fontId="0" fillId="0" borderId="14" xfId="1" applyNumberFormat="1" applyFont="1" applyFill="1" applyBorder="1" applyAlignment="1">
      <alignment horizontal="center"/>
    </xf>
    <xf numFmtId="165" fontId="0" fillId="0" borderId="0" xfId="1" applyNumberFormat="1" applyFont="1" applyFill="1" applyBorder="1" applyAlignment="1">
      <alignment horizontal="center"/>
    </xf>
    <xf numFmtId="165" fontId="0" fillId="0" borderId="8" xfId="1" applyNumberFormat="1" applyFont="1" applyFill="1" applyBorder="1" applyAlignment="1">
      <alignment horizontal="center"/>
    </xf>
    <xf numFmtId="165" fontId="0" fillId="0" borderId="15" xfId="1" applyNumberFormat="1" applyFont="1" applyFill="1" applyBorder="1" applyAlignment="1">
      <alignment horizontal="center"/>
    </xf>
    <xf numFmtId="165" fontId="0" fillId="0" borderId="3" xfId="1" applyNumberFormat="1" applyFont="1" applyFill="1" applyBorder="1" applyAlignment="1">
      <alignment horizontal="center"/>
    </xf>
    <xf numFmtId="165" fontId="0" fillId="0" borderId="10" xfId="1" applyNumberFormat="1" applyFont="1" applyFill="1" applyBorder="1" applyAlignment="1">
      <alignment horizontal="center"/>
    </xf>
    <xf numFmtId="0" fontId="25" fillId="3" borderId="4" xfId="0" applyFont="1" applyFill="1" applyBorder="1" applyAlignment="1">
      <alignment horizontal="center"/>
    </xf>
    <xf numFmtId="0" fontId="26" fillId="3" borderId="5" xfId="0" applyFont="1" applyFill="1" applyBorder="1"/>
    <xf numFmtId="43" fontId="0" fillId="4" borderId="13" xfId="1" applyFont="1" applyFill="1" applyBorder="1" applyAlignment="1">
      <alignment horizontal="center"/>
    </xf>
    <xf numFmtId="43" fontId="0" fillId="4" borderId="15" xfId="1" applyFont="1" applyFill="1" applyBorder="1" applyAlignment="1">
      <alignment horizontal="center"/>
    </xf>
    <xf numFmtId="43" fontId="0" fillId="4" borderId="0" xfId="1" applyFont="1" applyFill="1" applyBorder="1" applyAlignment="1">
      <alignment horizontal="center"/>
    </xf>
    <xf numFmtId="166" fontId="1" fillId="2" borderId="13" xfId="3" applyNumberFormat="1" applyFont="1" applyFill="1" applyBorder="1" applyAlignment="1">
      <alignment horizontal="center"/>
    </xf>
    <xf numFmtId="166" fontId="1" fillId="2" borderId="6" xfId="3" applyNumberFormat="1" applyFont="1" applyFill="1" applyBorder="1" applyAlignment="1">
      <alignment horizontal="center"/>
    </xf>
    <xf numFmtId="43" fontId="0" fillId="4" borderId="4" xfId="1" applyFont="1" applyFill="1" applyBorder="1" applyAlignment="1">
      <alignment horizontal="center"/>
    </xf>
    <xf numFmtId="43" fontId="0" fillId="4" borderId="5" xfId="1" applyFont="1" applyFill="1" applyBorder="1" applyAlignment="1">
      <alignment horizontal="center"/>
    </xf>
    <xf numFmtId="43" fontId="0" fillId="4" borderId="7" xfId="1" applyFont="1" applyFill="1" applyBorder="1" applyAlignment="1">
      <alignment horizontal="center"/>
    </xf>
    <xf numFmtId="43" fontId="0" fillId="4" borderId="9" xfId="1" applyFont="1" applyFill="1" applyBorder="1" applyAlignment="1">
      <alignment horizontal="center"/>
    </xf>
    <xf numFmtId="43" fontId="0" fillId="4" borderId="3" xfId="1" applyFont="1" applyFill="1" applyBorder="1" applyAlignment="1">
      <alignment horizontal="center"/>
    </xf>
    <xf numFmtId="166" fontId="1" fillId="2" borderId="4" xfId="3" applyNumberFormat="1" applyFont="1" applyFill="1" applyBorder="1" applyAlignment="1">
      <alignment horizontal="center"/>
    </xf>
    <xf numFmtId="0" fontId="17" fillId="3" borderId="4" xfId="0"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8" fillId="0" borderId="0" xfId="0" applyFont="1" applyAlignment="1">
      <alignment horizontal="right"/>
    </xf>
    <xf numFmtId="0" fontId="7" fillId="0" borderId="0" xfId="0" applyFont="1" applyFill="1" applyBorder="1" applyAlignment="1">
      <alignment horizontal="left"/>
    </xf>
    <xf numFmtId="168" fontId="0" fillId="0" borderId="3" xfId="0" applyNumberFormat="1" applyFill="1" applyBorder="1" applyAlignment="1">
      <alignment horizontal="center"/>
    </xf>
    <xf numFmtId="168" fontId="0" fillId="0" borderId="15" xfId="0" applyNumberFormat="1" applyFill="1" applyBorder="1" applyAlignment="1">
      <alignment horizontal="center"/>
    </xf>
    <xf numFmtId="164" fontId="1" fillId="2" borderId="13" xfId="0" applyNumberFormat="1" applyFont="1" applyFill="1" applyBorder="1" applyAlignment="1">
      <alignment horizontal="center"/>
    </xf>
    <xf numFmtId="169" fontId="0" fillId="4" borderId="5" xfId="0" applyNumberFormat="1" applyFill="1" applyBorder="1" applyAlignment="1">
      <alignment horizontal="center"/>
    </xf>
    <xf numFmtId="169" fontId="0" fillId="4" borderId="6" xfId="0" applyNumberFormat="1" applyFill="1" applyBorder="1" applyAlignment="1">
      <alignment horizontal="center"/>
    </xf>
    <xf numFmtId="169" fontId="0" fillId="4" borderId="0" xfId="0" applyNumberFormat="1" applyFill="1" applyBorder="1" applyAlignment="1">
      <alignment horizontal="center"/>
    </xf>
    <xf numFmtId="169" fontId="0" fillId="4" borderId="8" xfId="0" applyNumberFormat="1" applyFill="1" applyBorder="1" applyAlignment="1">
      <alignment horizontal="center"/>
    </xf>
    <xf numFmtId="169" fontId="0" fillId="4" borderId="3" xfId="0" applyNumberFormat="1" applyFill="1" applyBorder="1" applyAlignment="1">
      <alignment horizontal="center"/>
    </xf>
    <xf numFmtId="169" fontId="0" fillId="4" borderId="10" xfId="0" applyNumberFormat="1" applyFill="1" applyBorder="1" applyAlignment="1">
      <alignment horizontal="center"/>
    </xf>
    <xf numFmtId="164" fontId="1" fillId="2" borderId="6" xfId="0" applyNumberFormat="1" applyFont="1" applyFill="1" applyBorder="1" applyAlignment="1">
      <alignment horizontal="center"/>
    </xf>
    <xf numFmtId="169" fontId="0" fillId="4" borderId="13" xfId="0" applyNumberFormat="1" applyFill="1" applyBorder="1" applyAlignment="1">
      <alignment horizontal="center"/>
    </xf>
    <xf numFmtId="169" fontId="0" fillId="4" borderId="14" xfId="0" applyNumberFormat="1" applyFill="1" applyBorder="1" applyAlignment="1">
      <alignment horizontal="center"/>
    </xf>
    <xf numFmtId="169" fontId="0" fillId="4" borderId="15" xfId="0" applyNumberFormat="1" applyFill="1" applyBorder="1" applyAlignment="1">
      <alignment horizontal="center"/>
    </xf>
    <xf numFmtId="164" fontId="1" fillId="2" borderId="5" xfId="0" applyNumberFormat="1" applyFont="1" applyFill="1" applyBorder="1" applyAlignment="1">
      <alignment horizontal="center"/>
    </xf>
    <xf numFmtId="0" fontId="8" fillId="0" borderId="0" xfId="0" applyFont="1" applyBorder="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7"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0" fontId="27" fillId="0" borderId="0" xfId="0" applyFont="1" applyAlignment="1">
      <alignment horizontal="center" vertical="center"/>
    </xf>
    <xf numFmtId="0" fontId="0" fillId="4" borderId="7" xfId="0" applyFill="1" applyBorder="1" applyAlignment="1">
      <alignment horizontal="left"/>
    </xf>
    <xf numFmtId="0" fontId="0" fillId="4" borderId="0" xfId="0" applyFill="1"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2" xfId="0" applyFont="1" applyFill="1" applyBorder="1" applyAlignment="1">
      <alignment horizontal="left"/>
    </xf>
    <xf numFmtId="0" fontId="0" fillId="0" borderId="7" xfId="0" applyFill="1" applyBorder="1" applyAlignment="1">
      <alignment horizontal="left"/>
    </xf>
    <xf numFmtId="0" fontId="0" fillId="0" borderId="0" xfId="0" applyFill="1" applyBorder="1" applyAlignment="1">
      <alignment horizontal="left"/>
    </xf>
    <xf numFmtId="0" fontId="0" fillId="0" borderId="9" xfId="0" applyFill="1" applyBorder="1" applyAlignment="1">
      <alignment horizontal="left"/>
    </xf>
    <xf numFmtId="0" fontId="0" fillId="0" borderId="3"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17" fillId="3" borderId="1" xfId="0" applyFont="1" applyFill="1" applyBorder="1" applyAlignment="1">
      <alignment horizontal="center"/>
    </xf>
    <xf numFmtId="0" fontId="17" fillId="3" borderId="2" xfId="0" applyFont="1" applyFill="1" applyBorder="1" applyAlignment="1">
      <alignment horizontal="center"/>
    </xf>
    <xf numFmtId="0" fontId="17" fillId="3" borderId="11" xfId="0" applyFont="1" applyFill="1" applyBorder="1" applyAlignment="1">
      <alignment horizontal="center"/>
    </xf>
    <xf numFmtId="0" fontId="0" fillId="0" borderId="8" xfId="0" applyFill="1" applyBorder="1" applyAlignment="1">
      <alignment horizontal="left"/>
    </xf>
    <xf numFmtId="0" fontId="0" fillId="4" borderId="8" xfId="0"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5" xfId="0" applyFill="1" applyBorder="1" applyAlignment="1">
      <alignment horizontal="left"/>
    </xf>
    <xf numFmtId="0" fontId="0" fillId="4" borderId="6" xfId="0" applyFill="1" applyBorder="1" applyAlignment="1">
      <alignment horizontal="left"/>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0" fillId="0" borderId="10" xfId="0" applyFill="1" applyBorder="1" applyAlignment="1">
      <alignment horizontal="left"/>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8" fillId="0" borderId="5" xfId="0" applyFont="1" applyBorder="1" applyAlignment="1">
      <alignment horizontal="left"/>
    </xf>
    <xf numFmtId="0" fontId="19" fillId="0" borderId="3" xfId="0" applyFont="1" applyBorder="1" applyAlignment="1">
      <alignment horizontal="left" vertical="center"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7" fillId="0" borderId="0" xfId="0" applyFont="1" applyAlignment="1">
      <alignment horizontal="left" wrapText="1"/>
    </xf>
    <xf numFmtId="0" fontId="19" fillId="0" borderId="3" xfId="0" applyFont="1" applyBorder="1" applyAlignment="1">
      <alignment horizontal="left" vertical="center"/>
    </xf>
    <xf numFmtId="0" fontId="20" fillId="0" borderId="3" xfId="0" applyFont="1" applyBorder="1" applyAlignment="1">
      <alignment horizontal="center"/>
    </xf>
    <xf numFmtId="0" fontId="4" fillId="0" borderId="0" xfId="0" applyFont="1" applyAlignment="1">
      <alignment horizontal="center" vertical="center"/>
    </xf>
    <xf numFmtId="0" fontId="7" fillId="0" borderId="9" xfId="0" applyFont="1" applyFill="1" applyBorder="1" applyAlignment="1">
      <alignment horizontal="left"/>
    </xf>
    <xf numFmtId="0" fontId="7" fillId="0" borderId="3" xfId="0" applyFont="1" applyFill="1" applyBorder="1" applyAlignment="1">
      <alignment horizontal="left"/>
    </xf>
    <xf numFmtId="0" fontId="7" fillId="4" borderId="7" xfId="0" applyFont="1" applyFill="1" applyBorder="1" applyAlignment="1">
      <alignment horizontal="left"/>
    </xf>
    <xf numFmtId="0" fontId="7" fillId="4" borderId="0" xfId="0" applyFont="1" applyFill="1" applyBorder="1" applyAlignment="1">
      <alignment horizontal="left"/>
    </xf>
    <xf numFmtId="0" fontId="7" fillId="0" borderId="7" xfId="0" applyFont="1" applyFill="1" applyBorder="1" applyAlignment="1">
      <alignment horizontal="left"/>
    </xf>
    <xf numFmtId="0" fontId="7" fillId="0" borderId="0" xfId="0" applyFont="1" applyFill="1" applyBorder="1" applyAlignment="1">
      <alignment horizontal="left"/>
    </xf>
    <xf numFmtId="0" fontId="24" fillId="2" borderId="1" xfId="0" applyFont="1" applyFill="1" applyBorder="1" applyAlignment="1">
      <alignment horizontal="left"/>
    </xf>
    <xf numFmtId="0" fontId="24" fillId="2" borderId="2" xfId="0" applyFont="1" applyFill="1" applyBorder="1" applyAlignment="1">
      <alignment horizontal="left"/>
    </xf>
    <xf numFmtId="0" fontId="8" fillId="0" borderId="0" xfId="0" applyFont="1" applyAlignment="1">
      <alignment horizontal="center" vertical="center" wrapText="1"/>
    </xf>
    <xf numFmtId="0" fontId="0" fillId="0" borderId="0" xfId="0" applyFont="1" applyAlignment="1">
      <alignment horizontal="center" vertical="center" wrapText="1"/>
    </xf>
    <xf numFmtId="40" fontId="2" fillId="0" borderId="12" xfId="0" applyNumberFormat="1" applyFont="1" applyFill="1" applyBorder="1" applyAlignment="1">
      <alignment horizontal="center"/>
    </xf>
    <xf numFmtId="176" fontId="0" fillId="4" borderId="4" xfId="1" applyNumberFormat="1" applyFont="1" applyFill="1" applyBorder="1" applyAlignment="1">
      <alignment horizontal="center"/>
    </xf>
    <xf numFmtId="176" fontId="0" fillId="4" borderId="13" xfId="1" applyNumberFormat="1" applyFont="1" applyFill="1" applyBorder="1" applyAlignment="1">
      <alignment horizontal="center"/>
    </xf>
    <xf numFmtId="176" fontId="0" fillId="4" borderId="5" xfId="1" applyNumberFormat="1" applyFont="1" applyFill="1" applyBorder="1" applyAlignment="1">
      <alignment horizontal="center"/>
    </xf>
    <xf numFmtId="176" fontId="0" fillId="4" borderId="7" xfId="1" applyNumberFormat="1" applyFont="1" applyFill="1" applyBorder="1" applyAlignment="1">
      <alignment horizontal="center"/>
    </xf>
    <xf numFmtId="176" fontId="0" fillId="4" borderId="14" xfId="1" applyNumberFormat="1" applyFont="1" applyFill="1" applyBorder="1" applyAlignment="1">
      <alignment horizontal="center"/>
    </xf>
    <xf numFmtId="176" fontId="0" fillId="4" borderId="0" xfId="1" applyNumberFormat="1" applyFont="1" applyFill="1" applyBorder="1" applyAlignment="1">
      <alignment horizontal="center"/>
    </xf>
    <xf numFmtId="176" fontId="0" fillId="4" borderId="9" xfId="1" applyNumberFormat="1" applyFont="1" applyFill="1" applyBorder="1" applyAlignment="1">
      <alignment horizontal="center"/>
    </xf>
    <xf numFmtId="176" fontId="0" fillId="4" borderId="15" xfId="1" applyNumberFormat="1" applyFont="1" applyFill="1" applyBorder="1" applyAlignment="1">
      <alignment horizontal="center"/>
    </xf>
    <xf numFmtId="176" fontId="0" fillId="4" borderId="3" xfId="1" applyNumberFormat="1" applyFont="1" applyFill="1" applyBorder="1" applyAlignment="1">
      <alignment horizontal="center"/>
    </xf>
  </cellXfs>
  <cellStyles count="9">
    <cellStyle name="Hipervínculo" xfId="8" builtinId="8"/>
    <cellStyle name="Hipervínculo 2" xfId="4"/>
    <cellStyle name="Millares" xfId="1" builtinId="3"/>
    <cellStyle name="Millares 2" xfId="5"/>
    <cellStyle name="Normal" xfId="0" builtinId="0"/>
    <cellStyle name="Normal 2" xfId="2"/>
    <cellStyle name="Normal 3" xfId="6"/>
    <cellStyle name="Porcentaje" xfId="3" builtinId="5"/>
    <cellStyle name="Porcentual 2" xfId="7"/>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a:t>
          </a:r>
          <a:r>
            <a:rPr lang="es-CO" sz="2000" b="0"/>
            <a:t>Cuba</a:t>
          </a:r>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Cuba:  International trade in goods and services- trade structure by partner, product or service- </a:t>
          </a:r>
          <a:r>
            <a:rPr lang="es-CO"/>
            <a:t>Merchandise trade matrix – product groups, exports in thousands of dollars, annual, 1995-2016.</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Cuba: International trade in goods and services- trade structure by partner, product or service- </a:t>
          </a:r>
          <a:r>
            <a:rPr lang="es-CO" b="0"/>
            <a:t>Merchandise trade matrix – product groups, imports in thousands of dollars, annual, 1995-2016.</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1995-2016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1995-2016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1995-2016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Cuba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Cuba. </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t>
        <a:bodyPr/>
        <a:lstStyle/>
        <a:p>
          <a:endParaRPr lang="es-CO"/>
        </a:p>
      </dgm:t>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t>
        <a:bodyPr/>
        <a:lstStyle/>
        <a:p>
          <a:endParaRPr lang="es-CO"/>
        </a:p>
      </dgm:t>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t>
        <a:bodyPr/>
        <a:lstStyle/>
        <a:p>
          <a:endParaRPr lang="es-CO"/>
        </a:p>
      </dgm:t>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t>
        <a:bodyPr/>
        <a:lstStyle/>
        <a:p>
          <a:endParaRPr lang="es-CO"/>
        </a:p>
      </dgm:t>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dgm:spPr/>
      <dgm:t>
        <a:bodyPr/>
        <a:lstStyle/>
        <a:p>
          <a:endParaRPr lang="es-CO"/>
        </a:p>
      </dgm:t>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dgm:spPr/>
      <dgm:t>
        <a:bodyPr/>
        <a:lstStyle/>
        <a:p>
          <a:endParaRPr lang="es-CO"/>
        </a:p>
      </dgm:t>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dgm:spPr/>
      <dgm:t>
        <a:bodyPr/>
        <a:lstStyle/>
        <a:p>
          <a:endParaRPr lang="es-CO"/>
        </a:p>
      </dgm:t>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dgm:spPr/>
      <dgm:t>
        <a:bodyPr/>
        <a:lstStyle/>
        <a:p>
          <a:endParaRPr lang="es-CO"/>
        </a:p>
      </dgm:t>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dgm:spPr/>
      <dgm:t>
        <a:bodyPr/>
        <a:lstStyle/>
        <a:p>
          <a:endParaRPr lang="es-CO"/>
        </a:p>
      </dgm:t>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23AD1D-B681-4ABE-94E8-B958FB01C9FB}" srcId="{75AE8851-D98B-40F2-87A1-D48787BF5C4E}" destId="{329DE588-83D7-4C8B-9703-4FAE4F93E892}" srcOrd="2" destOrd="0" parTransId="{56B4A3BA-88EA-48DB-9A3B-AE97D58F33F6}" sibTransId="{DB93EA81-B07C-4D52-80A2-C7F8481D7448}"/>
    <dgm:cxn modelId="{712725C1-ADD0-4DAA-A69A-108A5AC23C7F}" type="presOf" srcId="{75AE8851-D98B-40F2-87A1-D48787BF5C4E}" destId="{CF43BB96-6945-4852-A039-9094942C932C}" srcOrd="0" destOrd="0" presId="urn:microsoft.com/office/officeart/2008/layout/LinedList"/>
    <dgm:cxn modelId="{E027C28F-76E7-4DA6-8F97-A13568BA5260}" srcId="{75AE8851-D98B-40F2-87A1-D48787BF5C4E}" destId="{05B20D2F-0F71-48BB-A348-C21F0C51FF0B}" srcOrd="0" destOrd="0" parTransId="{A3681196-82A8-4360-9214-E21AD21F0636}" sibTransId="{5FC66C5E-A665-48AE-93F6-665615581DC3}"/>
    <dgm:cxn modelId="{4F39B149-3651-49B7-998C-1AAC497D82A7}" srcId="{75AE8851-D98B-40F2-87A1-D48787BF5C4E}" destId="{911EA2CF-F78A-47E1-BE8B-1CC396F75D73}" srcOrd="3" destOrd="0" parTransId="{82DCB12F-1FD3-45AC-A4B4-08E182265ABC}" sibTransId="{BF27A3A6-D31A-43F4-864E-438BE9E10EA4}"/>
    <dgm:cxn modelId="{9D20B9B8-33A2-4397-845B-4C6AF0D0B1BB}" type="presOf" srcId="{13F1D19C-FDCB-4D16-8A04-176C3EAC0D59}" destId="{C242A0CE-0314-40B6-96D2-E5F8E53723BB}"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485B92FD-7C28-4083-B54E-CD3F26B51A31}" srcId="{75AE8851-D98B-40F2-87A1-D48787BF5C4E}" destId="{E24BB8E5-9D9C-4586-8B23-F3004B4AF23B}" srcOrd="5" destOrd="0" parTransId="{DE392B3B-BCB5-45F2-86E8-4B86E6FF97F1}" sibTransId="{7C6BEF38-D1C8-49D7-8760-10F09A3AB129}"/>
    <dgm:cxn modelId="{50F5EA15-8342-48DF-A721-077FB1F333E7}" srcId="{6B4E45B8-A9CA-434D-B7DE-5A183B40BEE7}" destId="{75AE8851-D98B-40F2-87A1-D48787BF5C4E}" srcOrd="0" destOrd="0" parTransId="{14D81C88-A293-4122-918E-5FEE634407C2}" sibTransId="{DEEB92CA-35FA-462C-B402-3E645890FBC6}"/>
    <dgm:cxn modelId="{81998947-4FB5-4B8F-A142-49BAEB415243}" type="presOf" srcId="{911EA2CF-F78A-47E1-BE8B-1CC396F75D73}" destId="{8B931F34-35FA-491B-9D8A-A05BF99B3BF8}" srcOrd="0" destOrd="0" presId="urn:microsoft.com/office/officeart/2008/layout/LinedList"/>
    <dgm:cxn modelId="{06F1BE77-543C-4E62-B625-B61281AFA703}" type="presOf" srcId="{E24BB8E5-9D9C-4586-8B23-F3004B4AF23B}" destId="{A0069767-6774-402D-B7C7-58AC7634278C}"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B4DD30AD-5FF4-4DD1-BD87-46ADC147B816}" type="presOf" srcId="{329DE588-83D7-4C8B-9703-4FAE4F93E892}" destId="{B18EF7C1-D7F1-4355-9828-02722C95A76D}" srcOrd="0" destOrd="0" presId="urn:microsoft.com/office/officeart/2008/layout/LinedList"/>
    <dgm:cxn modelId="{0D7F5142-EBCB-4E17-9A44-C33F6211581C}" type="presOf" srcId="{C5D1D179-373C-4846-8C69-9A56D110B69F}" destId="{E923A0C2-4E15-4BAD-B692-51B4A81EF3DC}" srcOrd="0" destOrd="0" presId="urn:microsoft.com/office/officeart/2008/layout/LinedList"/>
    <dgm:cxn modelId="{37E3B582-B551-4326-BC7D-25A00AF04F68}" srcId="{75AE8851-D98B-40F2-87A1-D48787BF5C4E}" destId="{88354DC6-3ED8-4181-95CF-BFAE03524C6C}" srcOrd="4" destOrd="0" parTransId="{A3241D35-D5D4-4ACB-B8A6-F1A9CBDDF52C}" sibTransId="{97E22285-1CC0-476E-AF34-55A009435A45}"/>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7391399"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478279"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lvl="0" algn="l" defTabSz="889000">
            <a:lnSpc>
              <a:spcPct val="90000"/>
            </a:lnSpc>
            <a:spcBef>
              <a:spcPct val="0"/>
            </a:spcBef>
            <a:spcAft>
              <a:spcPct val="35000"/>
            </a:spcAft>
          </a:pPr>
          <a:r>
            <a:rPr lang="es-CO" sz="2000" b="1" kern="1200"/>
            <a:t>Economía: </a:t>
          </a:r>
          <a:r>
            <a:rPr lang="es-CO" sz="2000" kern="1200"/>
            <a:t>Colombia</a:t>
          </a:r>
        </a:p>
        <a:p>
          <a:pPr lvl="0" algn="l" defTabSz="889000">
            <a:lnSpc>
              <a:spcPct val="90000"/>
            </a:lnSpc>
            <a:spcBef>
              <a:spcPct val="0"/>
            </a:spcBef>
            <a:spcAft>
              <a:spcPct val="35000"/>
            </a:spcAft>
          </a:pPr>
          <a:r>
            <a:rPr lang="es-CO" sz="2000" b="1" kern="1200"/>
            <a:t>Socio: </a:t>
          </a:r>
          <a:r>
            <a:rPr lang="es-CO" sz="2000" b="0" kern="1200"/>
            <a:t>Cuba</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r>
            <a:rPr lang="es-CO" sz="2000" b="1" kern="1200"/>
            <a:t>Fuente: </a:t>
          </a:r>
          <a:r>
            <a:rPr lang="es-CO" sz="2000" b="0" kern="1200"/>
            <a:t>UNCTAD STAT </a:t>
          </a:r>
        </a:p>
        <a:p>
          <a:pPr lvl="0" algn="l" defTabSz="889000">
            <a:lnSpc>
              <a:spcPct val="90000"/>
            </a:lnSpc>
            <a:spcBef>
              <a:spcPct val="0"/>
            </a:spcBef>
            <a:spcAft>
              <a:spcPct val="35000"/>
            </a:spcAft>
          </a:pPr>
          <a:r>
            <a:rPr lang="es-CO" sz="2000" b="0" kern="1200"/>
            <a:t>http://unctadstat.unctad.org/</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endParaRPr lang="es-CO" sz="900" b="0" kern="1200"/>
        </a:p>
      </dsp:txBody>
      <dsp:txXfrm>
        <a:off x="0" y="2351"/>
        <a:ext cx="1478279" cy="4810186"/>
      </dsp:txXfrm>
    </dsp:sp>
    <dsp:sp modelId="{E6E477ED-800F-4FDD-8D4D-EE9E659545C2}">
      <dsp:nvSpPr>
        <dsp:cNvPr id="0" name=""/>
        <dsp:cNvSpPr/>
      </dsp:nvSpPr>
      <dsp:spPr>
        <a:xfrm>
          <a:off x="1589151" y="34822"/>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Exportaciones Colombia a Cuba:  International trade in goods and services- trade structure by partner, product or service- </a:t>
          </a:r>
          <a:r>
            <a:rPr lang="es-CO" sz="1300" kern="1200"/>
            <a:t>Merchandise trade matrix – product groups, exports in thousands of dollars, annual, 1995-2016.</a:t>
          </a:r>
        </a:p>
      </dsp:txBody>
      <dsp:txXfrm>
        <a:off x="1589151" y="34822"/>
        <a:ext cx="5802249" cy="649422"/>
      </dsp:txXfrm>
    </dsp:sp>
    <dsp:sp modelId="{FEB9683F-983F-4FAE-8A4D-E48613D83443}">
      <dsp:nvSpPr>
        <dsp:cNvPr id="0" name=""/>
        <dsp:cNvSpPr/>
      </dsp:nvSpPr>
      <dsp:spPr>
        <a:xfrm>
          <a:off x="1478279" y="684244"/>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589151" y="716715"/>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Importaciones Colombia provenientes de Cuba: International trade in goods and services- trade structure by partner, product or service- </a:t>
          </a:r>
          <a:r>
            <a:rPr lang="es-CO" sz="1300" b="0" kern="1200"/>
            <a:t>Merchandise trade matrix – product groups, imports in thousands of dollars, annual, 1995-2016.</a:t>
          </a:r>
        </a:p>
      </dsp:txBody>
      <dsp:txXfrm>
        <a:off x="1589151" y="716715"/>
        <a:ext cx="5802249" cy="649422"/>
      </dsp:txXfrm>
    </dsp:sp>
    <dsp:sp modelId="{7296F6A3-BED4-45B6-9493-1798AC405508}">
      <dsp:nvSpPr>
        <dsp:cNvPr id="0" name=""/>
        <dsp:cNvSpPr/>
      </dsp:nvSpPr>
      <dsp:spPr>
        <a:xfrm>
          <a:off x="1478279" y="1366137"/>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589151" y="1398608"/>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Exportaciones del Mundo: </a:t>
          </a:r>
          <a:r>
            <a:rPr lang="es-CO" sz="1300" kern="1200"/>
            <a:t>Merchandise trade matrix – product groups, exports in thousands of dollars, annual, 1995-2016 para todos los países. </a:t>
          </a:r>
          <a:endParaRPr lang="es-CO" sz="1300" b="1" kern="1200"/>
        </a:p>
      </dsp:txBody>
      <dsp:txXfrm>
        <a:off x="1589151" y="1398608"/>
        <a:ext cx="5802249" cy="649422"/>
      </dsp:txXfrm>
    </dsp:sp>
    <dsp:sp modelId="{EE5A2359-C2F2-4604-B9E0-BAD32608715E}">
      <dsp:nvSpPr>
        <dsp:cNvPr id="0" name=""/>
        <dsp:cNvSpPr/>
      </dsp:nvSpPr>
      <dsp:spPr>
        <a:xfrm>
          <a:off x="1478279" y="2048030"/>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589151" y="2080502"/>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Importaciones Colombia provenientes del Mundo: </a:t>
          </a:r>
          <a:r>
            <a:rPr lang="es-CO" sz="1300" b="0" kern="1200"/>
            <a:t>Merchandise trade matrix – product groups, imports in thousands of dollars, annual, 1995-2016 para todos los países. </a:t>
          </a:r>
          <a:endParaRPr lang="es-CO" sz="1300" kern="1200"/>
        </a:p>
      </dsp:txBody>
      <dsp:txXfrm>
        <a:off x="1589151" y="2080502"/>
        <a:ext cx="5802249" cy="649422"/>
      </dsp:txXfrm>
    </dsp:sp>
    <dsp:sp modelId="{238D5868-9818-448F-B3D3-7B38A03E9BBE}">
      <dsp:nvSpPr>
        <dsp:cNvPr id="0" name=""/>
        <dsp:cNvSpPr/>
      </dsp:nvSpPr>
      <dsp:spPr>
        <a:xfrm>
          <a:off x="1478279" y="2729924"/>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589151" y="2762395"/>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Exportaciones Colombia al Mundo: </a:t>
          </a:r>
          <a:r>
            <a:rPr lang="es-CO" sz="1300" kern="1200"/>
            <a:t>Merchandise trade matrix – product groups, exports in thousands of dollars, annual, 1995-2016 para todos los paises.</a:t>
          </a:r>
        </a:p>
      </dsp:txBody>
      <dsp:txXfrm>
        <a:off x="1589151" y="2762395"/>
        <a:ext cx="5802249" cy="649422"/>
      </dsp:txXfrm>
    </dsp:sp>
    <dsp:sp modelId="{4472BFF0-5788-43A9-A59F-58ACC1158DA0}">
      <dsp:nvSpPr>
        <dsp:cNvPr id="0" name=""/>
        <dsp:cNvSpPr/>
      </dsp:nvSpPr>
      <dsp:spPr>
        <a:xfrm>
          <a:off x="1478279" y="3411817"/>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589151" y="3444288"/>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Producto Interno Bruto de Colombia y Cuba. </a:t>
          </a:r>
        </a:p>
      </dsp:txBody>
      <dsp:txXfrm>
        <a:off x="1589151" y="3444288"/>
        <a:ext cx="5802249" cy="649422"/>
      </dsp:txXfrm>
    </dsp:sp>
    <dsp:sp modelId="{1F0A6A32-AB9E-41A0-A7A1-62AFCD11E4E3}">
      <dsp:nvSpPr>
        <dsp:cNvPr id="0" name=""/>
        <dsp:cNvSpPr/>
      </dsp:nvSpPr>
      <dsp:spPr>
        <a:xfrm>
          <a:off x="1478279" y="4093710"/>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589151" y="4126182"/>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Población de Colombia y de Cuba para cada año en cuestión</a:t>
          </a:r>
          <a:r>
            <a:rPr lang="es-CO" sz="1300" kern="1200"/>
            <a:t>.</a:t>
          </a:r>
        </a:p>
      </dsp:txBody>
      <dsp:txXfrm>
        <a:off x="1589151" y="4126182"/>
        <a:ext cx="5802249" cy="649422"/>
      </dsp:txXfrm>
    </dsp:sp>
    <dsp:sp modelId="{818481AF-22B3-4E42-8495-D443CCA6EC8B}">
      <dsp:nvSpPr>
        <dsp:cNvPr id="0" name=""/>
        <dsp:cNvSpPr/>
      </dsp:nvSpPr>
      <dsp:spPr>
        <a:xfrm>
          <a:off x="1478279" y="4775604"/>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251811</xdr:colOff>
      <xdr:row>19</xdr:row>
      <xdr:rowOff>10949</xdr:rowOff>
    </xdr:from>
    <xdr:to>
      <xdr:col>2</xdr:col>
      <xdr:colOff>142326</xdr:colOff>
      <xdr:row>22</xdr:row>
      <xdr:rowOff>164224</xdr:rowOff>
    </xdr:to>
    <xdr:pic>
      <xdr:nvPicPr>
        <xdr:cNvPr id="6" name="5 Imagen"/>
        <xdr:cNvPicPr>
          <a:picLocks noChangeAspect="1"/>
        </xdr:cNvPicPr>
      </xdr:nvPicPr>
      <xdr:blipFill>
        <a:blip xmlns:r="http://schemas.openxmlformats.org/officeDocument/2006/relationships" r:embed="rId4"/>
        <a:stretch>
          <a:fillRect/>
        </a:stretch>
      </xdr:blipFill>
      <xdr:spPr>
        <a:xfrm>
          <a:off x="251811" y="3547242"/>
          <a:ext cx="1423274" cy="71163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1028701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342900</xdr:colOff>
      <xdr:row>3</xdr:row>
      <xdr:rowOff>100011</xdr:rowOff>
    </xdr:from>
    <xdr:to>
      <xdr:col>11</xdr:col>
      <xdr:colOff>114300</xdr:colOff>
      <xdr:row>28</xdr:row>
      <xdr:rowOff>152400</xdr:rowOff>
    </xdr:to>
    <xdr:graphicFrame macro="">
      <xdr:nvGraphicFramePr>
        <xdr:cNvPr id="2" name="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10</xdr:col>
      <xdr:colOff>85725</xdr:colOff>
      <xdr:row>4</xdr:row>
      <xdr:rowOff>161925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628650</xdr:colOff>
      <xdr:row>5</xdr:row>
      <xdr:rowOff>45514</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9</xdr:col>
      <xdr:colOff>47625</xdr:colOff>
      <xdr:row>23</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428626</xdr:colOff>
      <xdr:row>25</xdr:row>
      <xdr:rowOff>104775</xdr:rowOff>
    </xdr:to>
    <xdr:pic>
      <xdr:nvPicPr>
        <xdr:cNvPr id="16" name="15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600075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16</xdr:col>
      <xdr:colOff>142875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457200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752476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10</xdr:col>
      <xdr:colOff>476250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857250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447675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15</xdr:col>
      <xdr:colOff>28575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266700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10</xdr:col>
      <xdr:colOff>200025</xdr:colOff>
      <xdr:row>14</xdr:row>
      <xdr:rowOff>105706</xdr:rowOff>
    </xdr:to>
    <xdr:pic>
      <xdr:nvPicPr>
        <xdr:cNvPr id="18" name="17 Imagen"/>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7" zoomScaleNormal="87" workbookViewId="0">
      <selection activeCell="R15" sqref="R15"/>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68"/>
  <sheetViews>
    <sheetView showGridLines="0" topLeftCell="A40" workbookViewId="0">
      <selection activeCell="G49" sqref="G49"/>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1" spans="2:15" s="1" customFormat="1" x14ac:dyDescent="0.25"/>
    <row r="2" spans="2:15" s="1" customFormat="1" x14ac:dyDescent="0.25"/>
    <row r="3" spans="2:15" s="1" customFormat="1" ht="26.25" x14ac:dyDescent="0.25">
      <c r="F3" s="219"/>
      <c r="G3" s="219"/>
      <c r="H3" s="219"/>
      <c r="I3" s="219"/>
      <c r="J3" s="219"/>
    </row>
    <row r="4" spans="2:15" s="1" customFormat="1" x14ac:dyDescent="0.25"/>
    <row r="5" spans="2:15" s="1" customFormat="1" x14ac:dyDescent="0.25"/>
    <row r="6" spans="2:15" s="1" customFormat="1" x14ac:dyDescent="0.25">
      <c r="L6" s="201" t="s">
        <v>12</v>
      </c>
      <c r="M6" s="202"/>
      <c r="N6" s="202"/>
      <c r="O6" s="202"/>
    </row>
    <row r="7" spans="2:15" s="1" customFormat="1" x14ac:dyDescent="0.25">
      <c r="B7" s="180" t="s">
        <v>48</v>
      </c>
      <c r="C7" s="191"/>
      <c r="D7" s="191"/>
      <c r="E7" s="191"/>
      <c r="L7" s="202"/>
      <c r="M7" s="202"/>
      <c r="N7" s="202"/>
      <c r="O7" s="202"/>
    </row>
    <row r="8" spans="2:15" s="1" customFormat="1" x14ac:dyDescent="0.25">
      <c r="B8" s="191"/>
      <c r="C8" s="191"/>
      <c r="D8" s="191"/>
      <c r="E8" s="191"/>
      <c r="L8" s="202"/>
      <c r="M8" s="202"/>
      <c r="N8" s="202"/>
      <c r="O8" s="202"/>
    </row>
    <row r="9" spans="2:15" s="1" customFormat="1" x14ac:dyDescent="0.25">
      <c r="B9" s="191"/>
      <c r="C9" s="191"/>
      <c r="D9" s="191"/>
      <c r="E9" s="191"/>
      <c r="L9" s="202"/>
      <c r="M9" s="202"/>
      <c r="N9" s="202"/>
      <c r="O9" s="202"/>
    </row>
    <row r="10" spans="2:15" s="1" customFormat="1" x14ac:dyDescent="0.25">
      <c r="B10" s="191"/>
      <c r="C10" s="191"/>
      <c r="D10" s="191"/>
      <c r="E10" s="191"/>
      <c r="L10" s="202"/>
      <c r="M10" s="202"/>
      <c r="N10" s="202"/>
      <c r="O10" s="202"/>
    </row>
    <row r="11" spans="2:15" s="1" customFormat="1" x14ac:dyDescent="0.25">
      <c r="B11" s="191"/>
      <c r="C11" s="191"/>
      <c r="D11" s="191"/>
      <c r="E11" s="191"/>
      <c r="L11" s="202"/>
      <c r="M11" s="202"/>
      <c r="N11" s="202"/>
      <c r="O11" s="202"/>
    </row>
    <row r="12" spans="2:15" s="1" customFormat="1" x14ac:dyDescent="0.25">
      <c r="B12" s="191"/>
      <c r="C12" s="191"/>
      <c r="D12" s="191"/>
      <c r="E12" s="191"/>
      <c r="F12"/>
      <c r="G12"/>
      <c r="H12"/>
      <c r="I12"/>
      <c r="L12" s="202"/>
      <c r="M12" s="202"/>
      <c r="N12" s="202"/>
      <c r="O12" s="202"/>
    </row>
    <row r="13" spans="2:15" s="1" customFormat="1" x14ac:dyDescent="0.25">
      <c r="B13" s="191"/>
      <c r="C13" s="191"/>
      <c r="D13" s="191"/>
      <c r="E13" s="191"/>
      <c r="F13"/>
      <c r="G13"/>
      <c r="H13"/>
      <c r="I13"/>
      <c r="L13" s="202"/>
      <c r="M13" s="202"/>
      <c r="N13" s="202"/>
      <c r="O13" s="202"/>
    </row>
    <row r="14" spans="2:15" s="1" customFormat="1" x14ac:dyDescent="0.25">
      <c r="B14" s="191"/>
      <c r="C14" s="191"/>
      <c r="D14" s="191"/>
      <c r="E14" s="191"/>
      <c r="F14"/>
      <c r="G14"/>
      <c r="H14"/>
      <c r="I14"/>
      <c r="L14" s="202"/>
      <c r="M14" s="202"/>
      <c r="N14" s="202"/>
      <c r="O14" s="202"/>
    </row>
    <row r="15" spans="2:15" ht="18.75" customHeight="1" x14ac:dyDescent="0.25">
      <c r="B15" s="191"/>
      <c r="C15" s="191"/>
      <c r="D15" s="191"/>
      <c r="E15" s="191"/>
      <c r="L15" s="202"/>
      <c r="M15" s="202"/>
      <c r="N15" s="202"/>
      <c r="O15" s="202"/>
    </row>
    <row r="16" spans="2:15" x14ac:dyDescent="0.25">
      <c r="C16" s="181" t="s">
        <v>3</v>
      </c>
      <c r="D16" s="181"/>
      <c r="E16" s="181"/>
      <c r="G16" s="181" t="s">
        <v>3</v>
      </c>
      <c r="H16" s="181"/>
      <c r="I16" s="181"/>
      <c r="L16" s="181" t="s">
        <v>3</v>
      </c>
      <c r="M16" s="181"/>
      <c r="N16" s="181"/>
    </row>
    <row r="42" spans="4:27" ht="15.75" thickBot="1" x14ac:dyDescent="0.3"/>
    <row r="43" spans="4:27" ht="15.75" thickBot="1" x14ac:dyDescent="0.3">
      <c r="D43" s="8" t="s">
        <v>15</v>
      </c>
      <c r="E43" s="9"/>
      <c r="F43" s="125">
        <v>1995</v>
      </c>
      <c r="G43" s="18">
        <v>1996</v>
      </c>
      <c r="H43" s="10">
        <v>1997</v>
      </c>
      <c r="I43" s="18">
        <v>1998</v>
      </c>
      <c r="J43" s="10">
        <v>1999</v>
      </c>
      <c r="K43" s="18">
        <v>2000</v>
      </c>
      <c r="L43" s="10">
        <v>2001</v>
      </c>
      <c r="M43" s="18">
        <v>2002</v>
      </c>
      <c r="N43" s="10">
        <v>2003</v>
      </c>
      <c r="O43" s="18">
        <v>2004</v>
      </c>
      <c r="P43" s="10">
        <v>2005</v>
      </c>
      <c r="Q43" s="18">
        <v>2006</v>
      </c>
      <c r="R43" s="10">
        <v>2007</v>
      </c>
      <c r="S43" s="18">
        <v>2008</v>
      </c>
      <c r="T43" s="10">
        <v>2009</v>
      </c>
      <c r="U43" s="18">
        <v>2010</v>
      </c>
      <c r="V43" s="10">
        <v>2011</v>
      </c>
      <c r="W43" s="18">
        <v>2012</v>
      </c>
      <c r="X43" s="10">
        <v>2013</v>
      </c>
      <c r="Y43" s="18">
        <v>2014</v>
      </c>
      <c r="Z43" s="10">
        <v>2015</v>
      </c>
      <c r="AA43" s="18">
        <v>2016</v>
      </c>
    </row>
    <row r="44" spans="4:27" x14ac:dyDescent="0.25">
      <c r="D44" s="198" t="s">
        <v>17</v>
      </c>
      <c r="E44" s="199"/>
      <c r="F44" s="231">
        <f>+(A!D47-B!E47)/(I!F76+H!F58)</f>
        <v>2.1237038144995456E-5</v>
      </c>
      <c r="G44" s="232">
        <f>+(A!E47-B!F47)/(I!G76+H!G58)</f>
        <v>1.8437395298637553E-5</v>
      </c>
      <c r="H44" s="233">
        <f>+(A!F47-B!G47)/(I!H76+H!H58)</f>
        <v>3.1804801468593704E-5</v>
      </c>
      <c r="I44" s="232">
        <f>+(A!G47-B!H47)/(I!I76+H!I58)</f>
        <v>7.2733128234106544E-5</v>
      </c>
      <c r="J44" s="233">
        <f>+(A!H47-B!I47)/(I!J76+H!J58)</f>
        <v>5.2332346328333077E-5</v>
      </c>
      <c r="K44" s="232">
        <f>+(A!I47-B!J47)/(I!K76+H!K58)</f>
        <v>1.4910106314956732E-4</v>
      </c>
      <c r="L44" s="233">
        <f>+(A!J47-B!K47)/(I!L76+H!L58)</f>
        <v>1.1621876680858574E-4</v>
      </c>
      <c r="M44" s="232">
        <f>+(A!K47-B!L47)/(I!M76+H!M58)</f>
        <v>3.2559408393241203E-4</v>
      </c>
      <c r="N44" s="233">
        <f>+(A!L47-B!M47)/(I!N76+H!N58)</f>
        <v>8.799071893042066E-3</v>
      </c>
      <c r="O44" s="232">
        <f>+(A!M47-B!N47)/(I!O76+H!O58)</f>
        <v>3.1355534814486328E-3</v>
      </c>
      <c r="P44" s="233">
        <f>+(A!N47-B!O47)/(I!P76+H!P58)</f>
        <v>6.5132463465107631E-3</v>
      </c>
      <c r="Q44" s="232">
        <f>+(A!O47-B!P47)/(I!Q76+H!Q58)</f>
        <v>3.8653291614854837E-3</v>
      </c>
      <c r="R44" s="233">
        <f>+(A!P47-B!Q47)/(I!R76+H!R58)</f>
        <v>2.4625161770501208E-3</v>
      </c>
      <c r="S44" s="232">
        <f>+(A!Q47-B!R47)/(I!S76+H!S58)</f>
        <v>1.459307378771943E-3</v>
      </c>
      <c r="T44" s="233">
        <f>+(A!R47-B!S47)/(I!T76+H!T58)</f>
        <v>5.582456064274487E-4</v>
      </c>
      <c r="U44" s="232">
        <f>+(A!S47-B!T47)/(I!U76+H!U58)</f>
        <v>1.7121040401840408E-4</v>
      </c>
      <c r="V44" s="233">
        <f>+(A!T47-B!U47)/(I!V76+H!V58)</f>
        <v>2.635709076505884E-4</v>
      </c>
      <c r="W44" s="232">
        <f>+(A!U47-B!V47)/(I!W76+H!W58)</f>
        <v>4.6252396258152334E-4</v>
      </c>
      <c r="X44" s="233">
        <f>+(A!V47-B!W47)/(I!X76+H!X58)</f>
        <v>4.1749346876587465E-4</v>
      </c>
      <c r="Y44" s="232">
        <f>+(A!W47-B!X47)/(I!Y76+H!Y58)</f>
        <v>2.8676101030398121E-4</v>
      </c>
      <c r="Z44" s="233">
        <f>+(A!X47-B!Y47)/(I!Z76+H!Z58)</f>
        <v>2.8378489279816632E-4</v>
      </c>
      <c r="AA44" s="232">
        <f>+(A!Y47-B!Z47)/(I!AA76+H!AA58)</f>
        <v>4.376448747736468E-4</v>
      </c>
    </row>
    <row r="45" spans="4:27" x14ac:dyDescent="0.25">
      <c r="D45" s="185" t="s">
        <v>18</v>
      </c>
      <c r="E45" s="186"/>
      <c r="F45" s="234">
        <f>+(A!D48-B!E48)/(I!F77+H!F59)</f>
        <v>1.195184188850803E-4</v>
      </c>
      <c r="G45" s="235">
        <f>+(A!E48-B!F48)/(I!G77+H!G59)</f>
        <v>-1.691041685809197E-4</v>
      </c>
      <c r="H45" s="236">
        <f>+(A!F48-B!G48)/(I!H77+H!H59)</f>
        <v>-1.6283576436676781E-4</v>
      </c>
      <c r="I45" s="235">
        <f>+(A!G48-B!H48)/(I!I77+H!I59)</f>
        <v>-7.5351323738617824E-4</v>
      </c>
      <c r="J45" s="236">
        <f>+(A!H48-B!I48)/(I!J77+H!J59)</f>
        <v>-8.2984228093407929E-4</v>
      </c>
      <c r="K45" s="235">
        <f>+(A!I48-B!J48)/(I!K77+H!K59)</f>
        <v>-6.0305904363514972E-4</v>
      </c>
      <c r="L45" s="236">
        <f>+(A!J48-B!K48)/(I!L77+H!L59)</f>
        <v>-1.1476468189094782E-3</v>
      </c>
      <c r="M45" s="235">
        <f>+(A!K48-B!L48)/(I!M77+H!M59)</f>
        <v>-5.2812730584153969E-6</v>
      </c>
      <c r="N45" s="236">
        <f>+(A!L48-B!M48)/(I!N77+H!N59)</f>
        <v>-4.1967958289238416E-4</v>
      </c>
      <c r="O45" s="235">
        <f>+(A!M48-B!N48)/(I!O77+H!O59)</f>
        <v>-2.8512756413970103E-4</v>
      </c>
      <c r="P45" s="236">
        <f>+(A!N48-B!O48)/(I!P77+H!P59)</f>
        <v>-3.7046669008545516E-4</v>
      </c>
      <c r="Q45" s="235">
        <f>+(A!O48-B!P48)/(I!Q77+H!Q59)</f>
        <v>-3.4800630389712398E-4</v>
      </c>
      <c r="R45" s="236">
        <f>+(A!P48-B!Q48)/(I!R77+H!R59)</f>
        <v>-6.2243766829358452E-4</v>
      </c>
      <c r="S45" s="235">
        <f>+(A!Q48-B!R48)/(I!S77+H!S59)</f>
        <v>-7.5227226086225E-4</v>
      </c>
      <c r="T45" s="236">
        <f>+(A!R48-B!S48)/(I!T77+H!T59)</f>
        <v>-1.0514343997523781E-3</v>
      </c>
      <c r="U45" s="235">
        <f>+(A!S48-B!T48)/(I!U77+H!U59)</f>
        <v>-1.0718391394266332E-3</v>
      </c>
      <c r="V45" s="236">
        <f>+(A!T48-B!U48)/(I!V77+H!V59)</f>
        <v>-1.1915248612327112E-3</v>
      </c>
      <c r="W45" s="235">
        <f>+(A!U48-B!V48)/(I!W77+H!W59)</f>
        <v>-7.6858030411556643E-4</v>
      </c>
      <c r="X45" s="236">
        <f>+(A!V48-B!W48)/(I!X77+H!X59)</f>
        <v>-9.9735960188731773E-4</v>
      </c>
      <c r="Y45" s="235">
        <f>+(A!W48-B!X48)/(I!Y77+H!Y59)</f>
        <v>-1.0136478572673267E-3</v>
      </c>
      <c r="Z45" s="236">
        <f>+(A!X48-B!Y48)/(I!Z77+H!Z59)</f>
        <v>-8.5611952271132054E-4</v>
      </c>
      <c r="AA45" s="235">
        <f>+(A!Y48-B!Z48)/(I!AA77+H!AA59)</f>
        <v>-1.0557301720734305E-3</v>
      </c>
    </row>
    <row r="46" spans="4:27" x14ac:dyDescent="0.25">
      <c r="D46" s="178" t="s">
        <v>19</v>
      </c>
      <c r="E46" s="179"/>
      <c r="F46" s="234">
        <f>+(A!D49-B!E49)/(I!F78+H!F60)</f>
        <v>-1.756080714368546E-3</v>
      </c>
      <c r="G46" s="235">
        <f>+(A!E49-B!F49)/(I!G78+H!G60)</f>
        <v>-8.6087577977145215E-4</v>
      </c>
      <c r="H46" s="236">
        <f>+(A!F49-B!G49)/(I!H78+H!H60)</f>
        <v>-2.9029933464475233E-4</v>
      </c>
      <c r="I46" s="235">
        <f>+(A!G49-B!H49)/(I!I78+H!I60)</f>
        <v>-7.5624927407508963E-5</v>
      </c>
      <c r="J46" s="236">
        <f>+(A!H49-B!I49)/(I!J78+H!J60)</f>
        <v>5.2671141612828235E-4</v>
      </c>
      <c r="K46" s="235">
        <f>+(A!I49-B!J49)/(I!K78+H!K60)</f>
        <v>-1.1072469872744014E-4</v>
      </c>
      <c r="L46" s="236">
        <f>+(A!J49-B!K49)/(I!L78+H!L60)</f>
        <v>-1.2612833711848887E-4</v>
      </c>
      <c r="M46" s="235">
        <f>+(A!K49-B!L49)/(I!M78+H!M60)</f>
        <v>4.3868545949492645E-4</v>
      </c>
      <c r="N46" s="236">
        <f>+(A!L49-B!M49)/(I!N78+H!N60)</f>
        <v>-2.1488181977370112E-4</v>
      </c>
      <c r="O46" s="235">
        <f>+(A!M49-B!N49)/(I!O78+H!O60)</f>
        <v>1.1177906661292259E-5</v>
      </c>
      <c r="P46" s="236">
        <f>+(A!N49-B!O49)/(I!P78+H!P60)</f>
        <v>-1.0641704962650413E-5</v>
      </c>
      <c r="Q46" s="235">
        <f>+(A!O49-B!P49)/(I!Q78+H!Q60)</f>
        <v>-3.5333623572875926E-4</v>
      </c>
      <c r="R46" s="236">
        <f>+(A!P49-B!Q49)/(I!R78+H!R60)</f>
        <v>-1.2026569421047447E-4</v>
      </c>
      <c r="S46" s="235">
        <f>+(A!Q49-B!R49)/(I!S78+H!S60)</f>
        <v>-1.7779786696179911E-4</v>
      </c>
      <c r="T46" s="236">
        <f>+(A!R49-B!S49)/(I!T78+H!T60)</f>
        <v>-2.0044704500983196E-4</v>
      </c>
      <c r="U46" s="235">
        <f>+(A!S49-B!T49)/(I!U78+H!U60)</f>
        <v>3.8855768921592515E-5</v>
      </c>
      <c r="V46" s="236">
        <f>+(A!T49-B!U49)/(I!V78+H!V60)</f>
        <v>8.1257635816903357E-5</v>
      </c>
      <c r="W46" s="235">
        <f>+(A!U49-B!V49)/(I!W78+H!W60)</f>
        <v>3.5288736250604264E-5</v>
      </c>
      <c r="X46" s="236">
        <f>+(A!V49-B!W49)/(I!X78+H!X60)</f>
        <v>3.7983312959472457E-5</v>
      </c>
      <c r="Y46" s="235">
        <f>+(A!W49-B!X49)/(I!Y78+H!Y60)</f>
        <v>-2.3227585292459487E-5</v>
      </c>
      <c r="Z46" s="236">
        <f>+(A!X49-B!Y49)/(I!Z78+H!Z60)</f>
        <v>2.9369671743166139E-6</v>
      </c>
      <c r="AA46" s="235">
        <f>+(A!Y49-B!Z49)/(I!AA78+H!AA60)</f>
        <v>-2.5590526836673063E-6</v>
      </c>
    </row>
    <row r="47" spans="4:27" x14ac:dyDescent="0.25">
      <c r="D47" s="185" t="s">
        <v>20</v>
      </c>
      <c r="E47" s="186"/>
      <c r="F47" s="234">
        <f>+(A!D50-B!E50)/(I!F79+H!F61)</f>
        <v>8.5285225157975526E-4</v>
      </c>
      <c r="G47" s="235">
        <f>+(A!E50-B!F50)/(I!G79+H!G61)</f>
        <v>5.851217229062896E-4</v>
      </c>
      <c r="H47" s="236">
        <f>+(A!F50-B!G50)/(I!H79+H!H61)</f>
        <v>5.7353209410343346E-4</v>
      </c>
      <c r="I47" s="235">
        <f>+(A!G50-B!H50)/(I!I79+H!I61)</f>
        <v>5.9353729466796678E-4</v>
      </c>
      <c r="J47" s="236">
        <f>+(A!H50-B!I50)/(I!J79+H!J61)</f>
        <v>5.0186513288078677E-4</v>
      </c>
      <c r="K47" s="235">
        <f>+(A!I50-B!J50)/(I!K79+H!K61)</f>
        <v>3.60175273847819E-4</v>
      </c>
      <c r="L47" s="236">
        <f>+(A!J50-B!K50)/(I!L79+H!L61)</f>
        <v>3.6004527602791003E-4</v>
      </c>
      <c r="M47" s="235">
        <f>+(A!K50-B!L50)/(I!M79+H!M61)</f>
        <v>8.2896716074891009E-3</v>
      </c>
      <c r="N47" s="236">
        <f>+(A!L50-B!M50)/(I!N79+H!N61)</f>
        <v>2.2026258885195493E-3</v>
      </c>
      <c r="O47" s="235">
        <f>+(A!M50-B!N50)/(I!O79+H!O61)</f>
        <v>5.316977677834575E-4</v>
      </c>
      <c r="P47" s="236">
        <f>+(A!N50-B!O50)/(I!P79+H!P61)</f>
        <v>5.0047419166092096E-4</v>
      </c>
      <c r="Q47" s="235">
        <f>+(A!O50-B!P50)/(I!Q79+H!Q61)</f>
        <v>1.7436005680979507E-4</v>
      </c>
      <c r="R47" s="236">
        <f>+(A!P50-B!Q50)/(I!R79+H!R61)</f>
        <v>1.3054089963007102E-4</v>
      </c>
      <c r="S47" s="235">
        <f>+(A!Q50-B!R50)/(I!S79+H!S61)</f>
        <v>2.2433594700529234E-4</v>
      </c>
      <c r="T47" s="236">
        <f>+(A!R50-B!S50)/(I!T79+H!T61)</f>
        <v>3.3758252936383302E-5</v>
      </c>
      <c r="U47" s="235">
        <f>+(A!S50-B!T50)/(I!U79+H!U61)</f>
        <v>1.0649013464888851E-4</v>
      </c>
      <c r="V47" s="236">
        <f>+(A!T50-B!U50)/(I!V79+H!V61)</f>
        <v>2.026871580177358E-5</v>
      </c>
      <c r="W47" s="235">
        <f>+(A!U50-B!V50)/(I!W79+H!W61)</f>
        <v>3.6202891923564889E-5</v>
      </c>
      <c r="X47" s="236">
        <f>+(A!V50-B!W50)/(I!X79+H!X61)</f>
        <v>6.2300441603319501E-5</v>
      </c>
      <c r="Y47" s="235">
        <f>+(A!W50-B!X50)/(I!Y79+H!Y61)</f>
        <v>6.830600516885801E-5</v>
      </c>
      <c r="Z47" s="236">
        <f>+(A!X50-B!Y50)/(I!Z79+H!Z61)</f>
        <v>1.3665675515571492E-4</v>
      </c>
      <c r="AA47" s="235">
        <f>+(A!Y50-B!Z50)/(I!AA79+H!AA61)</f>
        <v>1.8071292658493663E-4</v>
      </c>
    </row>
    <row r="48" spans="4:27" x14ac:dyDescent="0.25">
      <c r="D48" s="178" t="s">
        <v>21</v>
      </c>
      <c r="E48" s="179"/>
      <c r="F48" s="234">
        <f>+(A!D51-B!E51)/(I!F80+H!F62)</f>
        <v>0</v>
      </c>
      <c r="G48" s="235">
        <f>+(A!E51-B!F51)/(I!G80+H!G62)</f>
        <v>0</v>
      </c>
      <c r="H48" s="236">
        <f>+(A!F51-B!G51)/(I!H80+H!H62)</f>
        <v>0</v>
      </c>
      <c r="I48" s="235">
        <f>+(A!G51-B!H51)/(I!I80+H!I62)</f>
        <v>9.6507536472458162E-5</v>
      </c>
      <c r="J48" s="236">
        <f>+(A!H51-B!I51)/(I!J80+H!J62)</f>
        <v>0</v>
      </c>
      <c r="K48" s="235">
        <f>+(A!I51-B!J51)/(I!K80+H!K62)</f>
        <v>2.7143700767842731E-5</v>
      </c>
      <c r="L48" s="236">
        <f>+(A!J51-B!K51)/(I!L80+H!L62)</f>
        <v>0</v>
      </c>
      <c r="M48" s="235">
        <f>+(A!K51-B!L51)/(I!M80+H!M62)</f>
        <v>0</v>
      </c>
      <c r="N48" s="236">
        <f>+(A!L51-B!M51)/(I!N80+H!N62)</f>
        <v>-1.3006710659854825E-3</v>
      </c>
      <c r="O48" s="235">
        <f>+(A!M51-B!N51)/(I!O80+H!O62)</f>
        <v>-4.3274229527918848E-4</v>
      </c>
      <c r="P48" s="236">
        <f>+(A!N51-B!O51)/(I!P80+H!P62)</f>
        <v>0</v>
      </c>
      <c r="Q48" s="235">
        <f>+(A!O51-B!P51)/(I!Q80+H!Q62)</f>
        <v>4.5065091760160705E-5</v>
      </c>
      <c r="R48" s="236">
        <f>+(A!P51-B!Q51)/(I!R80+H!R62)</f>
        <v>2.3504748582993634E-7</v>
      </c>
      <c r="S48" s="235">
        <f>+(A!Q51-B!R51)/(I!S80+H!S62)</f>
        <v>4.0515111920837596E-5</v>
      </c>
      <c r="T48" s="236">
        <f>+(A!R51-B!S51)/(I!T80+H!T62)</f>
        <v>6.1206159962950805E-4</v>
      </c>
      <c r="U48" s="235">
        <f>+(A!S51-B!T51)/(I!U80+H!U62)</f>
        <v>1.4844473028531507E-4</v>
      </c>
      <c r="V48" s="236">
        <f>+(A!T51-B!U51)/(I!V80+H!V62)</f>
        <v>8.9493310647637534E-4</v>
      </c>
      <c r="W48" s="235">
        <f>+(A!U51-B!V51)/(I!W80+H!W62)</f>
        <v>1.2953392504477194E-3</v>
      </c>
      <c r="X48" s="236">
        <f>+(A!V51-B!W51)/(I!X80+H!X62)</f>
        <v>0</v>
      </c>
      <c r="Y48" s="235">
        <f>+(A!W51-B!X51)/(I!Y80+H!Y62)</f>
        <v>0</v>
      </c>
      <c r="Z48" s="236">
        <f>+(A!X51-B!Y51)/(I!Z80+H!Z62)</f>
        <v>9.0772347010087946E-5</v>
      </c>
      <c r="AA48" s="235">
        <f>+(A!Y51-B!Z51)/(I!AA80+H!AA62)</f>
        <v>0</v>
      </c>
    </row>
    <row r="49" spans="4:27" x14ac:dyDescent="0.25">
      <c r="D49" s="185" t="s">
        <v>22</v>
      </c>
      <c r="E49" s="186"/>
      <c r="F49" s="234">
        <f>+(A!D52-B!E52)/(I!F81+H!F63)</f>
        <v>-2.4672357451992351E-3</v>
      </c>
      <c r="G49" s="235">
        <f>+(A!E52-B!F52)/(I!G81+H!G63)</f>
        <v>-1.171032943282913E-3</v>
      </c>
      <c r="H49" s="236">
        <f>+(A!F52-B!G52)/(I!H81+H!H63)</f>
        <v>-1.1373374584380527E-3</v>
      </c>
      <c r="I49" s="235">
        <f>+(A!G52-B!H52)/(I!I81+H!I63)</f>
        <v>-9.4134865475994925E-5</v>
      </c>
      <c r="J49" s="236">
        <f>+(A!H52-B!I52)/(I!J81+H!J63)</f>
        <v>1.5317859115926305E-3</v>
      </c>
      <c r="K49" s="235">
        <f>+(A!I52-B!J52)/(I!K81+H!K63)</f>
        <v>-5.7010405889249623E-4</v>
      </c>
      <c r="L49" s="236">
        <f>+(A!J52-B!K52)/(I!L81+H!L63)</f>
        <v>-4.6863864162705699E-4</v>
      </c>
      <c r="M49" s="235">
        <f>+(A!K52-B!L52)/(I!M81+H!M63)</f>
        <v>1.4518253599809339E-3</v>
      </c>
      <c r="N49" s="236">
        <f>+(A!L52-B!M52)/(I!N81+H!N63)</f>
        <v>1.0955000648812654E-3</v>
      </c>
      <c r="O49" s="235">
        <f>+(A!M52-B!N52)/(I!O81+H!O63)</f>
        <v>7.13033168844801E-5</v>
      </c>
      <c r="P49" s="236">
        <f>+(A!N52-B!O52)/(I!P81+H!P63)</f>
        <v>1.1632296317865974E-5</v>
      </c>
      <c r="Q49" s="235">
        <f>+(A!O52-B!P52)/(I!Q81+H!Q63)</f>
        <v>7.2320708089642461E-5</v>
      </c>
      <c r="R49" s="236">
        <f>+(A!P52-B!Q52)/(I!R81+H!R63)</f>
        <v>5.9981138596764273E-4</v>
      </c>
      <c r="S49" s="235">
        <f>+(A!Q52-B!R52)/(I!S81+H!S63)</f>
        <v>9.2441172854234167E-4</v>
      </c>
      <c r="T49" s="236">
        <f>+(A!R52-B!S52)/(I!T81+H!T63)</f>
        <v>3.5837235574396318E-4</v>
      </c>
      <c r="U49" s="235">
        <f>+(A!S52-B!T52)/(I!U81+H!U63)</f>
        <v>3.3950909315913329E-4</v>
      </c>
      <c r="V49" s="236">
        <f>+(A!T52-B!U52)/(I!V81+H!V63)</f>
        <v>4.6522772751950311E-4</v>
      </c>
      <c r="W49" s="235">
        <f>+(A!U52-B!V52)/(I!W81+H!W63)</f>
        <v>-2.616807953407732E-4</v>
      </c>
      <c r="X49" s="236">
        <f>+(A!V52-B!W52)/(I!X81+H!X63)</f>
        <v>-1.4105534341485033E-3</v>
      </c>
      <c r="Y49" s="235">
        <f>+(A!W52-B!X52)/(I!Y81+H!Y63)</f>
        <v>2.3324071052118422E-4</v>
      </c>
      <c r="Z49" s="236">
        <f>+(A!X52-B!Y52)/(I!Z81+H!Z63)</f>
        <v>9.8103271530928615E-4</v>
      </c>
      <c r="AA49" s="235">
        <f>+(A!Y52-B!Z52)/(I!AA81+H!AA63)</f>
        <v>3.9153257450716275E-4</v>
      </c>
    </row>
    <row r="50" spans="4:27" x14ac:dyDescent="0.25">
      <c r="D50" s="178" t="s">
        <v>23</v>
      </c>
      <c r="E50" s="179"/>
      <c r="F50" s="234">
        <f>+(A!D53-B!E53)/(I!F82+H!F64)</f>
        <v>5.9233454367301419E-4</v>
      </c>
      <c r="G50" s="235">
        <f>+(A!E53-B!F53)/(I!G82+H!G64)</f>
        <v>-1.0515581951206265E-4</v>
      </c>
      <c r="H50" s="236">
        <f>+(A!F53-B!G53)/(I!H82+H!H64)</f>
        <v>-2.593892919135189E-3</v>
      </c>
      <c r="I50" s="235">
        <f>+(A!G53-B!H53)/(I!I82+H!I64)</f>
        <v>-1.1097159232470674E-3</v>
      </c>
      <c r="J50" s="236">
        <f>+(A!H53-B!I53)/(I!J82+H!J64)</f>
        <v>1.0586252298456361E-3</v>
      </c>
      <c r="K50" s="235">
        <f>+(A!I53-B!J53)/(I!K82+H!K64)</f>
        <v>-1.1749226326598331E-3</v>
      </c>
      <c r="L50" s="236">
        <f>+(A!J53-B!K53)/(I!L82+H!L64)</f>
        <v>-6.9486216304421656E-4</v>
      </c>
      <c r="M50" s="235">
        <f>+(A!K53-B!L53)/(I!M82+H!M64)</f>
        <v>8.0050022299604253E-4</v>
      </c>
      <c r="N50" s="236">
        <f>+(A!L53-B!M53)/(I!N82+H!N64)</f>
        <v>9.7694168804893971E-4</v>
      </c>
      <c r="O50" s="235">
        <f>+(A!M53-B!N53)/(I!O82+H!O64)</f>
        <v>7.8101103092082414E-4</v>
      </c>
      <c r="P50" s="236">
        <f>+(A!N53-B!O53)/(I!P82+H!P64)</f>
        <v>1.5658287584792074E-3</v>
      </c>
      <c r="Q50" s="235">
        <f>+(A!O53-B!P53)/(I!Q82+H!Q64)</f>
        <v>7.1251490201297584E-4</v>
      </c>
      <c r="R50" s="236">
        <f>+(A!P53-B!Q53)/(I!R82+H!R64)</f>
        <v>7.9050893781962847E-4</v>
      </c>
      <c r="S50" s="235">
        <f>+(A!Q53-B!R53)/(I!S82+H!S64)</f>
        <v>2.8838698135488197E-4</v>
      </c>
      <c r="T50" s="236">
        <f>+(A!R53-B!S53)/(I!T82+H!T64)</f>
        <v>1.2120800530273721E-3</v>
      </c>
      <c r="U50" s="235">
        <f>+(A!S53-B!T53)/(I!U82+H!U64)</f>
        <v>1.0749557005276227E-3</v>
      </c>
      <c r="V50" s="236">
        <f>+(A!T53-B!U53)/(I!V82+H!V64)</f>
        <v>6.1018190759708527E-4</v>
      </c>
      <c r="W50" s="235">
        <f>+(A!U53-B!V53)/(I!W82+H!W64)</f>
        <v>2.903196431869497E-4</v>
      </c>
      <c r="X50" s="236">
        <f>+(A!V53-B!W53)/(I!X82+H!X64)</f>
        <v>7.4659798302472195E-4</v>
      </c>
      <c r="Y50" s="235">
        <f>+(A!W53-B!X53)/(I!Y82+H!Y64)</f>
        <v>7.287310318287215E-5</v>
      </c>
      <c r="Z50" s="236">
        <f>+(A!X53-B!Y53)/(I!Z82+H!Z64)</f>
        <v>4.454989529612498E-4</v>
      </c>
      <c r="AA50" s="235">
        <f>+(A!Y53-B!Z53)/(I!AA82+H!AA64)</f>
        <v>9.0336025170466847E-4</v>
      </c>
    </row>
    <row r="51" spans="4:27" x14ac:dyDescent="0.25">
      <c r="D51" s="185" t="s">
        <v>24</v>
      </c>
      <c r="E51" s="186"/>
      <c r="F51" s="234">
        <f>+(A!D54-B!E54)/(I!F83+H!F65)</f>
        <v>-2.9384973757282947E-4</v>
      </c>
      <c r="G51" s="235">
        <f>+(A!E54-B!F54)/(I!G83+H!G65)</f>
        <v>4.7562662883045552E-4</v>
      </c>
      <c r="H51" s="236">
        <f>+(A!F54-B!G54)/(I!H83+H!H65)</f>
        <v>2.9302651156009371E-4</v>
      </c>
      <c r="I51" s="235">
        <f>+(A!G54-B!H54)/(I!I83+H!I65)</f>
        <v>4.0825770753100571E-4</v>
      </c>
      <c r="J51" s="236">
        <f>+(A!H54-B!I54)/(I!J83+H!J65)</f>
        <v>2.3657654880283687E-3</v>
      </c>
      <c r="K51" s="235">
        <f>+(A!I54-B!J54)/(I!K83+H!K65)</f>
        <v>3.2562654657372616E-3</v>
      </c>
      <c r="L51" s="236">
        <f>+(A!J54-B!K54)/(I!L83+H!L65)</f>
        <v>1.575881885821E-3</v>
      </c>
      <c r="M51" s="235">
        <f>+(A!K54-B!L54)/(I!M83+H!M65)</f>
        <v>1.4033449741867685E-3</v>
      </c>
      <c r="N51" s="236">
        <f>+(A!L54-B!M54)/(I!N83+H!N65)</f>
        <v>7.6255374552111935E-4</v>
      </c>
      <c r="O51" s="235">
        <f>+(A!M54-B!N54)/(I!O83+H!O65)</f>
        <v>3.5245437573289872E-4</v>
      </c>
      <c r="P51" s="236">
        <f>+(A!N54-B!O54)/(I!P83+H!P65)</f>
        <v>8.2443579985282752E-4</v>
      </c>
      <c r="Q51" s="235">
        <f>+(A!O54-B!P54)/(I!Q83+H!Q65)</f>
        <v>9.9252799682001194E-4</v>
      </c>
      <c r="R51" s="236">
        <f>+(A!P54-B!Q54)/(I!R83+H!R65)</f>
        <v>3.0781069414328695E-4</v>
      </c>
      <c r="S51" s="235">
        <f>+(A!Q54-B!R54)/(I!S83+H!S65)</f>
        <v>2.7426725159861051E-4</v>
      </c>
      <c r="T51" s="236">
        <f>+(A!R54-B!S54)/(I!T83+H!T65)</f>
        <v>2.1299025048953789E-4</v>
      </c>
      <c r="U51" s="235">
        <f>+(A!S54-B!T54)/(I!U83+H!U65)</f>
        <v>7.7283064369063287E-5</v>
      </c>
      <c r="V51" s="236">
        <f>+(A!T54-B!U54)/(I!V83+H!V65)</f>
        <v>2.60240855734974E-4</v>
      </c>
      <c r="W51" s="235">
        <f>+(A!U54-B!V54)/(I!W83+H!W65)</f>
        <v>-5.1766964911713711E-4</v>
      </c>
      <c r="X51" s="236">
        <f>+(A!V54-B!W54)/(I!X83+H!X65)</f>
        <v>1.3308869890836427E-4</v>
      </c>
      <c r="Y51" s="235">
        <f>+(A!W54-B!X54)/(I!Y83+H!Y65)</f>
        <v>1.4792870909773558E-4</v>
      </c>
      <c r="Z51" s="236">
        <f>+(A!X54-B!Y54)/(I!Z83+H!Z65)</f>
        <v>2.2943861852422047E-4</v>
      </c>
      <c r="AA51" s="235">
        <f>+(A!Y54-B!Z54)/(I!AA83+H!AA65)</f>
        <v>1.9675989297782449E-4</v>
      </c>
    </row>
    <row r="52" spans="4:27" x14ac:dyDescent="0.25">
      <c r="D52" s="178" t="s">
        <v>25</v>
      </c>
      <c r="E52" s="179"/>
      <c r="F52" s="234">
        <f>+(A!D55-B!E55)/(I!F84+H!F66)</f>
        <v>5.9102134532395818E-4</v>
      </c>
      <c r="G52" s="235">
        <f>+(A!E55-B!F55)/(I!G84+H!G66)</f>
        <v>6.3145891933976154E-4</v>
      </c>
      <c r="H52" s="236">
        <f>+(A!F55-B!G55)/(I!H84+H!H66)</f>
        <v>6.5776893360029807E-4</v>
      </c>
      <c r="I52" s="235">
        <f>+(A!G55-B!H55)/(I!I84+H!I66)</f>
        <v>7.3952546470665108E-4</v>
      </c>
      <c r="J52" s="236">
        <f>+(A!H55-B!I55)/(I!J84+H!J66)</f>
        <v>1.2236205597499913E-3</v>
      </c>
      <c r="K52" s="235">
        <f>+(A!I55-B!J55)/(I!K84+H!K66)</f>
        <v>1.5609191633841138E-3</v>
      </c>
      <c r="L52" s="236">
        <f>+(A!J55-B!K55)/(I!L84+H!L66)</f>
        <v>2.1146554867053679E-3</v>
      </c>
      <c r="M52" s="235">
        <f>+(A!K55-B!L55)/(I!M84+H!M66)</f>
        <v>1.591840617617126E-3</v>
      </c>
      <c r="N52" s="236">
        <f>+(A!L55-B!M55)/(I!N84+H!N66)</f>
        <v>1.6460378604754272E-3</v>
      </c>
      <c r="O52" s="235">
        <f>+(A!M55-B!N55)/(I!O84+H!O66)</f>
        <v>1.4946785282205981E-3</v>
      </c>
      <c r="P52" s="236">
        <f>+(A!N55-B!O55)/(I!P84+H!P66)</f>
        <v>1.1460629958998344E-3</v>
      </c>
      <c r="Q52" s="235">
        <f>+(A!O55-B!P55)/(I!Q84+H!Q66)</f>
        <v>1.032478303773331E-3</v>
      </c>
      <c r="R52" s="236">
        <f>+(A!P55-B!Q55)/(I!R84+H!R66)</f>
        <v>1.163644545540991E-3</v>
      </c>
      <c r="S52" s="235">
        <f>+(A!Q55-B!R55)/(I!S84+H!S66)</f>
        <v>1.2078142454934094E-3</v>
      </c>
      <c r="T52" s="236">
        <f>+(A!R55-B!S55)/(I!T84+H!T66)</f>
        <v>1.5286327893733731E-3</v>
      </c>
      <c r="U52" s="235">
        <f>+(A!S55-B!T55)/(I!U84+H!U66)</f>
        <v>1.6163197962619994E-3</v>
      </c>
      <c r="V52" s="236">
        <f>+(A!T55-B!U55)/(I!V84+H!V66)</f>
        <v>1.4499858796707876E-3</v>
      </c>
      <c r="W52" s="235">
        <f>+(A!U55-B!V55)/(I!W84+H!W66)</f>
        <v>1.2053276121028842E-3</v>
      </c>
      <c r="X52" s="236">
        <f>+(A!V55-B!W55)/(I!X84+H!X66)</f>
        <v>9.9068669701308848E-4</v>
      </c>
      <c r="Y52" s="235">
        <f>+(A!W55-B!X55)/(I!Y84+H!Y66)</f>
        <v>1.0881511759826268E-3</v>
      </c>
      <c r="Z52" s="236">
        <f>+(A!X55-B!Y55)/(I!Z84+H!Z66)</f>
        <v>1.286851905220062E-3</v>
      </c>
      <c r="AA52" s="235">
        <f>+(A!Y55-B!Z55)/(I!AA84+H!AA66)</f>
        <v>1.4923424915883146E-3</v>
      </c>
    </row>
    <row r="53" spans="4:27" ht="15.75" thickBot="1" x14ac:dyDescent="0.3">
      <c r="D53" s="187" t="s">
        <v>26</v>
      </c>
      <c r="E53" s="188"/>
      <c r="F53" s="237">
        <f>+(A!D56-B!E56)/(I!F85+H!F67)</f>
        <v>0</v>
      </c>
      <c r="G53" s="238">
        <f>+(A!E56-B!F56)/(I!G85+H!G67)</f>
        <v>1.9565810443779212E-9</v>
      </c>
      <c r="H53" s="239">
        <f>+(A!F56-B!G56)/(I!H85+H!H67)</f>
        <v>-2.6519792770202207E-9</v>
      </c>
      <c r="I53" s="238">
        <f>+(A!G56-B!H56)/(I!I85+H!I67)</f>
        <v>0</v>
      </c>
      <c r="J53" s="239">
        <f>+(A!H56-B!I56)/(I!J85+H!J67)</f>
        <v>0</v>
      </c>
      <c r="K53" s="238">
        <f>+(A!I56-B!J56)/(I!K85+H!K67)</f>
        <v>0</v>
      </c>
      <c r="L53" s="239">
        <f>+(A!J56-B!K56)/(I!L85+H!L67)</f>
        <v>-1.7395076309318194E-5</v>
      </c>
      <c r="M53" s="238">
        <f>+(A!K56-B!L56)/(I!M85+H!M67)</f>
        <v>8.0496796605830039E-9</v>
      </c>
      <c r="N53" s="239">
        <f>+(A!L56-B!M56)/(I!N85+H!N67)</f>
        <v>-7.5355439256621188E-5</v>
      </c>
      <c r="O53" s="238">
        <f>+(A!M56-B!N56)/(I!O85+H!O67)</f>
        <v>1.4485648475592209E-9</v>
      </c>
      <c r="P53" s="239">
        <f>+(A!N56-B!O56)/(I!P85+H!P67)</f>
        <v>-8.0535228808178036E-6</v>
      </c>
      <c r="Q53" s="238">
        <f>+(A!O56-B!P56)/(I!Q85+H!Q67)</f>
        <v>1.0796279354302897E-5</v>
      </c>
      <c r="R53" s="239">
        <f>+(A!P56-B!Q56)/(I!R85+H!R67)</f>
        <v>8.0456632313564122E-7</v>
      </c>
      <c r="S53" s="238">
        <f>+(A!Q56-B!R56)/(I!S85+H!S67)</f>
        <v>8.2958996624675057E-6</v>
      </c>
      <c r="T53" s="239">
        <f>+(A!R56-B!S56)/(I!T85+H!T67)</f>
        <v>7.1661185037104478E-6</v>
      </c>
      <c r="U53" s="238">
        <f>+(A!S56-B!T56)/(I!U85+H!U67)</f>
        <v>9.0786356108782732E-6</v>
      </c>
      <c r="V53" s="239">
        <f>+(A!T56-B!U56)/(I!V85+H!V67)</f>
        <v>-6.1995426079749313E-6</v>
      </c>
      <c r="W53" s="238">
        <f>+(A!U56-B!V56)/(I!W85+H!W67)</f>
        <v>4.2411321867802194E-6</v>
      </c>
      <c r="X53" s="239">
        <f>+(A!V56-B!W56)/(I!X85+H!X67)</f>
        <v>-1.2372552919982735E-7</v>
      </c>
      <c r="Y53" s="238">
        <f>+(A!W56-B!X56)/(I!Y85+H!Y67)</f>
        <v>-6.94985178461609E-6</v>
      </c>
      <c r="Z53" s="239">
        <f>+(A!X56-B!Y56)/(I!Z85+H!Z67)</f>
        <v>-5.2995199702260333E-6</v>
      </c>
      <c r="AA53" s="238">
        <f>+(A!Y56-B!Z56)/(I!AA85+H!AA67)</f>
        <v>1.1484683576442459E-5</v>
      </c>
    </row>
    <row r="54" spans="4:27" x14ac:dyDescent="0.25">
      <c r="D54" s="1" t="s">
        <v>57</v>
      </c>
    </row>
    <row r="55" spans="4:27" ht="15.75" thickBot="1" x14ac:dyDescent="0.3"/>
    <row r="56" spans="4:27" ht="15.75" thickBot="1" x14ac:dyDescent="0.3">
      <c r="D56" s="8" t="s">
        <v>15</v>
      </c>
      <c r="E56" s="9"/>
      <c r="F56" s="18">
        <v>1995</v>
      </c>
      <c r="G56" s="10">
        <v>1996</v>
      </c>
      <c r="H56" s="18">
        <v>1997</v>
      </c>
      <c r="I56" s="10">
        <v>1998</v>
      </c>
      <c r="J56" s="18">
        <v>1999</v>
      </c>
      <c r="K56" s="10">
        <v>2000</v>
      </c>
      <c r="L56" s="18">
        <v>2001</v>
      </c>
      <c r="M56" s="10">
        <v>2002</v>
      </c>
      <c r="N56" s="18">
        <v>2003</v>
      </c>
      <c r="O56" s="10">
        <v>2004</v>
      </c>
      <c r="P56" s="18">
        <v>2005</v>
      </c>
      <c r="Q56" s="10">
        <v>2006</v>
      </c>
      <c r="R56" s="18">
        <v>2007</v>
      </c>
      <c r="S56" s="10">
        <v>2008</v>
      </c>
      <c r="T56" s="18">
        <v>2009</v>
      </c>
      <c r="U56" s="10">
        <v>2010</v>
      </c>
      <c r="V56" s="18">
        <v>2011</v>
      </c>
      <c r="W56" s="10">
        <v>2012</v>
      </c>
      <c r="X56" s="18">
        <v>2013</v>
      </c>
      <c r="Y56" s="10">
        <v>2014</v>
      </c>
      <c r="Z56" s="18">
        <v>2015</v>
      </c>
      <c r="AA56" s="11">
        <v>2016</v>
      </c>
    </row>
    <row r="57" spans="4:27" ht="15.75" thickBot="1" x14ac:dyDescent="0.3">
      <c r="D57" s="183" t="s">
        <v>16</v>
      </c>
      <c r="E57" s="184"/>
      <c r="F57" s="100">
        <v>13883488.255999999</v>
      </c>
      <c r="G57" s="101">
        <v>13680470.016000001</v>
      </c>
      <c r="H57" s="100">
        <v>15378803.711999999</v>
      </c>
      <c r="I57" s="101">
        <v>14677125.119999999</v>
      </c>
      <c r="J57" s="100">
        <v>10659186.687999999</v>
      </c>
      <c r="K57" s="101">
        <v>11757001.450999999</v>
      </c>
      <c r="L57" s="100">
        <v>12820352.186000001</v>
      </c>
      <c r="M57" s="101">
        <v>12689965.005999999</v>
      </c>
      <c r="N57" s="100">
        <v>13880612.939999999</v>
      </c>
      <c r="O57" s="101">
        <v>17099536.991999999</v>
      </c>
      <c r="P57" s="100">
        <v>21204162.067000002</v>
      </c>
      <c r="Q57" s="101">
        <v>26162439.964000002</v>
      </c>
      <c r="R57" s="100">
        <v>32897045.324999999</v>
      </c>
      <c r="S57" s="101">
        <v>39668840.244999997</v>
      </c>
      <c r="T57" s="100">
        <v>32897671.469999999</v>
      </c>
      <c r="U57" s="101">
        <v>40682507.645999998</v>
      </c>
      <c r="V57" s="100">
        <v>54674822.112999998</v>
      </c>
      <c r="W57" s="101">
        <v>58087854.464000002</v>
      </c>
      <c r="X57" s="100">
        <v>59381196.537</v>
      </c>
      <c r="Y57" s="101">
        <v>64027609.807999998</v>
      </c>
      <c r="Z57" s="100">
        <v>54035533.652999997</v>
      </c>
      <c r="AA57" s="102">
        <v>44831142.873999998</v>
      </c>
    </row>
    <row r="58" spans="4:27" x14ac:dyDescent="0.25">
      <c r="D58" s="178" t="s">
        <v>17</v>
      </c>
      <c r="E58" s="179"/>
      <c r="F58" s="103">
        <v>1059003.3529999999</v>
      </c>
      <c r="G58" s="104">
        <v>1388221.4990000001</v>
      </c>
      <c r="H58" s="103">
        <v>1385154.602</v>
      </c>
      <c r="I58" s="104">
        <v>1402805.66</v>
      </c>
      <c r="J58" s="103">
        <v>1075103.058</v>
      </c>
      <c r="K58" s="104">
        <v>1115048.2949999999</v>
      </c>
      <c r="L58" s="103">
        <v>1201348.7849999999</v>
      </c>
      <c r="M58" s="104">
        <v>1206032.7879999999</v>
      </c>
      <c r="N58" s="103">
        <v>1197608.871</v>
      </c>
      <c r="O58" s="104">
        <v>1374285.8259999999</v>
      </c>
      <c r="P58" s="103">
        <v>1485158.7860000001</v>
      </c>
      <c r="Q58" s="104">
        <v>1890249.9850000001</v>
      </c>
      <c r="R58" s="103">
        <v>2513325.048</v>
      </c>
      <c r="S58" s="104">
        <v>3344757.426</v>
      </c>
      <c r="T58" s="103">
        <v>2808656.2429999998</v>
      </c>
      <c r="U58" s="104">
        <v>3183462.34</v>
      </c>
      <c r="V58" s="103">
        <v>4121230.5290000001</v>
      </c>
      <c r="W58" s="104">
        <v>4825274.6390000004</v>
      </c>
      <c r="X58" s="103">
        <v>4847604.4359999998</v>
      </c>
      <c r="Y58" s="104">
        <v>4888451.95</v>
      </c>
      <c r="Z58" s="103">
        <v>4460743.5199999996</v>
      </c>
      <c r="AA58" s="105">
        <v>4538959.7549999999</v>
      </c>
    </row>
    <row r="59" spans="4:27" x14ac:dyDescent="0.25">
      <c r="D59" s="185" t="s">
        <v>18</v>
      </c>
      <c r="E59" s="186"/>
      <c r="F59" s="106">
        <v>64571.411</v>
      </c>
      <c r="G59" s="107">
        <v>85870.33</v>
      </c>
      <c r="H59" s="106">
        <v>100703.848</v>
      </c>
      <c r="I59" s="107">
        <v>90012.235000000001</v>
      </c>
      <c r="J59" s="106">
        <v>102118.345</v>
      </c>
      <c r="K59" s="107">
        <v>76908.659</v>
      </c>
      <c r="L59" s="106">
        <v>98757.85</v>
      </c>
      <c r="M59" s="107">
        <v>83622.975000000006</v>
      </c>
      <c r="N59" s="106">
        <v>91223.023000000001</v>
      </c>
      <c r="O59" s="107">
        <v>118649.251</v>
      </c>
      <c r="P59" s="106">
        <v>93744.350999999995</v>
      </c>
      <c r="Q59" s="107">
        <v>104619.52899999999</v>
      </c>
      <c r="R59" s="106">
        <v>129444.42600000001</v>
      </c>
      <c r="S59" s="107">
        <v>130126.861</v>
      </c>
      <c r="T59" s="106">
        <v>114201.489</v>
      </c>
      <c r="U59" s="107">
        <v>126803.3</v>
      </c>
      <c r="V59" s="106">
        <v>159474.72200000001</v>
      </c>
      <c r="W59" s="107">
        <v>243603.16899999999</v>
      </c>
      <c r="X59" s="106">
        <v>264352.54300000001</v>
      </c>
      <c r="Y59" s="107">
        <v>277838.38199999998</v>
      </c>
      <c r="Z59" s="106">
        <v>362454.96399999998</v>
      </c>
      <c r="AA59" s="108">
        <v>480806.98200000002</v>
      </c>
    </row>
    <row r="60" spans="4:27" x14ac:dyDescent="0.25">
      <c r="D60" s="178" t="s">
        <v>19</v>
      </c>
      <c r="E60" s="179"/>
      <c r="F60" s="103">
        <v>493431.37300000002</v>
      </c>
      <c r="G60" s="104">
        <v>482098.46299999999</v>
      </c>
      <c r="H60" s="103">
        <v>529412.29</v>
      </c>
      <c r="I60" s="104">
        <v>442458.88699999999</v>
      </c>
      <c r="J60" s="103">
        <v>359748.18400000001</v>
      </c>
      <c r="K60" s="104">
        <v>487214.397</v>
      </c>
      <c r="L60" s="103">
        <v>439788.45699999999</v>
      </c>
      <c r="M60" s="104">
        <v>479874.89399999997</v>
      </c>
      <c r="N60" s="103">
        <v>524661.696</v>
      </c>
      <c r="O60" s="104">
        <v>557112.75699999998</v>
      </c>
      <c r="P60" s="103">
        <v>564595.853</v>
      </c>
      <c r="Q60" s="104">
        <v>681088.94900000002</v>
      </c>
      <c r="R60" s="103">
        <v>778156.38699999999</v>
      </c>
      <c r="S60" s="104">
        <v>920157.41799999995</v>
      </c>
      <c r="T60" s="103">
        <v>669918.46900000004</v>
      </c>
      <c r="U60" s="104">
        <v>861231.94900000002</v>
      </c>
      <c r="V60" s="103">
        <v>1009258.7709999999</v>
      </c>
      <c r="W60" s="104">
        <v>936071.64500000002</v>
      </c>
      <c r="X60" s="103">
        <v>913587.92500000005</v>
      </c>
      <c r="Y60" s="104">
        <v>942299.83799999999</v>
      </c>
      <c r="Z60" s="103">
        <v>866797.01</v>
      </c>
      <c r="AA60" s="105">
        <v>784473.098</v>
      </c>
    </row>
    <row r="61" spans="4:27" x14ac:dyDescent="0.25">
      <c r="D61" s="185" t="s">
        <v>20</v>
      </c>
      <c r="E61" s="186"/>
      <c r="F61" s="106">
        <v>387031.89199999999</v>
      </c>
      <c r="G61" s="107">
        <v>360688.93300000002</v>
      </c>
      <c r="H61" s="106">
        <v>451595.69400000002</v>
      </c>
      <c r="I61" s="107">
        <v>313823.27799999999</v>
      </c>
      <c r="J61" s="106">
        <v>262833.68</v>
      </c>
      <c r="K61" s="107">
        <v>241248.774</v>
      </c>
      <c r="L61" s="106">
        <v>196857.03400000001</v>
      </c>
      <c r="M61" s="107">
        <v>195922.22399999999</v>
      </c>
      <c r="N61" s="106">
        <v>244247.329</v>
      </c>
      <c r="O61" s="107">
        <v>267989.94699999999</v>
      </c>
      <c r="P61" s="106">
        <v>551262.28799999994</v>
      </c>
      <c r="Q61" s="107">
        <v>687232.44499999995</v>
      </c>
      <c r="R61" s="106">
        <v>913700.46200000006</v>
      </c>
      <c r="S61" s="107">
        <v>1814455.675</v>
      </c>
      <c r="T61" s="106">
        <v>1238418.93</v>
      </c>
      <c r="U61" s="107">
        <v>2080267.061</v>
      </c>
      <c r="V61" s="106">
        <v>3853231.4730000002</v>
      </c>
      <c r="W61" s="107">
        <v>5659974.0049999999</v>
      </c>
      <c r="X61" s="106">
        <v>6386699.7139999997</v>
      </c>
      <c r="Y61" s="107">
        <v>7554372.9469999997</v>
      </c>
      <c r="Z61" s="106">
        <v>5132630.2249999996</v>
      </c>
      <c r="AA61" s="108">
        <v>3832058.2749999999</v>
      </c>
    </row>
    <row r="62" spans="4:27" x14ac:dyDescent="0.25">
      <c r="D62" s="178" t="s">
        <v>21</v>
      </c>
      <c r="E62" s="179"/>
      <c r="F62" s="103">
        <v>122775.674</v>
      </c>
      <c r="G62" s="104">
        <v>140226.351</v>
      </c>
      <c r="H62" s="103">
        <v>119647.53599999999</v>
      </c>
      <c r="I62" s="104">
        <v>166770.43400000001</v>
      </c>
      <c r="J62" s="103">
        <v>128109.378</v>
      </c>
      <c r="K62" s="104">
        <v>117547.1</v>
      </c>
      <c r="L62" s="103">
        <v>105652.53599999999</v>
      </c>
      <c r="M62" s="104">
        <v>115282.681</v>
      </c>
      <c r="N62" s="103">
        <v>149218.38399999999</v>
      </c>
      <c r="O62" s="104">
        <v>173374.75200000001</v>
      </c>
      <c r="P62" s="103">
        <v>163269.568</v>
      </c>
      <c r="Q62" s="104">
        <v>171002.42499999999</v>
      </c>
      <c r="R62" s="103">
        <v>236318.019</v>
      </c>
      <c r="S62" s="104">
        <v>407619.75900000002</v>
      </c>
      <c r="T62" s="103">
        <v>289370.70699999999</v>
      </c>
      <c r="U62" s="104">
        <v>454537.19</v>
      </c>
      <c r="V62" s="103">
        <v>611455.09400000004</v>
      </c>
      <c r="W62" s="104">
        <v>602641.59299999999</v>
      </c>
      <c r="X62" s="103">
        <v>500826.34299999999</v>
      </c>
      <c r="Y62" s="104">
        <v>555650.07299999997</v>
      </c>
      <c r="Z62" s="103">
        <v>482593.22100000002</v>
      </c>
      <c r="AA62" s="105">
        <v>588183.75199999998</v>
      </c>
    </row>
    <row r="63" spans="4:27" x14ac:dyDescent="0.25">
      <c r="D63" s="185" t="s">
        <v>22</v>
      </c>
      <c r="E63" s="186"/>
      <c r="F63" s="106">
        <v>2514864.5469999998</v>
      </c>
      <c r="G63" s="107">
        <v>2488250.4369999999</v>
      </c>
      <c r="H63" s="106">
        <v>2735844.7059999998</v>
      </c>
      <c r="I63" s="107">
        <v>2733053.6460000002</v>
      </c>
      <c r="J63" s="106">
        <v>2357074.3029999998</v>
      </c>
      <c r="K63" s="107">
        <v>2732465.8539999998</v>
      </c>
      <c r="L63" s="106">
        <v>2783667.8509999998</v>
      </c>
      <c r="M63" s="107">
        <v>2836599.66</v>
      </c>
      <c r="N63" s="106">
        <v>3055469.31</v>
      </c>
      <c r="O63" s="107">
        <v>3693447.483</v>
      </c>
      <c r="P63" s="106">
        <v>4401427.6229999997</v>
      </c>
      <c r="Q63" s="107">
        <v>5230207.1469999999</v>
      </c>
      <c r="R63" s="106">
        <v>6088977.0499999998</v>
      </c>
      <c r="S63" s="107">
        <v>7407698.8870000001</v>
      </c>
      <c r="T63" s="106">
        <v>6123263.4709999999</v>
      </c>
      <c r="U63" s="107">
        <v>7456061.9749999996</v>
      </c>
      <c r="V63" s="106">
        <v>9202692.1400000006</v>
      </c>
      <c r="W63" s="107">
        <v>9833208.7009999994</v>
      </c>
      <c r="X63" s="106">
        <v>10318548.818</v>
      </c>
      <c r="Y63" s="107">
        <v>10785267.879000001</v>
      </c>
      <c r="Z63" s="106">
        <v>10043318.554</v>
      </c>
      <c r="AA63" s="108">
        <v>8954308.5170000009</v>
      </c>
    </row>
    <row r="64" spans="4:27" x14ac:dyDescent="0.25">
      <c r="D64" s="178" t="s">
        <v>23</v>
      </c>
      <c r="E64" s="179"/>
      <c r="F64" s="103">
        <v>2405514.9169999999</v>
      </c>
      <c r="G64" s="104">
        <v>2256821.9300000002</v>
      </c>
      <c r="H64" s="103">
        <v>2487905.3909999998</v>
      </c>
      <c r="I64" s="104">
        <v>2341007.4180000001</v>
      </c>
      <c r="J64" s="103">
        <v>1652493.68</v>
      </c>
      <c r="K64" s="104">
        <v>2106017.1809999999</v>
      </c>
      <c r="L64" s="103">
        <v>2093493.2819999999</v>
      </c>
      <c r="M64" s="104">
        <v>2041621.0819999999</v>
      </c>
      <c r="N64" s="103">
        <v>2186468.3259999999</v>
      </c>
      <c r="O64" s="104">
        <v>2944836.736</v>
      </c>
      <c r="P64" s="103">
        <v>3659480.4279999998</v>
      </c>
      <c r="Q64" s="104">
        <v>4609381.79</v>
      </c>
      <c r="R64" s="103">
        <v>5793730.6540000001</v>
      </c>
      <c r="S64" s="104">
        <v>6713758.6710000001</v>
      </c>
      <c r="T64" s="103">
        <v>4930120.8990000002</v>
      </c>
      <c r="U64" s="104">
        <v>6389495.318</v>
      </c>
      <c r="V64" s="103">
        <v>8551982.5800000001</v>
      </c>
      <c r="W64" s="104">
        <v>8651594.9399999995</v>
      </c>
      <c r="X64" s="103">
        <v>8321242.9879999999</v>
      </c>
      <c r="Y64" s="104">
        <v>9041363.909</v>
      </c>
      <c r="Z64" s="103">
        <v>7581940.1890000002</v>
      </c>
      <c r="AA64" s="105">
        <v>6493445.5609999998</v>
      </c>
    </row>
    <row r="65" spans="4:27" x14ac:dyDescent="0.25">
      <c r="D65" s="185" t="s">
        <v>24</v>
      </c>
      <c r="E65" s="186"/>
      <c r="F65" s="106">
        <v>5184310.301</v>
      </c>
      <c r="G65" s="107">
        <v>5124888.693</v>
      </c>
      <c r="H65" s="106">
        <v>6015035.7929999996</v>
      </c>
      <c r="I65" s="107">
        <v>5669700.5800000001</v>
      </c>
      <c r="J65" s="106">
        <v>3675118.423</v>
      </c>
      <c r="K65" s="107">
        <v>3867022.8730000001</v>
      </c>
      <c r="L65" s="106">
        <v>4745504.3490000004</v>
      </c>
      <c r="M65" s="107">
        <v>4667370.2419999996</v>
      </c>
      <c r="N65" s="106">
        <v>5263917.4529999997</v>
      </c>
      <c r="O65" s="107">
        <v>6656391.8530000001</v>
      </c>
      <c r="P65" s="106">
        <v>8563775.6060000006</v>
      </c>
      <c r="Q65" s="107">
        <v>10508883.044</v>
      </c>
      <c r="R65" s="106">
        <v>13598246.868000001</v>
      </c>
      <c r="S65" s="107">
        <v>15562937.991</v>
      </c>
      <c r="T65" s="106">
        <v>13737789.884</v>
      </c>
      <c r="U65" s="107">
        <v>16272903.119999999</v>
      </c>
      <c r="V65" s="106">
        <v>22262263.298</v>
      </c>
      <c r="W65" s="107">
        <v>21860259.855999999</v>
      </c>
      <c r="X65" s="106">
        <v>22097769.783</v>
      </c>
      <c r="Y65" s="107">
        <v>23715196.859000001</v>
      </c>
      <c r="Z65" s="106">
        <v>19890561.035</v>
      </c>
      <c r="AA65" s="108">
        <v>14740058.65</v>
      </c>
    </row>
    <row r="66" spans="4:27" x14ac:dyDescent="0.25">
      <c r="D66" s="178" t="s">
        <v>25</v>
      </c>
      <c r="E66" s="179"/>
      <c r="F66" s="103">
        <v>992083.56299999997</v>
      </c>
      <c r="G66" s="104">
        <v>1046623.542</v>
      </c>
      <c r="H66" s="103">
        <v>1251799.273</v>
      </c>
      <c r="I66" s="104">
        <v>1257483.2760000001</v>
      </c>
      <c r="J66" s="103">
        <v>928736.09900000005</v>
      </c>
      <c r="K66" s="104">
        <v>991960.34600000002</v>
      </c>
      <c r="L66" s="103">
        <v>1033912.497</v>
      </c>
      <c r="M66" s="104">
        <v>1052853.9110000001</v>
      </c>
      <c r="N66" s="103">
        <v>1093195.936</v>
      </c>
      <c r="O66" s="104">
        <v>1199895.064</v>
      </c>
      <c r="P66" s="103">
        <v>1566451.058</v>
      </c>
      <c r="Q66" s="104">
        <v>2024033.0190000001</v>
      </c>
      <c r="R66" s="103">
        <v>2545160.2059999998</v>
      </c>
      <c r="S66" s="104">
        <v>3044256.6830000002</v>
      </c>
      <c r="T66" s="103">
        <v>2717235.6430000002</v>
      </c>
      <c r="U66" s="104">
        <v>3520190.088</v>
      </c>
      <c r="V66" s="103">
        <v>4399797.0870000003</v>
      </c>
      <c r="W66" s="104">
        <v>4917366.7120000003</v>
      </c>
      <c r="X66" s="103">
        <v>5078034.9970000004</v>
      </c>
      <c r="Y66" s="104">
        <v>5604403.3789999997</v>
      </c>
      <c r="Z66" s="103">
        <v>4597374.8760000002</v>
      </c>
      <c r="AA66" s="105">
        <v>3903629.28</v>
      </c>
    </row>
    <row r="67" spans="4:27" ht="15.75" thickBot="1" x14ac:dyDescent="0.3">
      <c r="D67" s="187" t="s">
        <v>26</v>
      </c>
      <c r="E67" s="188"/>
      <c r="F67" s="109">
        <v>659901.10199999996</v>
      </c>
      <c r="G67" s="110">
        <v>306779.84899999999</v>
      </c>
      <c r="H67" s="109">
        <v>301704.717</v>
      </c>
      <c r="I67" s="110">
        <v>260009.761</v>
      </c>
      <c r="J67" s="109">
        <v>117851.645</v>
      </c>
      <c r="K67" s="110">
        <v>21567.971000000001</v>
      </c>
      <c r="L67" s="109">
        <v>121369.545</v>
      </c>
      <c r="M67" s="110">
        <v>10784.549000000001</v>
      </c>
      <c r="N67" s="109">
        <v>74602.611999999994</v>
      </c>
      <c r="O67" s="110">
        <v>113553.323</v>
      </c>
      <c r="P67" s="109">
        <v>154996.55300000001</v>
      </c>
      <c r="Q67" s="110">
        <v>255741.80900000001</v>
      </c>
      <c r="R67" s="109">
        <v>299986.38900000002</v>
      </c>
      <c r="S67" s="110">
        <v>323071.04100000003</v>
      </c>
      <c r="T67" s="109">
        <v>268695.91499999998</v>
      </c>
      <c r="U67" s="110">
        <v>337555.48599999998</v>
      </c>
      <c r="V67" s="109">
        <v>503436.58600000001</v>
      </c>
      <c r="W67" s="110">
        <v>557859.36899999995</v>
      </c>
      <c r="X67" s="109">
        <v>652529.09600000002</v>
      </c>
      <c r="Y67" s="110">
        <v>662764.68400000001</v>
      </c>
      <c r="Z67" s="109">
        <v>617120.11300000001</v>
      </c>
      <c r="AA67" s="111">
        <v>515219.05499999999</v>
      </c>
    </row>
    <row r="68" spans="4:27" x14ac:dyDescent="0.25">
      <c r="D68" s="1" t="s">
        <v>56</v>
      </c>
    </row>
  </sheetData>
  <mergeCells count="27">
    <mergeCell ref="D66:E66"/>
    <mergeCell ref="D67:E67"/>
    <mergeCell ref="D61:E61"/>
    <mergeCell ref="D62:E62"/>
    <mergeCell ref="D63:E63"/>
    <mergeCell ref="D64:E64"/>
    <mergeCell ref="D65:E65"/>
    <mergeCell ref="D53:E53"/>
    <mergeCell ref="D57:E57"/>
    <mergeCell ref="D58:E58"/>
    <mergeCell ref="D59:E59"/>
    <mergeCell ref="D60:E60"/>
    <mergeCell ref="D48:E48"/>
    <mergeCell ref="D49:E49"/>
    <mergeCell ref="D50:E50"/>
    <mergeCell ref="D51:E51"/>
    <mergeCell ref="D52:E52"/>
    <mergeCell ref="D44:E44"/>
    <mergeCell ref="D45:E45"/>
    <mergeCell ref="D46:E46"/>
    <mergeCell ref="D47:E47"/>
    <mergeCell ref="L16:N16"/>
    <mergeCell ref="L6:O15"/>
    <mergeCell ref="F3:J3"/>
    <mergeCell ref="B7:E15"/>
    <mergeCell ref="C16:E16"/>
    <mergeCell ref="G16:I1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86"/>
  <sheetViews>
    <sheetView showGridLines="0" workbookViewId="0">
      <selection activeCell="F80" sqref="F80"/>
    </sheetView>
  </sheetViews>
  <sheetFormatPr baseColWidth="10" defaultRowHeight="15" x14ac:dyDescent="0.25"/>
  <cols>
    <col min="5" max="5" width="20.7109375" customWidth="1"/>
    <col min="6" max="27" width="17.85546875" customWidth="1"/>
  </cols>
  <sheetData>
    <row r="7" spans="2:5" x14ac:dyDescent="0.25">
      <c r="B7" s="180" t="s">
        <v>47</v>
      </c>
      <c r="C7" s="191"/>
      <c r="D7" s="191"/>
      <c r="E7" s="191"/>
    </row>
    <row r="8" spans="2:5" x14ac:dyDescent="0.25">
      <c r="B8" s="191"/>
      <c r="C8" s="191"/>
      <c r="D8" s="191"/>
      <c r="E8" s="191"/>
    </row>
    <row r="9" spans="2:5" x14ac:dyDescent="0.25">
      <c r="B9" s="191"/>
      <c r="C9" s="191"/>
      <c r="D9" s="191"/>
      <c r="E9" s="191"/>
    </row>
    <row r="10" spans="2:5" x14ac:dyDescent="0.25">
      <c r="B10" s="191"/>
      <c r="C10" s="191"/>
      <c r="D10" s="191"/>
      <c r="E10" s="191"/>
    </row>
    <row r="11" spans="2:5" x14ac:dyDescent="0.25">
      <c r="B11" s="191"/>
      <c r="C11" s="191"/>
      <c r="D11" s="191"/>
      <c r="E11" s="191"/>
    </row>
    <row r="12" spans="2:5" x14ac:dyDescent="0.25">
      <c r="B12" s="191"/>
      <c r="C12" s="191"/>
      <c r="D12" s="191"/>
      <c r="E12" s="191"/>
    </row>
    <row r="13" spans="2:5" x14ac:dyDescent="0.25">
      <c r="B13" s="191"/>
      <c r="C13" s="191"/>
      <c r="D13" s="191"/>
      <c r="E13" s="191"/>
    </row>
    <row r="14" spans="2:5" x14ac:dyDescent="0.25">
      <c r="B14" s="191"/>
      <c r="C14" s="191"/>
      <c r="D14" s="191"/>
      <c r="E14" s="191"/>
    </row>
    <row r="15" spans="2:5" x14ac:dyDescent="0.25">
      <c r="B15" s="191"/>
      <c r="C15" s="191"/>
      <c r="D15" s="191"/>
      <c r="E15" s="191"/>
    </row>
    <row r="16" spans="2:5" x14ac:dyDescent="0.25">
      <c r="B16" s="191"/>
      <c r="C16" s="191"/>
      <c r="D16" s="191"/>
      <c r="E16" s="191"/>
    </row>
    <row r="17" spans="2:15" x14ac:dyDescent="0.25">
      <c r="B17" s="181" t="s">
        <v>3</v>
      </c>
      <c r="C17" s="181"/>
      <c r="D17" s="181"/>
      <c r="G17" s="181" t="s">
        <v>3</v>
      </c>
      <c r="H17" s="181"/>
      <c r="I17" s="181"/>
      <c r="M17" s="181" t="s">
        <v>3</v>
      </c>
      <c r="N17" s="181"/>
      <c r="O17" s="181"/>
    </row>
    <row r="44" spans="4:27" ht="15.75" thickBot="1" x14ac:dyDescent="0.3"/>
    <row r="45" spans="4:27" ht="15.75" thickBot="1" x14ac:dyDescent="0.3">
      <c r="D45" s="8" t="s">
        <v>15</v>
      </c>
      <c r="E45" s="9"/>
      <c r="F45" s="18">
        <v>1995</v>
      </c>
      <c r="G45" s="10">
        <v>1996</v>
      </c>
      <c r="H45" s="18">
        <v>1997</v>
      </c>
      <c r="I45" s="10">
        <v>1998</v>
      </c>
      <c r="J45" s="18">
        <v>1999</v>
      </c>
      <c r="K45" s="10">
        <v>2000</v>
      </c>
      <c r="L45" s="18">
        <v>2001</v>
      </c>
      <c r="M45" s="10">
        <v>2002</v>
      </c>
      <c r="N45" s="18">
        <v>2003</v>
      </c>
      <c r="O45" s="10">
        <v>2004</v>
      </c>
      <c r="P45" s="18">
        <v>2005</v>
      </c>
      <c r="Q45" s="10">
        <v>2006</v>
      </c>
      <c r="R45" s="18">
        <v>2007</v>
      </c>
      <c r="S45" s="10">
        <v>2008</v>
      </c>
      <c r="T45" s="18">
        <v>2009</v>
      </c>
      <c r="U45" s="10">
        <v>2010</v>
      </c>
      <c r="V45" s="18">
        <v>2011</v>
      </c>
      <c r="W45" s="10">
        <v>2012</v>
      </c>
      <c r="X45" s="18">
        <v>2013</v>
      </c>
      <c r="Y45" s="10">
        <v>2014</v>
      </c>
      <c r="Z45" s="18">
        <v>2015</v>
      </c>
      <c r="AA45" s="11">
        <v>2016</v>
      </c>
    </row>
    <row r="46" spans="4:27" ht="15.75" thickBot="1" x14ac:dyDescent="0.3">
      <c r="D46" s="226" t="s">
        <v>27</v>
      </c>
      <c r="E46" s="227"/>
      <c r="F46" s="65"/>
      <c r="G46" s="89"/>
      <c r="H46" s="65"/>
      <c r="I46" s="89"/>
      <c r="J46" s="65"/>
      <c r="K46" s="89"/>
      <c r="L46" s="65"/>
      <c r="M46" s="89"/>
      <c r="N46" s="65"/>
      <c r="O46" s="89"/>
      <c r="P46" s="65"/>
      <c r="Q46" s="89"/>
      <c r="R46" s="65"/>
      <c r="S46" s="89"/>
      <c r="T46" s="65"/>
      <c r="U46" s="89"/>
      <c r="V46" s="65"/>
      <c r="W46" s="89"/>
      <c r="X46" s="65"/>
      <c r="Y46" s="89"/>
      <c r="Z46" s="65"/>
      <c r="AA46" s="90"/>
    </row>
    <row r="47" spans="4:27" x14ac:dyDescent="0.25">
      <c r="D47" s="222" t="s">
        <v>17</v>
      </c>
      <c r="E47" s="223"/>
      <c r="F47" s="114">
        <f>+(A!D47/A!$D$46)/(I!F76/I!$F$75)</f>
        <v>2.0641496174059287E-2</v>
      </c>
      <c r="G47" s="114">
        <f>+(A!E47/A!$D$46)/(I!G76/I!$F$75)</f>
        <v>2.0396443765377949E-2</v>
      </c>
      <c r="H47" s="114">
        <f>+(A!F47/A!$D$46)/(I!H76/I!$F$75)</f>
        <v>2.5634974915175648E-2</v>
      </c>
      <c r="I47" s="114">
        <f>+(A!G47/A!$D$46)/(I!I76/I!$F$75)</f>
        <v>6.3136421409111729E-2</v>
      </c>
      <c r="J47" s="114">
        <f>+(A!H47/A!$D$46)/(I!J76/I!$F$75)</f>
        <v>5.2332505729421629E-2</v>
      </c>
      <c r="K47" s="114">
        <f>+(A!I47/A!$D$46)/(I!K76/I!$F$75)</f>
        <v>0.14211568349412262</v>
      </c>
      <c r="L47" s="114">
        <f>+(A!J47/A!$D$46)/(I!L76/I!$F$75)</f>
        <v>0.16062613995945049</v>
      </c>
      <c r="M47" s="114">
        <f>+(A!K47/A!$D$46)/(I!M76/I!$F$75)</f>
        <v>0.31471704602261774</v>
      </c>
      <c r="N47" s="114">
        <f>+(A!L47/A!$D$46)/(I!N76/I!$F$75)</f>
        <v>8.002042164028655</v>
      </c>
      <c r="O47" s="114">
        <f>+(A!M47/A!$D$46)/(I!O76/I!$F$75)</f>
        <v>2.8325201500468737</v>
      </c>
      <c r="P47" s="114">
        <f>+(A!N47/A!$D$46)/(I!P76/I!$F$75)</f>
        <v>5.4544177519445611</v>
      </c>
      <c r="Q47" s="114">
        <f>+(A!O47/A!$D$46)/(I!Q76/I!$F$75)</f>
        <v>3.4099596864154731</v>
      </c>
      <c r="R47" s="114">
        <f>+(A!P47/A!$D$46)/(I!R76/I!$F$75)</f>
        <v>2.3399072938792664</v>
      </c>
      <c r="S47" s="114">
        <f>+(A!Q47/A!$D$46)/(I!S76/I!$F$75)</f>
        <v>1.4813906325319268</v>
      </c>
      <c r="T47" s="114">
        <f>+(A!R47/A!$D$46)/(I!T76/I!$F$75)</f>
        <v>0.57180843416887139</v>
      </c>
      <c r="U47" s="114">
        <f>+(A!S47/A!$D$46)/(I!U76/I!$F$75)</f>
        <v>0.25214909341170688</v>
      </c>
      <c r="V47" s="114">
        <f>+(A!T47/A!$D$46)/(I!V76/I!$F$75)</f>
        <v>0.27257142636129283</v>
      </c>
      <c r="W47" s="114">
        <f>+(A!U47/A!$D$46)/(I!W76/I!$F$75)</f>
        <v>0.57696424169057081</v>
      </c>
      <c r="X47" s="114">
        <f>+(A!V47/A!$D$46)/(I!X76/I!$F$75)</f>
        <v>0.48530145192545832</v>
      </c>
      <c r="Y47" s="114">
        <f>+(A!W47/A!$D$46)/(I!Y76/I!$F$75)</f>
        <v>0.31692565437849318</v>
      </c>
      <c r="Z47" s="114">
        <f>+(A!X47/A!$D$46)/(I!Z76/I!$F$75)</f>
        <v>0.31340119905046282</v>
      </c>
      <c r="AA47" s="114">
        <f>+(A!Y47/A!$D$46)/(I!AA76/I!$F$75)</f>
        <v>0.48675123591914365</v>
      </c>
    </row>
    <row r="48" spans="4:27" x14ac:dyDescent="0.25">
      <c r="D48" s="224" t="s">
        <v>18</v>
      </c>
      <c r="E48" s="225"/>
      <c r="F48" s="99">
        <f>+(A!D48/A!$D$46)/(I!F77/I!$F$75)</f>
        <v>0.21461574871793243</v>
      </c>
      <c r="G48" s="99">
        <f>+(A!E48/A!$D$46)/(I!G77/I!$F$75)</f>
        <v>0</v>
      </c>
      <c r="H48" s="99">
        <f>+(A!F48/A!$D$46)/(I!H77/I!$F$75)</f>
        <v>0</v>
      </c>
      <c r="I48" s="99">
        <f>+(A!G48/A!$D$46)/(I!I77/I!$F$75)</f>
        <v>0</v>
      </c>
      <c r="J48" s="99">
        <f>+(A!H48/A!$D$46)/(I!J77/I!$F$75)</f>
        <v>0</v>
      </c>
      <c r="K48" s="99">
        <f>+(A!I48/A!$D$46)/(I!K77/I!$F$75)</f>
        <v>0</v>
      </c>
      <c r="L48" s="99">
        <f>+(A!J48/A!$D$46)/(I!L77/I!$F$75)</f>
        <v>0</v>
      </c>
      <c r="M48" s="99">
        <f>+(A!K48/A!$D$46)/(I!M77/I!$F$75)</f>
        <v>0.11584978110335167</v>
      </c>
      <c r="N48" s="99">
        <f>+(A!L48/A!$D$46)/(I!N77/I!$F$75)</f>
        <v>0.13076160338277121</v>
      </c>
      <c r="O48" s="99">
        <f>+(A!M48/A!$D$46)/(I!O77/I!$F$75)</f>
        <v>0</v>
      </c>
      <c r="P48" s="99">
        <f>+(A!N48/A!$D$46)/(I!P77/I!$F$75)</f>
        <v>4.7892522829457315E-5</v>
      </c>
      <c r="Q48" s="99">
        <f>+(A!O48/A!$D$46)/(I!Q77/I!$F$75)</f>
        <v>4.9778396571213891E-2</v>
      </c>
      <c r="R48" s="99">
        <f>+(A!P48/A!$D$46)/(I!R77/I!$F$75)</f>
        <v>0</v>
      </c>
      <c r="S48" s="99">
        <f>+(A!Q48/A!$D$46)/(I!S77/I!$F$75)</f>
        <v>9.6434807796270172E-2</v>
      </c>
      <c r="T48" s="99">
        <f>+(A!R48/A!$D$46)/(I!T77/I!$F$75)</f>
        <v>0</v>
      </c>
      <c r="U48" s="99">
        <f>+(A!S48/A!$D$46)/(I!U77/I!$F$75)</f>
        <v>0</v>
      </c>
      <c r="V48" s="99">
        <f>+(A!T48/A!$D$46)/(I!V77/I!$F$75)</f>
        <v>0</v>
      </c>
      <c r="W48" s="99">
        <f>+(A!U48/A!$D$46)/(I!W77/I!$F$75)</f>
        <v>0</v>
      </c>
      <c r="X48" s="99">
        <f>+(A!V48/A!$D$46)/(I!X77/I!$F$75)</f>
        <v>4.6803586998949272E-2</v>
      </c>
      <c r="Y48" s="99">
        <f>+(A!W48/A!$D$46)/(I!Y77/I!$F$75)</f>
        <v>3.1595136880343724E-2</v>
      </c>
      <c r="Z48" s="99">
        <f>+(A!X48/A!$D$46)/(I!Z77/I!$F$75)</f>
        <v>5.0878164190775274E-2</v>
      </c>
      <c r="AA48" s="99">
        <f>+(A!Y48/A!$D$46)/(I!AA77/I!$F$75)</f>
        <v>0</v>
      </c>
    </row>
    <row r="49" spans="4:27" x14ac:dyDescent="0.25">
      <c r="D49" s="222" t="s">
        <v>19</v>
      </c>
      <c r="E49" s="223"/>
      <c r="F49" s="99">
        <f>+(A!D49/A!$D$46)/(I!F78/I!$F$75)</f>
        <v>8.8021372744678181E-2</v>
      </c>
      <c r="G49" s="99">
        <f>+(A!E49/A!$D$46)/(I!G78/I!$F$75)</f>
        <v>0.37116091337648638</v>
      </c>
      <c r="H49" s="99">
        <f>+(A!F49/A!$D$46)/(I!H78/I!$F$75)</f>
        <v>0.28872756306611774</v>
      </c>
      <c r="I49" s="99">
        <f>+(A!G49/A!$D$46)/(I!I78/I!$F$75)</f>
        <v>0.25123565964041394</v>
      </c>
      <c r="J49" s="99">
        <f>+(A!H49/A!$D$46)/(I!J78/I!$F$75)</f>
        <v>0.70365266776074276</v>
      </c>
      <c r="K49" s="99">
        <f>+(A!I49/A!$D$46)/(I!K78/I!$F$75)</f>
        <v>0.14592013919079971</v>
      </c>
      <c r="L49" s="99">
        <f>+(A!J49/A!$D$46)/(I!L78/I!$F$75)</f>
        <v>7.8617333318446572E-2</v>
      </c>
      <c r="M49" s="99">
        <f>+(A!K49/A!$D$46)/(I!M78/I!$F$75)</f>
        <v>0.58532539208169387</v>
      </c>
      <c r="N49" s="99">
        <f>+(A!L49/A!$D$46)/(I!N78/I!$F$75)</f>
        <v>0.10625938865615829</v>
      </c>
      <c r="O49" s="99">
        <f>+(A!M49/A!$D$46)/(I!O78/I!$F$75)</f>
        <v>0.10568187950105076</v>
      </c>
      <c r="P49" s="99">
        <f>+(A!N49/A!$D$46)/(I!P78/I!$F$75)</f>
        <v>2.6842853898544204E-2</v>
      </c>
      <c r="Q49" s="99">
        <f>+(A!O49/A!$D$46)/(I!Q78/I!$F$75)</f>
        <v>2.0613197734967753E-2</v>
      </c>
      <c r="R49" s="99">
        <f>+(A!P49/A!$D$46)/(I!R78/I!$F$75)</f>
        <v>3.9710743180437762E-2</v>
      </c>
      <c r="S49" s="99">
        <f>+(A!Q49/A!$D$46)/(I!S78/I!$F$75)</f>
        <v>0.12793206047083058</v>
      </c>
      <c r="T49" s="99">
        <f>+(A!R49/A!$D$46)/(I!T78/I!$F$75)</f>
        <v>9.6504350105673736E-2</v>
      </c>
      <c r="U49" s="99">
        <f>+(A!S49/A!$D$46)/(I!U78/I!$F$75)</f>
        <v>4.4532772545199814E-2</v>
      </c>
      <c r="V49" s="99">
        <f>+(A!T49/A!$D$46)/(I!V78/I!$F$75)</f>
        <v>7.5505252484436722E-2</v>
      </c>
      <c r="W49" s="99">
        <f>+(A!U49/A!$D$46)/(I!W78/I!$F$75)</f>
        <v>3.1790910225163602E-2</v>
      </c>
      <c r="X49" s="99">
        <f>+(A!V49/A!$D$46)/(I!X78/I!$F$75)</f>
        <v>3.2172234043059557E-2</v>
      </c>
      <c r="Y49" s="99">
        <f>+(A!W49/A!$D$46)/(I!Y78/I!$F$75)</f>
        <v>1.8619020950345743E-2</v>
      </c>
      <c r="Z49" s="99">
        <f>+(A!X49/A!$D$46)/(I!Z78/I!$F$75)</f>
        <v>1.0494933724287121E-2</v>
      </c>
      <c r="AA49" s="99">
        <f>+(A!Y49/A!$D$46)/(I!AA78/I!$F$75)</f>
        <v>6.1327680560452986E-4</v>
      </c>
    </row>
    <row r="50" spans="4:27" x14ac:dyDescent="0.25">
      <c r="D50" s="224" t="s">
        <v>20</v>
      </c>
      <c r="E50" s="225"/>
      <c r="F50" s="99">
        <f>+(A!D50/A!$D$46)/(I!F79/I!$F$75)</f>
        <v>0.56351968030767485</v>
      </c>
      <c r="G50" s="99">
        <f>+(A!E50/A!$D$46)/(I!G79/I!$F$75)</f>
        <v>0.37131574334268513</v>
      </c>
      <c r="H50" s="99">
        <f>+(A!F50/A!$D$46)/(I!H79/I!$F$75)</f>
        <v>0.37408275004573727</v>
      </c>
      <c r="I50" s="99">
        <f>+(A!G50/A!$D$46)/(I!I79/I!$F$75)</f>
        <v>0.37721585140008101</v>
      </c>
      <c r="J50" s="99">
        <f>+(A!H50/A!$D$46)/(I!J79/I!$F$75)</f>
        <v>0.30732282320454196</v>
      </c>
      <c r="K50" s="99">
        <f>+(A!I50/A!$D$46)/(I!K79/I!$F$75)</f>
        <v>0.21777224242160334</v>
      </c>
      <c r="L50" s="99">
        <f>+(A!J50/A!$D$46)/(I!L79/I!$F$75)</f>
        <v>0.2180125220493665</v>
      </c>
      <c r="M50" s="99">
        <f>+(A!K50/A!$D$46)/(I!M79/I!$F$75)</f>
        <v>5.027977271084616</v>
      </c>
      <c r="N50" s="99">
        <f>+(A!L50/A!$D$46)/(I!N79/I!$F$75)</f>
        <v>1.3414842433261198</v>
      </c>
      <c r="O50" s="99">
        <f>+(A!M50/A!$D$46)/(I!O79/I!$F$75)</f>
        <v>0.32173971284964215</v>
      </c>
      <c r="P50" s="99">
        <f>+(A!N50/A!$D$46)/(I!P79/I!$F$75)</f>
        <v>0.30948792804334341</v>
      </c>
      <c r="Q50" s="99">
        <f>+(A!O50/A!$D$46)/(I!Q79/I!$F$75)</f>
        <v>0.10853295929609177</v>
      </c>
      <c r="R50" s="99">
        <f>+(A!P50/A!$D$46)/(I!R79/I!$F$75)</f>
        <v>8.2069207162512578E-2</v>
      </c>
      <c r="S50" s="99">
        <f>+(A!Q50/A!$D$46)/(I!S79/I!$F$75)</f>
        <v>0.14375222899203532</v>
      </c>
      <c r="T50" s="99">
        <f>+(A!R50/A!$D$46)/(I!T79/I!$F$75)</f>
        <v>2.1114385674635156E-2</v>
      </c>
      <c r="U50" s="99">
        <f>+(A!S50/A!$D$46)/(I!U79/I!$F$75)</f>
        <v>6.7452256922140602E-2</v>
      </c>
      <c r="V50" s="99">
        <f>+(A!T50/A!$D$46)/(I!V79/I!$F$75)</f>
        <v>1.2996319590862532E-2</v>
      </c>
      <c r="W50" s="99">
        <f>+(A!U50/A!$D$46)/(I!W79/I!$F$75)</f>
        <v>2.3995757286237047E-2</v>
      </c>
      <c r="X50" s="99">
        <f>+(A!V50/A!$D$46)/(I!X79/I!$F$75)</f>
        <v>4.2006177223418303E-2</v>
      </c>
      <c r="Y50" s="99">
        <f>+(A!W50/A!$D$46)/(I!Y79/I!$F$75)</f>
        <v>4.7942595752108227E-2</v>
      </c>
      <c r="Z50" s="99">
        <f>+(A!X50/A!$D$46)/(I!Z79/I!$F$75)</f>
        <v>0.10084505348041332</v>
      </c>
      <c r="AA50" s="99">
        <f>+(A!Y50/A!$D$46)/(I!AA79/I!$F$75)</f>
        <v>0.13204019844051951</v>
      </c>
    </row>
    <row r="51" spans="4:27" x14ac:dyDescent="0.25">
      <c r="D51" s="222" t="s">
        <v>21</v>
      </c>
      <c r="E51" s="223"/>
      <c r="F51" s="99">
        <f>+(A!D51/A!$D$46)/(I!F80/I!$F$75)</f>
        <v>0</v>
      </c>
      <c r="G51" s="99">
        <f>+(A!E51/A!$D$46)/(I!G80/I!$F$75)</f>
        <v>0</v>
      </c>
      <c r="H51" s="99">
        <f>+(A!F51/A!$D$46)/(I!H80/I!$F$75)</f>
        <v>0</v>
      </c>
      <c r="I51" s="99">
        <f>+(A!G51/A!$D$46)/(I!I80/I!$F$75)</f>
        <v>0.25280583037077448</v>
      </c>
      <c r="J51" s="99">
        <f>+(A!H51/A!$D$46)/(I!J80/I!$F$75)</f>
        <v>0</v>
      </c>
      <c r="K51" s="99">
        <f>+(A!I51/A!$D$46)/(I!K80/I!$F$75)</f>
        <v>5.3412119966162047E-2</v>
      </c>
      <c r="L51" s="99">
        <f>+(A!J51/A!$D$46)/(I!L80/I!$F$75)</f>
        <v>0</v>
      </c>
      <c r="M51" s="99">
        <f>+(A!K51/A!$D$46)/(I!M80/I!$F$75)</f>
        <v>0</v>
      </c>
      <c r="N51" s="99">
        <f>+(A!L51/A!$D$46)/(I!N80/I!$F$75)</f>
        <v>0.1198917047489748</v>
      </c>
      <c r="O51" s="99">
        <f>+(A!M51/A!$D$46)/(I!O80/I!$F$75)</f>
        <v>0</v>
      </c>
      <c r="P51" s="99">
        <f>+(A!N51/A!$D$46)/(I!P80/I!$F$75)</f>
        <v>0</v>
      </c>
      <c r="Q51" s="99">
        <f>+(A!O51/A!$D$46)/(I!Q80/I!$F$75)</f>
        <v>6.1322922775493685E-2</v>
      </c>
      <c r="R51" s="99">
        <f>+(A!P51/A!$D$46)/(I!R80/I!$F$75)</f>
        <v>2.5952487908940074E-4</v>
      </c>
      <c r="S51" s="99">
        <f>+(A!Q51/A!$D$46)/(I!S80/I!$F$75)</f>
        <v>4.8413748599566798E-2</v>
      </c>
      <c r="T51" s="99">
        <f>+(A!R51/A!$D$46)/(I!T80/I!$F$75)</f>
        <v>0.9303111241107711</v>
      </c>
      <c r="U51" s="99">
        <f>+(A!S51/A!$D$46)/(I!U80/I!$F$75)</f>
        <v>0.3738491999748666</v>
      </c>
      <c r="V51" s="99">
        <f>+(A!T51/A!$D$46)/(I!V80/I!$F$75)</f>
        <v>1.6122191928687948</v>
      </c>
      <c r="W51" s="99">
        <f>+(A!U51/A!$D$46)/(I!W80/I!$F$75)</f>
        <v>2.3626602572392703</v>
      </c>
      <c r="X51" s="99">
        <f>+(A!V51/A!$D$46)/(I!X80/I!$F$75)</f>
        <v>0</v>
      </c>
      <c r="Y51" s="99">
        <f>+(A!W51/A!$D$46)/(I!Y80/I!$F$75)</f>
        <v>0</v>
      </c>
      <c r="Z51" s="99">
        <f>+(A!X51/A!$D$46)/(I!Z80/I!$F$75)</f>
        <v>0.12253760174022803</v>
      </c>
      <c r="AA51" s="99">
        <f>+(A!Y51/A!$D$46)/(I!AA80/I!$F$75)</f>
        <v>0</v>
      </c>
    </row>
    <row r="52" spans="4:27" x14ac:dyDescent="0.25">
      <c r="D52" s="224" t="s">
        <v>22</v>
      </c>
      <c r="E52" s="225"/>
      <c r="F52" s="99">
        <f>+(A!D52/A!$D$46)/(I!F81/I!$F$75)</f>
        <v>4.5978712289021022</v>
      </c>
      <c r="G52" s="99">
        <f>+(A!E52/A!$D$46)/(I!G81/I!$F$75)</f>
        <v>6.2722117802027517</v>
      </c>
      <c r="H52" s="99">
        <f>+(A!F52/A!$D$46)/(I!H81/I!$F$75)</f>
        <v>3.9070356349326931</v>
      </c>
      <c r="I52" s="99">
        <f>+(A!G52/A!$D$46)/(I!I81/I!$F$75)</f>
        <v>4.3438320265212909</v>
      </c>
      <c r="J52" s="99">
        <f>+(A!H52/A!$D$46)/(I!J81/I!$F$75)</f>
        <v>4.1146144806113218</v>
      </c>
      <c r="K52" s="99">
        <f>+(A!I52/A!$D$46)/(I!K81/I!$F$75)</f>
        <v>2.6447999443475507</v>
      </c>
      <c r="L52" s="99">
        <f>+(A!J52/A!$D$46)/(I!L81/I!$F$75)</f>
        <v>1.6805700504197565</v>
      </c>
      <c r="M52" s="99">
        <f>+(A!K52/A!$D$46)/(I!M81/I!$F$75)</f>
        <v>3.7455972898751875</v>
      </c>
      <c r="N52" s="99">
        <f>+(A!L52/A!$D$46)/(I!N81/I!$F$75)</f>
        <v>3.3726376630012278</v>
      </c>
      <c r="O52" s="99">
        <f>+(A!M52/A!$D$46)/(I!O81/I!$F$75)</f>
        <v>1.5954811110016516</v>
      </c>
      <c r="P52" s="99">
        <f>+(A!N52/A!$D$46)/(I!P81/I!$F$75)</f>
        <v>1.6244730239733944</v>
      </c>
      <c r="Q52" s="99">
        <f>+(A!O52/A!$D$46)/(I!Q81/I!$F$75)</f>
        <v>0.9109764410693586</v>
      </c>
      <c r="R52" s="99">
        <f>+(A!P52/A!$D$46)/(I!R81/I!$F$75)</f>
        <v>1.7273420343055386</v>
      </c>
      <c r="S52" s="99">
        <f>+(A!Q52/A!$D$46)/(I!S81/I!$F$75)</f>
        <v>3.2354730380687311</v>
      </c>
      <c r="T52" s="99">
        <f>+(A!R52/A!$D$46)/(I!T81/I!$F$75)</f>
        <v>1.3846339988799121</v>
      </c>
      <c r="U52" s="99">
        <f>+(A!S52/A!$D$46)/(I!U81/I!$F$75)</f>
        <v>1.4804031370069188</v>
      </c>
      <c r="V52" s="99">
        <f>+(A!T52/A!$D$46)/(I!V81/I!$F$75)</f>
        <v>1.6553548925924757</v>
      </c>
      <c r="W52" s="99">
        <f>+(A!U52/A!$D$46)/(I!W81/I!$F$75)</f>
        <v>0.86842663162624645</v>
      </c>
      <c r="X52" s="99">
        <f>+(A!V52/A!$D$46)/(I!X81/I!$F$75)</f>
        <v>1.4934413715171937</v>
      </c>
      <c r="Y52" s="99">
        <f>+(A!W52/A!$D$46)/(I!Y81/I!$F$75)</f>
        <v>1.6174127813018069</v>
      </c>
      <c r="Z52" s="99">
        <f>+(A!X52/A!$D$46)/(I!Z81/I!$F$75)</f>
        <v>2.6445754986346071</v>
      </c>
      <c r="AA52" s="99">
        <f>+(A!Y52/A!$D$46)/(I!AA81/I!$F$75)</f>
        <v>1.4452944479260164</v>
      </c>
    </row>
    <row r="53" spans="4:27" x14ac:dyDescent="0.25">
      <c r="D53" s="222" t="s">
        <v>23</v>
      </c>
      <c r="E53" s="223"/>
      <c r="F53" s="99">
        <f>+(A!D53/A!$D$46)/(I!F82/I!$F$75)</f>
        <v>2.0110966599610256</v>
      </c>
      <c r="G53" s="99">
        <f>+(A!E53/A!$D$46)/(I!G82/I!$F$75)</f>
        <v>2.5464414140503622</v>
      </c>
      <c r="H53" s="99">
        <f>+(A!F53/A!$D$46)/(I!H82/I!$F$75)</f>
        <v>2.0452980310761633</v>
      </c>
      <c r="I53" s="99">
        <f>+(A!G53/A!$D$46)/(I!I82/I!$F$75)</f>
        <v>2.4487592840559134</v>
      </c>
      <c r="J53" s="99">
        <f>+(A!H53/A!$D$46)/(I!J82/I!$F$75)</f>
        <v>2.2523884100822573</v>
      </c>
      <c r="K53" s="99">
        <f>+(A!I53/A!$D$46)/(I!K82/I!$F$75)</f>
        <v>2.0585953966146255</v>
      </c>
      <c r="L53" s="99">
        <f>+(A!J53/A!$D$46)/(I!L82/I!$F$75)</f>
        <v>1.5354903082630009</v>
      </c>
      <c r="M53" s="99">
        <f>+(A!K53/A!$D$46)/(I!M82/I!$F$75)</f>
        <v>1.4385925511245208</v>
      </c>
      <c r="N53" s="99">
        <f>+(A!L53/A!$D$46)/(I!N82/I!$F$75)</f>
        <v>1.7186548245891653</v>
      </c>
      <c r="O53" s="99">
        <f>+(A!M53/A!$D$46)/(I!O82/I!$F$75)</f>
        <v>1.3710357915025455</v>
      </c>
      <c r="P53" s="99">
        <f>+(A!N53/A!$D$46)/(I!P82/I!$F$75)</f>
        <v>2.1383964641545581</v>
      </c>
      <c r="Q53" s="99">
        <f>+(A!O53/A!$D$46)/(I!Q82/I!$F$75)</f>
        <v>1.037029578326188</v>
      </c>
      <c r="R53" s="99">
        <f>+(A!P53/A!$D$46)/(I!R82/I!$F$75)</f>
        <v>1.2329372054144272</v>
      </c>
      <c r="S53" s="99">
        <f>+(A!Q53/A!$D$46)/(I!S82/I!$F$75)</f>
        <v>1.3392927230049385</v>
      </c>
      <c r="T53" s="99">
        <f>+(A!R53/A!$D$46)/(I!T82/I!$F$75)</f>
        <v>2.0923592397723048</v>
      </c>
      <c r="U53" s="99">
        <f>+(A!S53/A!$D$46)/(I!U82/I!$F$75)</f>
        <v>2.2398461681363178</v>
      </c>
      <c r="V53" s="99">
        <f>+(A!T53/A!$D$46)/(I!V82/I!$F$75)</f>
        <v>1.8947389076793864</v>
      </c>
      <c r="W53" s="99">
        <f>+(A!U53/A!$D$46)/(I!W82/I!$F$75)</f>
        <v>1.3997107723414313</v>
      </c>
      <c r="X53" s="99">
        <f>+(A!V53/A!$D$46)/(I!X82/I!$F$75)</f>
        <v>1.8622286039048717</v>
      </c>
      <c r="Y53" s="99">
        <f>+(A!W53/A!$D$46)/(I!Y82/I!$F$75)</f>
        <v>1.4449899715488395</v>
      </c>
      <c r="Z53" s="99">
        <f>+(A!X53/A!$D$46)/(I!Z82/I!$F$75)</f>
        <v>1.1182687523266359</v>
      </c>
      <c r="AA53" s="99">
        <f>+(A!Y53/A!$D$46)/(I!AA82/I!$F$75)</f>
        <v>2.2027785356713663</v>
      </c>
    </row>
    <row r="54" spans="4:27" x14ac:dyDescent="0.25">
      <c r="D54" s="224" t="s">
        <v>24</v>
      </c>
      <c r="E54" s="225"/>
      <c r="F54" s="99">
        <f>+(A!D54/A!$D$46)/(I!F83/I!$F$75)</f>
        <v>3.8708400554565161</v>
      </c>
      <c r="G54" s="99">
        <f>+(A!E54/A!$D$46)/(I!G83/I!$F$75)</f>
        <v>6.3421042489244721</v>
      </c>
      <c r="H54" s="99">
        <f>+(A!F54/A!$D$46)/(I!H83/I!$F$75)</f>
        <v>4.6227585580612951</v>
      </c>
      <c r="I54" s="99">
        <f>+(A!G54/A!$D$46)/(I!I83/I!$F$75)</f>
        <v>6.8677356083803662</v>
      </c>
      <c r="J54" s="99">
        <f>+(A!H54/A!$D$46)/(I!J83/I!$F$75)</f>
        <v>17.891048175877778</v>
      </c>
      <c r="K54" s="99">
        <f>+(A!I54/A!$D$46)/(I!K83/I!$F$75)</f>
        <v>14.841310862937357</v>
      </c>
      <c r="L54" s="99">
        <f>+(A!J54/A!$D$46)/(I!L83/I!$F$75)</f>
        <v>6.2069744078091995</v>
      </c>
      <c r="M54" s="99">
        <f>+(A!K54/A!$D$46)/(I!M83/I!$F$75)</f>
        <v>6.6089217556564597</v>
      </c>
      <c r="N54" s="99">
        <f>+(A!L54/A!$D$46)/(I!N83/I!$F$75)</f>
        <v>5.8887837619475247</v>
      </c>
      <c r="O54" s="99">
        <f>+(A!M54/A!$D$46)/(I!O83/I!$F$75)</f>
        <v>1.7392172817288394</v>
      </c>
      <c r="P54" s="99">
        <f>+(A!N54/A!$D$46)/(I!P83/I!$F$75)</f>
        <v>3.7482857335603756</v>
      </c>
      <c r="Q54" s="99">
        <f>+(A!O54/A!$D$46)/(I!Q83/I!$F$75)</f>
        <v>4.5563111335545443</v>
      </c>
      <c r="R54" s="99">
        <f>+(A!P54/A!$D$46)/(I!R83/I!$F$75)</f>
        <v>2.0764955092921125</v>
      </c>
      <c r="S54" s="99">
        <f>+(A!Q54/A!$D$46)/(I!S83/I!$F$75)</f>
        <v>2.6287340968081327</v>
      </c>
      <c r="T54" s="99">
        <f>+(A!R54/A!$D$46)/(I!T83/I!$F$75)</f>
        <v>1.7925346441055847</v>
      </c>
      <c r="U54" s="99">
        <f>+(A!S54/A!$D$46)/(I!U83/I!$F$75)</f>
        <v>0.67715196461596694</v>
      </c>
      <c r="V54" s="99">
        <f>+(A!T54/A!$D$46)/(I!V83/I!$F$75)</f>
        <v>2.1768142098140779</v>
      </c>
      <c r="W54" s="99">
        <f>+(A!U54/A!$D$46)/(I!W83/I!$F$75)</f>
        <v>1.0562104508080135</v>
      </c>
      <c r="X54" s="99">
        <f>+(A!V54/A!$D$46)/(I!X83/I!$F$75)</f>
        <v>1.0148516677507102</v>
      </c>
      <c r="Y54" s="99">
        <f>+(A!W54/A!$D$46)/(I!Y83/I!$F$75)</f>
        <v>1.4175333277677453</v>
      </c>
      <c r="Z54" s="99">
        <f>+(A!X54/A!$D$46)/(I!Z83/I!$F$75)</f>
        <v>1.9932863287665277</v>
      </c>
      <c r="AA54" s="99">
        <f>+(A!Y54/A!$D$46)/(I!AA83/I!$F$75)</f>
        <v>1.2640000814653407</v>
      </c>
    </row>
    <row r="55" spans="4:27" x14ac:dyDescent="0.25">
      <c r="D55" s="222" t="s">
        <v>25</v>
      </c>
      <c r="E55" s="223"/>
      <c r="F55" s="99">
        <f>+(A!D55/A!$D$46)/(I!F84/I!$F$75)</f>
        <v>0.84170152503321594</v>
      </c>
      <c r="G55" s="99">
        <f>+(A!E55/A!$D$46)/(I!G84/I!$F$75)</f>
        <v>0.97781679622092965</v>
      </c>
      <c r="H55" s="99">
        <f>+(A!F55/A!$D$46)/(I!H84/I!$F$75)</f>
        <v>1.1487323896427573</v>
      </c>
      <c r="I55" s="99">
        <f>+(A!G55/A!$D$46)/(I!I84/I!$F$75)</f>
        <v>1.1761412308373322</v>
      </c>
      <c r="J55" s="99">
        <f>+(A!H55/A!$D$46)/(I!J84/I!$F$75)</f>
        <v>1.5992436298396155</v>
      </c>
      <c r="K55" s="99">
        <f>+(A!I55/A!$D$46)/(I!K84/I!$F$75)</f>
        <v>1.8473336979568007</v>
      </c>
      <c r="L55" s="99">
        <f>+(A!J55/A!$D$46)/(I!L84/I!$F$75)</f>
        <v>2.4051169880374061</v>
      </c>
      <c r="M55" s="99">
        <f>+(A!K55/A!$D$46)/(I!M84/I!$F$75)</f>
        <v>1.9208089007004416</v>
      </c>
      <c r="N55" s="99">
        <f>+(A!L55/A!$D$46)/(I!N84/I!$F$75)</f>
        <v>1.8579688532096428</v>
      </c>
      <c r="O55" s="99">
        <f>+(A!M55/A!$D$46)/(I!O84/I!$F$75)</f>
        <v>1.5788540506852098</v>
      </c>
      <c r="P55" s="99">
        <f>+(A!N55/A!$D$46)/(I!P84/I!$F$75)</f>
        <v>1.3000488759527691</v>
      </c>
      <c r="Q55" s="99">
        <f>+(A!O55/A!$D$46)/(I!Q84/I!$F$75)</f>
        <v>1.2762587912049208</v>
      </c>
      <c r="R55" s="99">
        <f>+(A!P55/A!$D$46)/(I!R84/I!$F$75)</f>
        <v>1.5068079357231174</v>
      </c>
      <c r="S55" s="99">
        <f>+(A!Q55/A!$D$46)/(I!S84/I!$F$75)</f>
        <v>1.5486974579894761</v>
      </c>
      <c r="T55" s="99">
        <f>+(A!R55/A!$D$46)/(I!T84/I!$F$75)</f>
        <v>2.5246204294465295</v>
      </c>
      <c r="U55" s="99">
        <f>+(A!S55/A!$D$46)/(I!U84/I!$F$75)</f>
        <v>3.3035908637221265</v>
      </c>
      <c r="V55" s="99">
        <f>+(A!T55/A!$D$46)/(I!V84/I!$F$75)</f>
        <v>3.1755972235902075</v>
      </c>
      <c r="W55" s="99">
        <f>+(A!U55/A!$D$46)/(I!W84/I!$F$75)</f>
        <v>2.8189812337893305</v>
      </c>
      <c r="X55" s="99">
        <f>+(A!V55/A!$D$46)/(I!X84/I!$F$75)</f>
        <v>2.5274440393069564</v>
      </c>
      <c r="Y55" s="99">
        <f>+(A!W55/A!$D$46)/(I!Y84/I!$F$75)</f>
        <v>3.2430204617013554</v>
      </c>
      <c r="Z55" s="99">
        <f>+(A!X55/A!$D$46)/(I!Z84/I!$F$75)</f>
        <v>3.5165246018697083</v>
      </c>
      <c r="AA55" s="99">
        <f>+(A!Y55/A!$D$46)/(I!AA84/I!$F$75)</f>
        <v>3.9904859768661836</v>
      </c>
    </row>
    <row r="56" spans="4:27" ht="15.75" thickBot="1" x14ac:dyDescent="0.3">
      <c r="D56" s="220" t="s">
        <v>26</v>
      </c>
      <c r="E56" s="221"/>
      <c r="F56" s="115">
        <f>+(A!D56/A!$D$46)/(I!F85/I!$F$75)</f>
        <v>0</v>
      </c>
      <c r="G56" s="115">
        <f>+(A!E56/A!$D$46)/(I!G85/I!$F$75)</f>
        <v>2.8384817236123539E-6</v>
      </c>
      <c r="H56" s="115">
        <f>+(A!F56/A!$D$46)/(I!H85/I!$F$75)</f>
        <v>0</v>
      </c>
      <c r="I56" s="115">
        <f>+(A!G56/A!$D$46)/(I!I85/I!$F$75)</f>
        <v>0</v>
      </c>
      <c r="J56" s="115">
        <f>+(A!H56/A!$D$46)/(I!J85/I!$F$75)</f>
        <v>0</v>
      </c>
      <c r="K56" s="115">
        <f>+(A!I56/A!$D$46)/(I!K85/I!$F$75)</f>
        <v>0</v>
      </c>
      <c r="L56" s="115">
        <f>+(A!J56/A!$D$46)/(I!L85/I!$F$75)</f>
        <v>0</v>
      </c>
      <c r="M56" s="115">
        <f>+(A!K56/A!$D$46)/(I!M85/I!$F$75)</f>
        <v>5.1121839350458107E-6</v>
      </c>
      <c r="N56" s="115">
        <f>+(A!L56/A!$D$46)/(I!N85/I!$F$75)</f>
        <v>0</v>
      </c>
      <c r="O56" s="115">
        <f>+(A!M56/A!$D$46)/(I!O85/I!$F$75)</f>
        <v>1.0054811746812511E-6</v>
      </c>
      <c r="P56" s="115">
        <f>+(A!N56/A!$D$46)/(I!P85/I!$F$75)</f>
        <v>2.256574291250801E-2</v>
      </c>
      <c r="Q56" s="115">
        <f>+(A!O56/A!$D$46)/(I!Q85/I!$F$75)</f>
        <v>1.1884031684176861E-2</v>
      </c>
      <c r="R56" s="115">
        <f>+(A!P56/A!$D$46)/(I!R85/I!$F$75)</f>
        <v>5.1571191370937113E-3</v>
      </c>
      <c r="S56" s="115">
        <f>+(A!Q56/A!$D$46)/(I!S85/I!$F$75)</f>
        <v>6.3160217249400331E-3</v>
      </c>
      <c r="T56" s="115">
        <f>+(A!R56/A!$D$46)/(I!T85/I!$F$75)</f>
        <v>4.8687002572771945E-3</v>
      </c>
      <c r="U56" s="115">
        <f>+(A!S56/A!$D$46)/(I!U85/I!$F$75)</f>
        <v>8.235410827214816E-3</v>
      </c>
      <c r="V56" s="115">
        <f>+(A!T56/A!$D$46)/(I!V85/I!$F$75)</f>
        <v>4.9781454259749652E-4</v>
      </c>
      <c r="W56" s="115">
        <f>+(A!U56/A!$D$46)/(I!W85/I!$F$75)</f>
        <v>3.5681943434205145E-3</v>
      </c>
      <c r="X56" s="115">
        <f>+(A!V56/A!$D$46)/(I!X85/I!$F$75)</f>
        <v>4.3549381971145378E-4</v>
      </c>
      <c r="Y56" s="115">
        <f>+(A!W56/A!$D$46)/(I!Y85/I!$F$75)</f>
        <v>2.3072401471952355E-3</v>
      </c>
      <c r="Z56" s="115">
        <f>+(A!X56/A!$D$46)/(I!Z85/I!$F$75)</f>
        <v>1.0533483224030104E-4</v>
      </c>
      <c r="AA56" s="115">
        <f>+(A!Y56/A!$D$46)/(I!AA85/I!$F$75)</f>
        <v>1.2694668360344632E-2</v>
      </c>
    </row>
    <row r="57" spans="4:27" s="1" customFormat="1" x14ac:dyDescent="0.25">
      <c r="D57" s="1" t="s">
        <v>57</v>
      </c>
      <c r="E57" s="140"/>
      <c r="F57" s="116"/>
      <c r="G57" s="116"/>
      <c r="H57" s="116"/>
      <c r="I57" s="116"/>
      <c r="J57" s="116"/>
      <c r="K57" s="116"/>
      <c r="L57" s="116"/>
      <c r="M57" s="116"/>
      <c r="N57" s="116"/>
      <c r="O57" s="116"/>
      <c r="P57" s="116"/>
      <c r="Q57" s="116"/>
      <c r="R57" s="116"/>
      <c r="S57" s="116"/>
      <c r="T57" s="116"/>
      <c r="U57" s="116"/>
      <c r="V57" s="116"/>
      <c r="W57" s="116"/>
      <c r="X57" s="116"/>
      <c r="Y57" s="116"/>
      <c r="Z57" s="116"/>
      <c r="AA57" s="116"/>
    </row>
    <row r="58" spans="4:27" ht="15.75" thickBot="1" x14ac:dyDescent="0.3"/>
    <row r="59" spans="4:27" ht="15.75" thickBot="1" x14ac:dyDescent="0.3">
      <c r="D59" s="8" t="s">
        <v>15</v>
      </c>
      <c r="E59" s="9"/>
      <c r="F59" s="18">
        <v>1995</v>
      </c>
      <c r="G59" s="10">
        <v>1996</v>
      </c>
      <c r="H59" s="18">
        <v>1997</v>
      </c>
      <c r="I59" s="10">
        <v>1998</v>
      </c>
      <c r="J59" s="18">
        <v>1999</v>
      </c>
      <c r="K59" s="10">
        <v>2000</v>
      </c>
      <c r="L59" s="18">
        <v>2001</v>
      </c>
      <c r="M59" s="10">
        <v>2002</v>
      </c>
      <c r="N59" s="18">
        <v>2003</v>
      </c>
      <c r="O59" s="10">
        <v>2004</v>
      </c>
      <c r="P59" s="18">
        <v>2005</v>
      </c>
      <c r="Q59" s="10">
        <v>2006</v>
      </c>
      <c r="R59" s="18">
        <v>2007</v>
      </c>
      <c r="S59" s="10">
        <v>2008</v>
      </c>
      <c r="T59" s="18">
        <v>2009</v>
      </c>
      <c r="U59" s="10">
        <v>2010</v>
      </c>
      <c r="V59" s="18">
        <v>2011</v>
      </c>
      <c r="W59" s="10">
        <v>2012</v>
      </c>
      <c r="X59" s="18">
        <v>2013</v>
      </c>
      <c r="Y59" s="10">
        <v>2014</v>
      </c>
      <c r="Z59" s="18">
        <v>2015</v>
      </c>
      <c r="AA59" s="11">
        <v>2016</v>
      </c>
    </row>
    <row r="60" spans="4:27" ht="15.75" thickBot="1" x14ac:dyDescent="0.3">
      <c r="D60" s="226" t="s">
        <v>27</v>
      </c>
      <c r="E60" s="227"/>
      <c r="F60" s="124"/>
      <c r="G60" s="117"/>
      <c r="H60" s="118"/>
      <c r="I60" s="117"/>
      <c r="J60" s="117"/>
      <c r="K60" s="117"/>
      <c r="L60" s="117"/>
      <c r="M60" s="117"/>
      <c r="N60" s="117"/>
      <c r="O60" s="117"/>
      <c r="P60" s="117"/>
      <c r="Q60" s="117"/>
      <c r="R60" s="117"/>
      <c r="S60" s="117"/>
      <c r="T60" s="117"/>
      <c r="U60" s="117"/>
      <c r="V60" s="117"/>
      <c r="W60" s="117"/>
      <c r="X60" s="117"/>
      <c r="Y60" s="117"/>
      <c r="Z60" s="117"/>
      <c r="AA60" s="117"/>
    </row>
    <row r="61" spans="4:27" x14ac:dyDescent="0.25">
      <c r="D61" s="222" t="s">
        <v>17</v>
      </c>
      <c r="E61" s="223"/>
      <c r="F61" s="119" t="str">
        <f>+IF(F47&gt; 0.33,"VENTAJA","INTRAPRODUCTO")</f>
        <v>INTRAPRODUCTO</v>
      </c>
      <c r="G61" s="114" t="str">
        <f t="shared" ref="G61:AA61" si="0">+IF(G47&gt; 0.33,"VENTAJA","INTRAPRODUCTO")</f>
        <v>INTRAPRODUCTO</v>
      </c>
      <c r="H61" s="120" t="str">
        <f t="shared" si="0"/>
        <v>INTRAPRODUCTO</v>
      </c>
      <c r="I61" s="114" t="str">
        <f t="shared" si="0"/>
        <v>INTRAPRODUCTO</v>
      </c>
      <c r="J61" s="120" t="str">
        <f t="shared" si="0"/>
        <v>INTRAPRODUCTO</v>
      </c>
      <c r="K61" s="114" t="str">
        <f t="shared" si="0"/>
        <v>INTRAPRODUCTO</v>
      </c>
      <c r="L61" s="120" t="str">
        <f t="shared" si="0"/>
        <v>INTRAPRODUCTO</v>
      </c>
      <c r="M61" s="114" t="str">
        <f t="shared" si="0"/>
        <v>INTRAPRODUCTO</v>
      </c>
      <c r="N61" s="120" t="str">
        <f t="shared" si="0"/>
        <v>VENTAJA</v>
      </c>
      <c r="O61" s="114" t="str">
        <f t="shared" si="0"/>
        <v>VENTAJA</v>
      </c>
      <c r="P61" s="120" t="str">
        <f t="shared" si="0"/>
        <v>VENTAJA</v>
      </c>
      <c r="Q61" s="114" t="str">
        <f t="shared" si="0"/>
        <v>VENTAJA</v>
      </c>
      <c r="R61" s="120" t="str">
        <f t="shared" si="0"/>
        <v>VENTAJA</v>
      </c>
      <c r="S61" s="114" t="str">
        <f t="shared" si="0"/>
        <v>VENTAJA</v>
      </c>
      <c r="T61" s="120" t="str">
        <f t="shared" si="0"/>
        <v>VENTAJA</v>
      </c>
      <c r="U61" s="114" t="str">
        <f t="shared" si="0"/>
        <v>INTRAPRODUCTO</v>
      </c>
      <c r="V61" s="120" t="str">
        <f t="shared" si="0"/>
        <v>INTRAPRODUCTO</v>
      </c>
      <c r="W61" s="114" t="str">
        <f t="shared" si="0"/>
        <v>VENTAJA</v>
      </c>
      <c r="X61" s="120" t="str">
        <f t="shared" si="0"/>
        <v>VENTAJA</v>
      </c>
      <c r="Y61" s="114" t="str">
        <f t="shared" si="0"/>
        <v>INTRAPRODUCTO</v>
      </c>
      <c r="Z61" s="120" t="str">
        <f t="shared" si="0"/>
        <v>INTRAPRODUCTO</v>
      </c>
      <c r="AA61" s="114" t="str">
        <f t="shared" si="0"/>
        <v>VENTAJA</v>
      </c>
    </row>
    <row r="62" spans="4:27" x14ac:dyDescent="0.25">
      <c r="D62" s="224" t="s">
        <v>18</v>
      </c>
      <c r="E62" s="225"/>
      <c r="F62" s="121" t="str">
        <f t="shared" ref="F62:AA62" si="1">+IF(F48&gt; 0.33,"VENTAJA","INTRAPRODUCTO")</f>
        <v>INTRAPRODUCTO</v>
      </c>
      <c r="G62" s="99" t="str">
        <f t="shared" si="1"/>
        <v>INTRAPRODUCTO</v>
      </c>
      <c r="H62" s="116" t="str">
        <f t="shared" si="1"/>
        <v>INTRAPRODUCTO</v>
      </c>
      <c r="I62" s="99" t="str">
        <f t="shared" si="1"/>
        <v>INTRAPRODUCTO</v>
      </c>
      <c r="J62" s="116" t="str">
        <f t="shared" si="1"/>
        <v>INTRAPRODUCTO</v>
      </c>
      <c r="K62" s="99" t="str">
        <f t="shared" si="1"/>
        <v>INTRAPRODUCTO</v>
      </c>
      <c r="L62" s="116" t="str">
        <f t="shared" si="1"/>
        <v>INTRAPRODUCTO</v>
      </c>
      <c r="M62" s="99" t="str">
        <f t="shared" si="1"/>
        <v>INTRAPRODUCTO</v>
      </c>
      <c r="N62" s="116" t="str">
        <f t="shared" si="1"/>
        <v>INTRAPRODUCTO</v>
      </c>
      <c r="O62" s="99" t="str">
        <f t="shared" si="1"/>
        <v>INTRAPRODUCTO</v>
      </c>
      <c r="P62" s="116" t="str">
        <f t="shared" si="1"/>
        <v>INTRAPRODUCTO</v>
      </c>
      <c r="Q62" s="99" t="str">
        <f t="shared" si="1"/>
        <v>INTRAPRODUCTO</v>
      </c>
      <c r="R62" s="116" t="str">
        <f t="shared" si="1"/>
        <v>INTRAPRODUCTO</v>
      </c>
      <c r="S62" s="99" t="str">
        <f t="shared" si="1"/>
        <v>INTRAPRODUCTO</v>
      </c>
      <c r="T62" s="116" t="str">
        <f t="shared" si="1"/>
        <v>INTRAPRODUCTO</v>
      </c>
      <c r="U62" s="99" t="str">
        <f t="shared" si="1"/>
        <v>INTRAPRODUCTO</v>
      </c>
      <c r="V62" s="116" t="str">
        <f t="shared" si="1"/>
        <v>INTRAPRODUCTO</v>
      </c>
      <c r="W62" s="99" t="str">
        <f t="shared" si="1"/>
        <v>INTRAPRODUCTO</v>
      </c>
      <c r="X62" s="116" t="str">
        <f t="shared" si="1"/>
        <v>INTRAPRODUCTO</v>
      </c>
      <c r="Y62" s="99" t="str">
        <f t="shared" si="1"/>
        <v>INTRAPRODUCTO</v>
      </c>
      <c r="Z62" s="116" t="str">
        <f t="shared" si="1"/>
        <v>INTRAPRODUCTO</v>
      </c>
      <c r="AA62" s="99" t="str">
        <f t="shared" si="1"/>
        <v>INTRAPRODUCTO</v>
      </c>
    </row>
    <row r="63" spans="4:27" x14ac:dyDescent="0.25">
      <c r="D63" s="222" t="s">
        <v>19</v>
      </c>
      <c r="E63" s="223"/>
      <c r="F63" s="121" t="str">
        <f t="shared" ref="F63:AA63" si="2">+IF(F49&gt; 0.33,"VENTAJA","INTRAPRODUCTO")</f>
        <v>INTRAPRODUCTO</v>
      </c>
      <c r="G63" s="99" t="str">
        <f t="shared" si="2"/>
        <v>VENTAJA</v>
      </c>
      <c r="H63" s="116" t="str">
        <f t="shared" si="2"/>
        <v>INTRAPRODUCTO</v>
      </c>
      <c r="I63" s="99" t="str">
        <f t="shared" si="2"/>
        <v>INTRAPRODUCTO</v>
      </c>
      <c r="J63" s="116" t="str">
        <f t="shared" si="2"/>
        <v>VENTAJA</v>
      </c>
      <c r="K63" s="99" t="str">
        <f t="shared" si="2"/>
        <v>INTRAPRODUCTO</v>
      </c>
      <c r="L63" s="116" t="str">
        <f t="shared" si="2"/>
        <v>INTRAPRODUCTO</v>
      </c>
      <c r="M63" s="99" t="str">
        <f t="shared" si="2"/>
        <v>VENTAJA</v>
      </c>
      <c r="N63" s="116" t="str">
        <f t="shared" si="2"/>
        <v>INTRAPRODUCTO</v>
      </c>
      <c r="O63" s="99" t="str">
        <f t="shared" si="2"/>
        <v>INTRAPRODUCTO</v>
      </c>
      <c r="P63" s="116" t="str">
        <f t="shared" si="2"/>
        <v>INTRAPRODUCTO</v>
      </c>
      <c r="Q63" s="99" t="str">
        <f t="shared" si="2"/>
        <v>INTRAPRODUCTO</v>
      </c>
      <c r="R63" s="116" t="str">
        <f t="shared" si="2"/>
        <v>INTRAPRODUCTO</v>
      </c>
      <c r="S63" s="99" t="str">
        <f t="shared" si="2"/>
        <v>INTRAPRODUCTO</v>
      </c>
      <c r="T63" s="116" t="str">
        <f t="shared" si="2"/>
        <v>INTRAPRODUCTO</v>
      </c>
      <c r="U63" s="99" t="str">
        <f t="shared" si="2"/>
        <v>INTRAPRODUCTO</v>
      </c>
      <c r="V63" s="116" t="str">
        <f t="shared" si="2"/>
        <v>INTRAPRODUCTO</v>
      </c>
      <c r="W63" s="99" t="str">
        <f t="shared" si="2"/>
        <v>INTRAPRODUCTO</v>
      </c>
      <c r="X63" s="116" t="str">
        <f t="shared" si="2"/>
        <v>INTRAPRODUCTO</v>
      </c>
      <c r="Y63" s="99" t="str">
        <f t="shared" si="2"/>
        <v>INTRAPRODUCTO</v>
      </c>
      <c r="Z63" s="116" t="str">
        <f t="shared" si="2"/>
        <v>INTRAPRODUCTO</v>
      </c>
      <c r="AA63" s="99" t="str">
        <f t="shared" si="2"/>
        <v>INTRAPRODUCTO</v>
      </c>
    </row>
    <row r="64" spans="4:27" x14ac:dyDescent="0.25">
      <c r="D64" s="224" t="s">
        <v>20</v>
      </c>
      <c r="E64" s="225"/>
      <c r="F64" s="121" t="str">
        <f t="shared" ref="F64:AA64" si="3">+IF(F50&gt; 0.33,"VENTAJA","INTRAPRODUCTO")</f>
        <v>VENTAJA</v>
      </c>
      <c r="G64" s="99" t="str">
        <f t="shared" si="3"/>
        <v>VENTAJA</v>
      </c>
      <c r="H64" s="116" t="str">
        <f t="shared" si="3"/>
        <v>VENTAJA</v>
      </c>
      <c r="I64" s="99" t="str">
        <f t="shared" si="3"/>
        <v>VENTAJA</v>
      </c>
      <c r="J64" s="116" t="str">
        <f t="shared" si="3"/>
        <v>INTRAPRODUCTO</v>
      </c>
      <c r="K64" s="99" t="str">
        <f t="shared" si="3"/>
        <v>INTRAPRODUCTO</v>
      </c>
      <c r="L64" s="116" t="str">
        <f t="shared" si="3"/>
        <v>INTRAPRODUCTO</v>
      </c>
      <c r="M64" s="99" t="str">
        <f t="shared" si="3"/>
        <v>VENTAJA</v>
      </c>
      <c r="N64" s="116" t="str">
        <f t="shared" si="3"/>
        <v>VENTAJA</v>
      </c>
      <c r="O64" s="99" t="str">
        <f t="shared" si="3"/>
        <v>INTRAPRODUCTO</v>
      </c>
      <c r="P64" s="116" t="str">
        <f t="shared" si="3"/>
        <v>INTRAPRODUCTO</v>
      </c>
      <c r="Q64" s="99" t="str">
        <f t="shared" si="3"/>
        <v>INTRAPRODUCTO</v>
      </c>
      <c r="R64" s="116" t="str">
        <f t="shared" si="3"/>
        <v>INTRAPRODUCTO</v>
      </c>
      <c r="S64" s="99" t="str">
        <f t="shared" si="3"/>
        <v>INTRAPRODUCTO</v>
      </c>
      <c r="T64" s="116" t="str">
        <f t="shared" si="3"/>
        <v>INTRAPRODUCTO</v>
      </c>
      <c r="U64" s="99" t="str">
        <f t="shared" si="3"/>
        <v>INTRAPRODUCTO</v>
      </c>
      <c r="V64" s="116" t="str">
        <f t="shared" si="3"/>
        <v>INTRAPRODUCTO</v>
      </c>
      <c r="W64" s="99" t="str">
        <f t="shared" si="3"/>
        <v>INTRAPRODUCTO</v>
      </c>
      <c r="X64" s="116" t="str">
        <f t="shared" si="3"/>
        <v>INTRAPRODUCTO</v>
      </c>
      <c r="Y64" s="99" t="str">
        <f t="shared" si="3"/>
        <v>INTRAPRODUCTO</v>
      </c>
      <c r="Z64" s="116" t="str">
        <f t="shared" si="3"/>
        <v>INTRAPRODUCTO</v>
      </c>
      <c r="AA64" s="99" t="str">
        <f t="shared" si="3"/>
        <v>INTRAPRODUCTO</v>
      </c>
    </row>
    <row r="65" spans="4:27" x14ac:dyDescent="0.25">
      <c r="D65" s="222" t="s">
        <v>21</v>
      </c>
      <c r="E65" s="223"/>
      <c r="F65" s="121" t="str">
        <f t="shared" ref="F65:AA65" si="4">+IF(F51&gt; 0.33,"VENTAJA","INTRAPRODUCTO")</f>
        <v>INTRAPRODUCTO</v>
      </c>
      <c r="G65" s="99" t="str">
        <f t="shared" si="4"/>
        <v>INTRAPRODUCTO</v>
      </c>
      <c r="H65" s="116" t="str">
        <f t="shared" si="4"/>
        <v>INTRAPRODUCTO</v>
      </c>
      <c r="I65" s="99" t="str">
        <f t="shared" si="4"/>
        <v>INTRAPRODUCTO</v>
      </c>
      <c r="J65" s="116" t="str">
        <f t="shared" si="4"/>
        <v>INTRAPRODUCTO</v>
      </c>
      <c r="K65" s="99" t="str">
        <f t="shared" si="4"/>
        <v>INTRAPRODUCTO</v>
      </c>
      <c r="L65" s="116" t="str">
        <f t="shared" si="4"/>
        <v>INTRAPRODUCTO</v>
      </c>
      <c r="M65" s="99" t="str">
        <f t="shared" si="4"/>
        <v>INTRAPRODUCTO</v>
      </c>
      <c r="N65" s="116" t="str">
        <f t="shared" si="4"/>
        <v>INTRAPRODUCTO</v>
      </c>
      <c r="O65" s="99" t="str">
        <f t="shared" si="4"/>
        <v>INTRAPRODUCTO</v>
      </c>
      <c r="P65" s="116" t="str">
        <f t="shared" si="4"/>
        <v>INTRAPRODUCTO</v>
      </c>
      <c r="Q65" s="99" t="str">
        <f t="shared" si="4"/>
        <v>INTRAPRODUCTO</v>
      </c>
      <c r="R65" s="116" t="str">
        <f t="shared" si="4"/>
        <v>INTRAPRODUCTO</v>
      </c>
      <c r="S65" s="99" t="str">
        <f t="shared" si="4"/>
        <v>INTRAPRODUCTO</v>
      </c>
      <c r="T65" s="116" t="str">
        <f t="shared" si="4"/>
        <v>VENTAJA</v>
      </c>
      <c r="U65" s="99" t="str">
        <f t="shared" si="4"/>
        <v>VENTAJA</v>
      </c>
      <c r="V65" s="116" t="str">
        <f t="shared" si="4"/>
        <v>VENTAJA</v>
      </c>
      <c r="W65" s="99" t="str">
        <f t="shared" si="4"/>
        <v>VENTAJA</v>
      </c>
      <c r="X65" s="116" t="str">
        <f t="shared" si="4"/>
        <v>INTRAPRODUCTO</v>
      </c>
      <c r="Y65" s="99" t="str">
        <f t="shared" si="4"/>
        <v>INTRAPRODUCTO</v>
      </c>
      <c r="Z65" s="116" t="str">
        <f t="shared" si="4"/>
        <v>INTRAPRODUCTO</v>
      </c>
      <c r="AA65" s="99" t="str">
        <f t="shared" si="4"/>
        <v>INTRAPRODUCTO</v>
      </c>
    </row>
    <row r="66" spans="4:27" x14ac:dyDescent="0.25">
      <c r="D66" s="224" t="s">
        <v>22</v>
      </c>
      <c r="E66" s="225"/>
      <c r="F66" s="121" t="str">
        <f t="shared" ref="F66:AA66" si="5">+IF(F52&gt; 0.33,"VENTAJA","INTRAPRODUCTO")</f>
        <v>VENTAJA</v>
      </c>
      <c r="G66" s="99" t="str">
        <f t="shared" si="5"/>
        <v>VENTAJA</v>
      </c>
      <c r="H66" s="116" t="str">
        <f t="shared" si="5"/>
        <v>VENTAJA</v>
      </c>
      <c r="I66" s="99" t="str">
        <f t="shared" si="5"/>
        <v>VENTAJA</v>
      </c>
      <c r="J66" s="116" t="str">
        <f t="shared" si="5"/>
        <v>VENTAJA</v>
      </c>
      <c r="K66" s="99" t="str">
        <f t="shared" si="5"/>
        <v>VENTAJA</v>
      </c>
      <c r="L66" s="116" t="str">
        <f t="shared" si="5"/>
        <v>VENTAJA</v>
      </c>
      <c r="M66" s="99" t="str">
        <f t="shared" si="5"/>
        <v>VENTAJA</v>
      </c>
      <c r="N66" s="116" t="str">
        <f t="shared" si="5"/>
        <v>VENTAJA</v>
      </c>
      <c r="O66" s="99" t="str">
        <f t="shared" si="5"/>
        <v>VENTAJA</v>
      </c>
      <c r="P66" s="116" t="str">
        <f t="shared" si="5"/>
        <v>VENTAJA</v>
      </c>
      <c r="Q66" s="99" t="str">
        <f t="shared" si="5"/>
        <v>VENTAJA</v>
      </c>
      <c r="R66" s="116" t="str">
        <f t="shared" si="5"/>
        <v>VENTAJA</v>
      </c>
      <c r="S66" s="99" t="str">
        <f t="shared" si="5"/>
        <v>VENTAJA</v>
      </c>
      <c r="T66" s="116" t="str">
        <f t="shared" si="5"/>
        <v>VENTAJA</v>
      </c>
      <c r="U66" s="99" t="str">
        <f t="shared" si="5"/>
        <v>VENTAJA</v>
      </c>
      <c r="V66" s="116" t="str">
        <f t="shared" si="5"/>
        <v>VENTAJA</v>
      </c>
      <c r="W66" s="99" t="str">
        <f t="shared" si="5"/>
        <v>VENTAJA</v>
      </c>
      <c r="X66" s="116" t="str">
        <f t="shared" si="5"/>
        <v>VENTAJA</v>
      </c>
      <c r="Y66" s="99" t="str">
        <f t="shared" si="5"/>
        <v>VENTAJA</v>
      </c>
      <c r="Z66" s="116" t="str">
        <f t="shared" si="5"/>
        <v>VENTAJA</v>
      </c>
      <c r="AA66" s="99" t="str">
        <f t="shared" si="5"/>
        <v>VENTAJA</v>
      </c>
    </row>
    <row r="67" spans="4:27" x14ac:dyDescent="0.25">
      <c r="D67" s="222" t="s">
        <v>23</v>
      </c>
      <c r="E67" s="223"/>
      <c r="F67" s="121" t="str">
        <f t="shared" ref="F67:AA67" si="6">+IF(F53&gt; 0.33,"VENTAJA","INTRAPRODUCTO")</f>
        <v>VENTAJA</v>
      </c>
      <c r="G67" s="99" t="str">
        <f t="shared" si="6"/>
        <v>VENTAJA</v>
      </c>
      <c r="H67" s="116" t="str">
        <f t="shared" si="6"/>
        <v>VENTAJA</v>
      </c>
      <c r="I67" s="99" t="str">
        <f t="shared" si="6"/>
        <v>VENTAJA</v>
      </c>
      <c r="J67" s="116" t="str">
        <f t="shared" si="6"/>
        <v>VENTAJA</v>
      </c>
      <c r="K67" s="99" t="str">
        <f t="shared" si="6"/>
        <v>VENTAJA</v>
      </c>
      <c r="L67" s="116" t="str">
        <f t="shared" si="6"/>
        <v>VENTAJA</v>
      </c>
      <c r="M67" s="99" t="str">
        <f t="shared" si="6"/>
        <v>VENTAJA</v>
      </c>
      <c r="N67" s="116" t="str">
        <f t="shared" si="6"/>
        <v>VENTAJA</v>
      </c>
      <c r="O67" s="99" t="str">
        <f t="shared" si="6"/>
        <v>VENTAJA</v>
      </c>
      <c r="P67" s="116" t="str">
        <f t="shared" si="6"/>
        <v>VENTAJA</v>
      </c>
      <c r="Q67" s="99" t="str">
        <f t="shared" si="6"/>
        <v>VENTAJA</v>
      </c>
      <c r="R67" s="116" t="str">
        <f t="shared" si="6"/>
        <v>VENTAJA</v>
      </c>
      <c r="S67" s="99" t="str">
        <f t="shared" si="6"/>
        <v>VENTAJA</v>
      </c>
      <c r="T67" s="116" t="str">
        <f t="shared" si="6"/>
        <v>VENTAJA</v>
      </c>
      <c r="U67" s="99" t="str">
        <f t="shared" si="6"/>
        <v>VENTAJA</v>
      </c>
      <c r="V67" s="116" t="str">
        <f t="shared" si="6"/>
        <v>VENTAJA</v>
      </c>
      <c r="W67" s="99" t="str">
        <f t="shared" si="6"/>
        <v>VENTAJA</v>
      </c>
      <c r="X67" s="116" t="str">
        <f t="shared" si="6"/>
        <v>VENTAJA</v>
      </c>
      <c r="Y67" s="99" t="str">
        <f t="shared" si="6"/>
        <v>VENTAJA</v>
      </c>
      <c r="Z67" s="116" t="str">
        <f t="shared" si="6"/>
        <v>VENTAJA</v>
      </c>
      <c r="AA67" s="99" t="str">
        <f t="shared" si="6"/>
        <v>VENTAJA</v>
      </c>
    </row>
    <row r="68" spans="4:27" x14ac:dyDescent="0.25">
      <c r="D68" s="224" t="s">
        <v>24</v>
      </c>
      <c r="E68" s="225"/>
      <c r="F68" s="121" t="str">
        <f t="shared" ref="F68:AA68" si="7">+IF(F54&gt; 0.33,"VENTAJA","INTRAPRODUCTO")</f>
        <v>VENTAJA</v>
      </c>
      <c r="G68" s="99" t="str">
        <f t="shared" si="7"/>
        <v>VENTAJA</v>
      </c>
      <c r="H68" s="116" t="str">
        <f t="shared" si="7"/>
        <v>VENTAJA</v>
      </c>
      <c r="I68" s="99" t="str">
        <f t="shared" si="7"/>
        <v>VENTAJA</v>
      </c>
      <c r="J68" s="116" t="str">
        <f t="shared" si="7"/>
        <v>VENTAJA</v>
      </c>
      <c r="K68" s="99" t="str">
        <f t="shared" si="7"/>
        <v>VENTAJA</v>
      </c>
      <c r="L68" s="116" t="str">
        <f t="shared" si="7"/>
        <v>VENTAJA</v>
      </c>
      <c r="M68" s="99" t="str">
        <f t="shared" si="7"/>
        <v>VENTAJA</v>
      </c>
      <c r="N68" s="116" t="str">
        <f t="shared" si="7"/>
        <v>VENTAJA</v>
      </c>
      <c r="O68" s="99" t="str">
        <f t="shared" si="7"/>
        <v>VENTAJA</v>
      </c>
      <c r="P68" s="116" t="str">
        <f t="shared" si="7"/>
        <v>VENTAJA</v>
      </c>
      <c r="Q68" s="99" t="str">
        <f t="shared" si="7"/>
        <v>VENTAJA</v>
      </c>
      <c r="R68" s="116" t="str">
        <f t="shared" si="7"/>
        <v>VENTAJA</v>
      </c>
      <c r="S68" s="99" t="str">
        <f t="shared" si="7"/>
        <v>VENTAJA</v>
      </c>
      <c r="T68" s="116" t="str">
        <f t="shared" si="7"/>
        <v>VENTAJA</v>
      </c>
      <c r="U68" s="99" t="str">
        <f t="shared" si="7"/>
        <v>VENTAJA</v>
      </c>
      <c r="V68" s="116" t="str">
        <f t="shared" si="7"/>
        <v>VENTAJA</v>
      </c>
      <c r="W68" s="99" t="str">
        <f t="shared" si="7"/>
        <v>VENTAJA</v>
      </c>
      <c r="X68" s="116" t="str">
        <f t="shared" si="7"/>
        <v>VENTAJA</v>
      </c>
      <c r="Y68" s="99" t="str">
        <f t="shared" si="7"/>
        <v>VENTAJA</v>
      </c>
      <c r="Z68" s="116" t="str">
        <f t="shared" si="7"/>
        <v>VENTAJA</v>
      </c>
      <c r="AA68" s="99" t="str">
        <f t="shared" si="7"/>
        <v>VENTAJA</v>
      </c>
    </row>
    <row r="69" spans="4:27" x14ac:dyDescent="0.25">
      <c r="D69" s="222" t="s">
        <v>25</v>
      </c>
      <c r="E69" s="223"/>
      <c r="F69" s="121" t="str">
        <f t="shared" ref="F69:AA69" si="8">+IF(F55&gt; 0.33,"VENTAJA","INTRAPRODUCTO")</f>
        <v>VENTAJA</v>
      </c>
      <c r="G69" s="99" t="str">
        <f t="shared" si="8"/>
        <v>VENTAJA</v>
      </c>
      <c r="H69" s="116" t="str">
        <f t="shared" si="8"/>
        <v>VENTAJA</v>
      </c>
      <c r="I69" s="99" t="str">
        <f t="shared" si="8"/>
        <v>VENTAJA</v>
      </c>
      <c r="J69" s="116" t="str">
        <f t="shared" si="8"/>
        <v>VENTAJA</v>
      </c>
      <c r="K69" s="99" t="str">
        <f t="shared" si="8"/>
        <v>VENTAJA</v>
      </c>
      <c r="L69" s="116" t="str">
        <f t="shared" si="8"/>
        <v>VENTAJA</v>
      </c>
      <c r="M69" s="99" t="str">
        <f t="shared" si="8"/>
        <v>VENTAJA</v>
      </c>
      <c r="N69" s="116" t="str">
        <f t="shared" si="8"/>
        <v>VENTAJA</v>
      </c>
      <c r="O69" s="99" t="str">
        <f t="shared" si="8"/>
        <v>VENTAJA</v>
      </c>
      <c r="P69" s="116" t="str">
        <f t="shared" si="8"/>
        <v>VENTAJA</v>
      </c>
      <c r="Q69" s="99" t="str">
        <f t="shared" si="8"/>
        <v>VENTAJA</v>
      </c>
      <c r="R69" s="116" t="str">
        <f t="shared" si="8"/>
        <v>VENTAJA</v>
      </c>
      <c r="S69" s="99" t="str">
        <f t="shared" si="8"/>
        <v>VENTAJA</v>
      </c>
      <c r="T69" s="116" t="str">
        <f t="shared" si="8"/>
        <v>VENTAJA</v>
      </c>
      <c r="U69" s="99" t="str">
        <f t="shared" si="8"/>
        <v>VENTAJA</v>
      </c>
      <c r="V69" s="116" t="str">
        <f t="shared" si="8"/>
        <v>VENTAJA</v>
      </c>
      <c r="W69" s="99" t="str">
        <f t="shared" si="8"/>
        <v>VENTAJA</v>
      </c>
      <c r="X69" s="116" t="str">
        <f t="shared" si="8"/>
        <v>VENTAJA</v>
      </c>
      <c r="Y69" s="99" t="str">
        <f t="shared" si="8"/>
        <v>VENTAJA</v>
      </c>
      <c r="Z69" s="116" t="str">
        <f t="shared" si="8"/>
        <v>VENTAJA</v>
      </c>
      <c r="AA69" s="99" t="str">
        <f t="shared" si="8"/>
        <v>VENTAJA</v>
      </c>
    </row>
    <row r="70" spans="4:27" ht="15.75" thickBot="1" x14ac:dyDescent="0.3">
      <c r="D70" s="220" t="s">
        <v>26</v>
      </c>
      <c r="E70" s="221"/>
      <c r="F70" s="122" t="str">
        <f t="shared" ref="F70:AA70" si="9">+IF(F56&gt; 0.33,"VENTAJA","INTRAPRODUCTO")</f>
        <v>INTRAPRODUCTO</v>
      </c>
      <c r="G70" s="115" t="str">
        <f t="shared" si="9"/>
        <v>INTRAPRODUCTO</v>
      </c>
      <c r="H70" s="123" t="str">
        <f t="shared" si="9"/>
        <v>INTRAPRODUCTO</v>
      </c>
      <c r="I70" s="115" t="str">
        <f t="shared" si="9"/>
        <v>INTRAPRODUCTO</v>
      </c>
      <c r="J70" s="123" t="str">
        <f t="shared" si="9"/>
        <v>INTRAPRODUCTO</v>
      </c>
      <c r="K70" s="115" t="str">
        <f t="shared" si="9"/>
        <v>INTRAPRODUCTO</v>
      </c>
      <c r="L70" s="123" t="str">
        <f t="shared" si="9"/>
        <v>INTRAPRODUCTO</v>
      </c>
      <c r="M70" s="115" t="str">
        <f t="shared" si="9"/>
        <v>INTRAPRODUCTO</v>
      </c>
      <c r="N70" s="123" t="str">
        <f t="shared" si="9"/>
        <v>INTRAPRODUCTO</v>
      </c>
      <c r="O70" s="115" t="str">
        <f t="shared" si="9"/>
        <v>INTRAPRODUCTO</v>
      </c>
      <c r="P70" s="123" t="str">
        <f t="shared" si="9"/>
        <v>INTRAPRODUCTO</v>
      </c>
      <c r="Q70" s="115" t="str">
        <f t="shared" si="9"/>
        <v>INTRAPRODUCTO</v>
      </c>
      <c r="R70" s="123" t="str">
        <f t="shared" si="9"/>
        <v>INTRAPRODUCTO</v>
      </c>
      <c r="S70" s="115" t="str">
        <f t="shared" si="9"/>
        <v>INTRAPRODUCTO</v>
      </c>
      <c r="T70" s="123" t="str">
        <f t="shared" si="9"/>
        <v>INTRAPRODUCTO</v>
      </c>
      <c r="U70" s="115" t="str">
        <f t="shared" si="9"/>
        <v>INTRAPRODUCTO</v>
      </c>
      <c r="V70" s="123" t="str">
        <f t="shared" si="9"/>
        <v>INTRAPRODUCTO</v>
      </c>
      <c r="W70" s="115" t="str">
        <f t="shared" si="9"/>
        <v>INTRAPRODUCTO</v>
      </c>
      <c r="X70" s="123" t="str">
        <f t="shared" si="9"/>
        <v>INTRAPRODUCTO</v>
      </c>
      <c r="Y70" s="115" t="str">
        <f t="shared" si="9"/>
        <v>INTRAPRODUCTO</v>
      </c>
      <c r="Z70" s="123" t="str">
        <f t="shared" si="9"/>
        <v>INTRAPRODUCTO</v>
      </c>
      <c r="AA70" s="115" t="str">
        <f t="shared" si="9"/>
        <v>INTRAPRODUCTO</v>
      </c>
    </row>
    <row r="71" spans="4:27" s="1" customFormat="1" x14ac:dyDescent="0.25">
      <c r="D71" s="1" t="s">
        <v>57</v>
      </c>
      <c r="E71" s="140"/>
      <c r="F71" s="116"/>
      <c r="G71" s="116"/>
      <c r="H71" s="116"/>
      <c r="I71" s="116"/>
      <c r="J71" s="116"/>
      <c r="K71" s="116"/>
      <c r="L71" s="116"/>
      <c r="M71" s="116"/>
      <c r="N71" s="116"/>
      <c r="O71" s="116"/>
      <c r="P71" s="116"/>
      <c r="Q71" s="116"/>
      <c r="R71" s="116"/>
      <c r="S71" s="116"/>
      <c r="T71" s="116"/>
      <c r="U71" s="116"/>
      <c r="V71" s="116"/>
      <c r="W71" s="116"/>
      <c r="X71" s="116"/>
      <c r="Y71" s="116"/>
      <c r="Z71" s="116"/>
      <c r="AA71" s="116"/>
    </row>
    <row r="73" spans="4:27" ht="15.75" thickBot="1" x14ac:dyDescent="0.3">
      <c r="D73" s="1" t="s">
        <v>14</v>
      </c>
      <c r="E73" s="3"/>
    </row>
    <row r="74" spans="4:27" ht="15.75" thickBot="1" x14ac:dyDescent="0.3">
      <c r="D74" s="112" t="s">
        <v>15</v>
      </c>
      <c r="E74" s="113"/>
      <c r="F74" s="18">
        <v>1995</v>
      </c>
      <c r="G74" s="10">
        <v>1996</v>
      </c>
      <c r="H74" s="18">
        <v>1997</v>
      </c>
      <c r="I74" s="10">
        <v>1998</v>
      </c>
      <c r="J74" s="18">
        <v>1999</v>
      </c>
      <c r="K74" s="10">
        <v>2000</v>
      </c>
      <c r="L74" s="18">
        <v>2001</v>
      </c>
      <c r="M74" s="10">
        <v>2002</v>
      </c>
      <c r="N74" s="18">
        <v>2003</v>
      </c>
      <c r="O74" s="10">
        <v>2004</v>
      </c>
      <c r="P74" s="18">
        <v>2005</v>
      </c>
      <c r="Q74" s="10">
        <v>2006</v>
      </c>
      <c r="R74" s="18">
        <v>2007</v>
      </c>
      <c r="S74" s="10">
        <v>2008</v>
      </c>
      <c r="T74" s="18">
        <v>2009</v>
      </c>
      <c r="U74" s="10">
        <v>2010</v>
      </c>
      <c r="V74" s="18">
        <v>2011</v>
      </c>
      <c r="W74" s="10">
        <v>2012</v>
      </c>
      <c r="X74" s="18">
        <v>2013</v>
      </c>
      <c r="Y74" s="10">
        <v>2014</v>
      </c>
      <c r="Z74" s="18">
        <v>2015</v>
      </c>
      <c r="AA74" s="11">
        <v>2016</v>
      </c>
    </row>
    <row r="75" spans="4:27" ht="15.75" thickBot="1" x14ac:dyDescent="0.3">
      <c r="D75" s="226" t="s">
        <v>16</v>
      </c>
      <c r="E75" s="227"/>
      <c r="F75" s="100">
        <v>10201048.063999999</v>
      </c>
      <c r="G75" s="101">
        <v>10647555.072000001</v>
      </c>
      <c r="H75" s="100">
        <v>11549019.136</v>
      </c>
      <c r="I75" s="101">
        <v>10821222.4</v>
      </c>
      <c r="J75" s="100">
        <v>11617030.143999999</v>
      </c>
      <c r="K75" s="101">
        <v>13158400.846999999</v>
      </c>
      <c r="L75" s="100">
        <v>12301486.486</v>
      </c>
      <c r="M75" s="101">
        <v>11897488.380999999</v>
      </c>
      <c r="N75" s="100">
        <v>13092218.069</v>
      </c>
      <c r="O75" s="101">
        <v>16729677.706</v>
      </c>
      <c r="P75" s="100">
        <v>21190438.734999999</v>
      </c>
      <c r="Q75" s="101">
        <v>24390975.103</v>
      </c>
      <c r="R75" s="100">
        <v>29991332</v>
      </c>
      <c r="S75" s="101">
        <v>37625882.064999998</v>
      </c>
      <c r="T75" s="100">
        <v>32852985.837000001</v>
      </c>
      <c r="U75" s="101">
        <v>39819528.641999997</v>
      </c>
      <c r="V75" s="100">
        <v>56953516.086000003</v>
      </c>
      <c r="W75" s="101">
        <v>60273618.167999998</v>
      </c>
      <c r="X75" s="100">
        <v>58821869.987000003</v>
      </c>
      <c r="Y75" s="101">
        <v>54794812.015000001</v>
      </c>
      <c r="Z75" s="100">
        <v>35690766.593000002</v>
      </c>
      <c r="AA75" s="102">
        <v>31044991.243000001</v>
      </c>
    </row>
    <row r="76" spans="4:27" x14ac:dyDescent="0.25">
      <c r="D76" s="222" t="s">
        <v>17</v>
      </c>
      <c r="E76" s="223"/>
      <c r="F76" s="103">
        <v>3098921.09</v>
      </c>
      <c r="G76" s="104">
        <v>2785849.662</v>
      </c>
      <c r="H76" s="103">
        <v>3607707.88</v>
      </c>
      <c r="I76" s="104">
        <v>3335956.557</v>
      </c>
      <c r="J76" s="103">
        <v>2695929.8470000001</v>
      </c>
      <c r="K76" s="104">
        <v>2405215.0010000002</v>
      </c>
      <c r="L76" s="103">
        <v>2138679.7719999999</v>
      </c>
      <c r="M76" s="104">
        <v>2078652.2009999999</v>
      </c>
      <c r="N76" s="103">
        <v>2115649.7719999999</v>
      </c>
      <c r="O76" s="104">
        <v>2562060.0449999999</v>
      </c>
      <c r="P76" s="103">
        <v>3414451.378</v>
      </c>
      <c r="Q76" s="104">
        <v>3636147.1490000002</v>
      </c>
      <c r="R76" s="103">
        <v>4207719.53</v>
      </c>
      <c r="S76" s="104">
        <v>4920759.6100000003</v>
      </c>
      <c r="T76" s="103">
        <v>4598395.335</v>
      </c>
      <c r="U76" s="104">
        <v>4252563.568</v>
      </c>
      <c r="V76" s="103">
        <v>5361940.517</v>
      </c>
      <c r="W76" s="104">
        <v>4891277.0719999997</v>
      </c>
      <c r="X76" s="103">
        <v>4827988.8420000002</v>
      </c>
      <c r="Y76" s="104">
        <v>5397566.3509999998</v>
      </c>
      <c r="Z76" s="103">
        <v>5065806.5839999998</v>
      </c>
      <c r="AA76" s="105">
        <v>5017400.301</v>
      </c>
    </row>
    <row r="77" spans="4:27" x14ac:dyDescent="0.25">
      <c r="D77" s="224" t="s">
        <v>18</v>
      </c>
      <c r="E77" s="225"/>
      <c r="F77" s="106">
        <v>30803.01</v>
      </c>
      <c r="G77" s="107">
        <v>35173.404000000002</v>
      </c>
      <c r="H77" s="106">
        <v>39259.262000000002</v>
      </c>
      <c r="I77" s="107">
        <v>35104.345999999998</v>
      </c>
      <c r="J77" s="106">
        <v>39624.252</v>
      </c>
      <c r="K77" s="107">
        <v>46419.232000000004</v>
      </c>
      <c r="L77" s="106">
        <v>53188.722000000002</v>
      </c>
      <c r="M77" s="107">
        <v>74104.146999999997</v>
      </c>
      <c r="N77" s="106">
        <v>91780.876000000004</v>
      </c>
      <c r="O77" s="107">
        <v>123835.197</v>
      </c>
      <c r="P77" s="106">
        <v>96874.676000000007</v>
      </c>
      <c r="Q77" s="107">
        <v>94055.032999999996</v>
      </c>
      <c r="R77" s="106">
        <v>105375.874</v>
      </c>
      <c r="S77" s="107">
        <v>94489.955000000002</v>
      </c>
      <c r="T77" s="106">
        <v>70182.815000000002</v>
      </c>
      <c r="U77" s="107">
        <v>53309.548000000003</v>
      </c>
      <c r="V77" s="106">
        <v>64346.038</v>
      </c>
      <c r="W77" s="107">
        <v>70258.634000000005</v>
      </c>
      <c r="X77" s="106">
        <v>97455.774999999994</v>
      </c>
      <c r="Y77" s="107">
        <v>83701.375</v>
      </c>
      <c r="Z77" s="106">
        <v>73863.785999999993</v>
      </c>
      <c r="AA77" s="108">
        <v>54157.362999999998</v>
      </c>
    </row>
    <row r="78" spans="4:27" x14ac:dyDescent="0.25">
      <c r="D78" s="222" t="s">
        <v>19</v>
      </c>
      <c r="E78" s="223"/>
      <c r="F78" s="103">
        <v>579990.24399999995</v>
      </c>
      <c r="G78" s="104">
        <v>605765.80500000005</v>
      </c>
      <c r="H78" s="103">
        <v>616942.38699999999</v>
      </c>
      <c r="I78" s="104">
        <v>617456.18000000005</v>
      </c>
      <c r="J78" s="103">
        <v>620240.06799999997</v>
      </c>
      <c r="K78" s="104">
        <v>659124.23800000001</v>
      </c>
      <c r="L78" s="103">
        <v>688855.61499999999</v>
      </c>
      <c r="M78" s="104">
        <v>757827.40099999995</v>
      </c>
      <c r="N78" s="103">
        <v>789590.94900000002</v>
      </c>
      <c r="O78" s="104">
        <v>875534.74</v>
      </c>
      <c r="P78" s="103">
        <v>1139266.4569999999</v>
      </c>
      <c r="Q78" s="104">
        <v>1479351.7949999999</v>
      </c>
      <c r="R78" s="103">
        <v>1801174.3359999999</v>
      </c>
      <c r="S78" s="104">
        <v>1883633.2490000001</v>
      </c>
      <c r="T78" s="103">
        <v>1536759.11</v>
      </c>
      <c r="U78" s="104">
        <v>1790755.2039999999</v>
      </c>
      <c r="V78" s="103">
        <v>1862520.5719999999</v>
      </c>
      <c r="W78" s="104">
        <v>1903899.7069999999</v>
      </c>
      <c r="X78" s="103">
        <v>1983921.308</v>
      </c>
      <c r="Y78" s="104">
        <v>1921493.327</v>
      </c>
      <c r="Z78" s="103">
        <v>1777427.3</v>
      </c>
      <c r="AA78" s="105">
        <v>1737163.1470000001</v>
      </c>
    </row>
    <row r="79" spans="4:27" x14ac:dyDescent="0.25">
      <c r="D79" s="224" t="s">
        <v>20</v>
      </c>
      <c r="E79" s="225"/>
      <c r="F79" s="106">
        <v>2777924.2829999998</v>
      </c>
      <c r="G79" s="107">
        <v>3827695.986</v>
      </c>
      <c r="H79" s="106">
        <v>3622565.1490000002</v>
      </c>
      <c r="I79" s="107">
        <v>3273865.3459999999</v>
      </c>
      <c r="J79" s="106">
        <v>4702466.4309999999</v>
      </c>
      <c r="K79" s="107">
        <v>5668573.9000000004</v>
      </c>
      <c r="L79" s="106">
        <v>4465281.6239999998</v>
      </c>
      <c r="M79" s="107">
        <v>4273429.8509999998</v>
      </c>
      <c r="N79" s="106">
        <v>4869042.2489999998</v>
      </c>
      <c r="O79" s="107">
        <v>6174538.5109999999</v>
      </c>
      <c r="P79" s="106">
        <v>8316319.8449999997</v>
      </c>
      <c r="Q79" s="107">
        <v>9373867.7410000004</v>
      </c>
      <c r="R79" s="106">
        <v>10872100.037</v>
      </c>
      <c r="S79" s="107">
        <v>17295009.647999998</v>
      </c>
      <c r="T79" s="106">
        <v>15780856.358999999</v>
      </c>
      <c r="U79" s="107">
        <v>22564428.982000001</v>
      </c>
      <c r="V79" s="106">
        <v>36481785.703000002</v>
      </c>
      <c r="W79" s="107">
        <v>39611602.737000003</v>
      </c>
      <c r="X79" s="106">
        <v>39276186.884999998</v>
      </c>
      <c r="Y79" s="107">
        <v>35930632.399999999</v>
      </c>
      <c r="Z79" s="106">
        <v>18839854.679000001</v>
      </c>
      <c r="AA79" s="108">
        <v>14745528.085000001</v>
      </c>
    </row>
    <row r="80" spans="4:27" x14ac:dyDescent="0.25">
      <c r="D80" s="222" t="s">
        <v>21</v>
      </c>
      <c r="E80" s="223"/>
      <c r="F80" s="103">
        <v>15458.19</v>
      </c>
      <c r="G80" s="104">
        <v>20060.937999999998</v>
      </c>
      <c r="H80" s="103">
        <v>39520.923999999999</v>
      </c>
      <c r="I80" s="104">
        <v>47420.091999999997</v>
      </c>
      <c r="J80" s="103">
        <v>59328.618000000002</v>
      </c>
      <c r="K80" s="104">
        <v>49121.404000000002</v>
      </c>
      <c r="L80" s="103">
        <v>40252.230000000003</v>
      </c>
      <c r="M80" s="104">
        <v>47038.563999999998</v>
      </c>
      <c r="N80" s="103">
        <v>70101.479000000007</v>
      </c>
      <c r="O80" s="104">
        <v>132581.01300000001</v>
      </c>
      <c r="P80" s="103">
        <v>122856.924</v>
      </c>
      <c r="Q80" s="104">
        <v>127010.948</v>
      </c>
      <c r="R80" s="103">
        <v>261453.73800000001</v>
      </c>
      <c r="S80" s="104">
        <v>384381.01500000001</v>
      </c>
      <c r="T80" s="103">
        <v>178528.27600000001</v>
      </c>
      <c r="U80" s="104">
        <v>135985.625</v>
      </c>
      <c r="V80" s="103">
        <v>290296.103</v>
      </c>
      <c r="W80" s="104">
        <v>280943.15100000001</v>
      </c>
      <c r="X80" s="103">
        <v>255500.98800000001</v>
      </c>
      <c r="Y80" s="104">
        <v>328909.83600000001</v>
      </c>
      <c r="Z80" s="103">
        <v>363479.42700000003</v>
      </c>
      <c r="AA80" s="105">
        <v>338839.57299999997</v>
      </c>
    </row>
    <row r="81" spans="4:27" x14ac:dyDescent="0.25">
      <c r="D81" s="224" t="s">
        <v>22</v>
      </c>
      <c r="E81" s="225"/>
      <c r="F81" s="106">
        <v>806467.44</v>
      </c>
      <c r="G81" s="107">
        <v>878271.42099999997</v>
      </c>
      <c r="H81" s="106">
        <v>1075389.1259999999</v>
      </c>
      <c r="I81" s="107">
        <v>1092606.466</v>
      </c>
      <c r="J81" s="106">
        <v>1179674.507</v>
      </c>
      <c r="K81" s="107">
        <v>1335680.9410000001</v>
      </c>
      <c r="L81" s="106">
        <v>1361828.9720000001</v>
      </c>
      <c r="M81" s="107">
        <v>1329738.9140000001</v>
      </c>
      <c r="N81" s="106">
        <v>1219370.236</v>
      </c>
      <c r="O81" s="107">
        <v>1541722.7209999999</v>
      </c>
      <c r="P81" s="106">
        <v>1786172.6610000001</v>
      </c>
      <c r="Q81" s="107">
        <v>2024381.6680000001</v>
      </c>
      <c r="R81" s="106">
        <v>2413255.6839999999</v>
      </c>
      <c r="S81" s="107">
        <v>2951475.1740000001</v>
      </c>
      <c r="T81" s="106">
        <v>2715936.733</v>
      </c>
      <c r="U81" s="107">
        <v>2846822.6030000001</v>
      </c>
      <c r="V81" s="106">
        <v>3312122.983</v>
      </c>
      <c r="W81" s="107">
        <v>3428685.415</v>
      </c>
      <c r="X81" s="106">
        <v>3733191.8110000002</v>
      </c>
      <c r="Y81" s="107">
        <v>3684127.247</v>
      </c>
      <c r="Z81" s="106">
        <v>3423007.0780000002</v>
      </c>
      <c r="AA81" s="108">
        <v>3029705.855</v>
      </c>
    </row>
    <row r="82" spans="4:27" x14ac:dyDescent="0.25">
      <c r="D82" s="222" t="s">
        <v>23</v>
      </c>
      <c r="E82" s="223"/>
      <c r="F82" s="103">
        <v>1467892.4750000001</v>
      </c>
      <c r="G82" s="104">
        <v>1145310.274</v>
      </c>
      <c r="H82" s="103">
        <v>1189097.206</v>
      </c>
      <c r="I82" s="104">
        <v>1100459.8259999999</v>
      </c>
      <c r="J82" s="103">
        <v>1195512.314</v>
      </c>
      <c r="K82" s="104">
        <v>1443992.7379999999</v>
      </c>
      <c r="L82" s="103">
        <v>1600065.148</v>
      </c>
      <c r="M82" s="104">
        <v>1560431.6310000001</v>
      </c>
      <c r="N82" s="103">
        <v>1737469.0460000001</v>
      </c>
      <c r="O82" s="104">
        <v>2330093.8820000002</v>
      </c>
      <c r="P82" s="103">
        <v>2753889.4539999999</v>
      </c>
      <c r="Q82" s="104">
        <v>3484528.9249999998</v>
      </c>
      <c r="R82" s="103">
        <v>4748504.3559999997</v>
      </c>
      <c r="S82" s="104">
        <v>4649722.3870000001</v>
      </c>
      <c r="T82" s="103">
        <v>3441238.7110000001</v>
      </c>
      <c r="U82" s="104">
        <v>3337209.6940000001</v>
      </c>
      <c r="V82" s="103">
        <v>3472061.2480000001</v>
      </c>
      <c r="W82" s="104">
        <v>3549539.51</v>
      </c>
      <c r="X82" s="103">
        <v>3048385.906</v>
      </c>
      <c r="Y82" s="104">
        <v>2962845.625</v>
      </c>
      <c r="Z82" s="103">
        <v>2367656.7080000001</v>
      </c>
      <c r="AA82" s="105">
        <v>2028656.209</v>
      </c>
    </row>
    <row r="83" spans="4:27" x14ac:dyDescent="0.25">
      <c r="D83" s="224" t="s">
        <v>24</v>
      </c>
      <c r="E83" s="225"/>
      <c r="F83" s="106">
        <v>264716.17499999999</v>
      </c>
      <c r="G83" s="107">
        <v>290365.29800000001</v>
      </c>
      <c r="H83" s="106">
        <v>438185.76</v>
      </c>
      <c r="I83" s="107">
        <v>427399.25199999998</v>
      </c>
      <c r="J83" s="106">
        <v>306885.30800000002</v>
      </c>
      <c r="K83" s="107">
        <v>565442.83100000001</v>
      </c>
      <c r="L83" s="106">
        <v>828162.73800000001</v>
      </c>
      <c r="M83" s="107">
        <v>663024.73400000005</v>
      </c>
      <c r="N83" s="106">
        <v>430313.315</v>
      </c>
      <c r="O83" s="107">
        <v>910814.52500000002</v>
      </c>
      <c r="P83" s="106">
        <v>1265020.04</v>
      </c>
      <c r="Q83" s="107">
        <v>1519771.098</v>
      </c>
      <c r="R83" s="106">
        <v>2208299.469</v>
      </c>
      <c r="S83" s="107">
        <v>1884343.71</v>
      </c>
      <c r="T83" s="106">
        <v>1427862.03</v>
      </c>
      <c r="U83" s="107">
        <v>1265311.8959999999</v>
      </c>
      <c r="V83" s="106">
        <v>1720984.7679999999</v>
      </c>
      <c r="W83" s="107">
        <v>1492637.152</v>
      </c>
      <c r="X83" s="106">
        <v>1834495.1359999999</v>
      </c>
      <c r="Y83" s="107">
        <v>1529037.4939999999</v>
      </c>
      <c r="Z83" s="106">
        <v>1423523.017</v>
      </c>
      <c r="AA83" s="108">
        <v>1464320.9709999999</v>
      </c>
    </row>
    <row r="84" spans="4:27" x14ac:dyDescent="0.25">
      <c r="D84" s="222" t="s">
        <v>25</v>
      </c>
      <c r="E84" s="223"/>
      <c r="F84" s="103">
        <v>985174.973</v>
      </c>
      <c r="G84" s="104">
        <v>854746.38600000006</v>
      </c>
      <c r="H84" s="103">
        <v>844979.59499999997</v>
      </c>
      <c r="I84" s="104">
        <v>870562.44400000002</v>
      </c>
      <c r="J84" s="103">
        <v>807029.93</v>
      </c>
      <c r="K84" s="104">
        <v>975983.973</v>
      </c>
      <c r="L84" s="103">
        <v>1113974.9620000001</v>
      </c>
      <c r="M84" s="104">
        <v>999796.94099999999</v>
      </c>
      <c r="N84" s="103">
        <v>1176477.253</v>
      </c>
      <c r="O84" s="104">
        <v>1501711.953</v>
      </c>
      <c r="P84" s="103">
        <v>1662357.4920000001</v>
      </c>
      <c r="Q84" s="104">
        <v>1818153.287</v>
      </c>
      <c r="R84" s="103">
        <v>2568492.432</v>
      </c>
      <c r="S84" s="104">
        <v>2529167.3969999999</v>
      </c>
      <c r="T84" s="103">
        <v>1535642.514</v>
      </c>
      <c r="U84" s="104">
        <v>1443255.895</v>
      </c>
      <c r="V84" s="103">
        <v>1590328.8319999999</v>
      </c>
      <c r="W84" s="104">
        <v>1631760.6129999999</v>
      </c>
      <c r="X84" s="103">
        <v>1499523.801</v>
      </c>
      <c r="Y84" s="104">
        <v>1360366.0090000001</v>
      </c>
      <c r="Z84" s="103">
        <v>1254999.4099999999</v>
      </c>
      <c r="AA84" s="105">
        <v>1085000.3689999999</v>
      </c>
    </row>
    <row r="85" spans="4:27" ht="15.75" thickBot="1" x14ac:dyDescent="0.3">
      <c r="D85" s="220" t="s">
        <v>26</v>
      </c>
      <c r="E85" s="221"/>
      <c r="F85" s="109">
        <v>173700.736</v>
      </c>
      <c r="G85" s="110">
        <v>204315.77</v>
      </c>
      <c r="H85" s="109">
        <v>75372.135999999999</v>
      </c>
      <c r="I85" s="110">
        <v>20392.142</v>
      </c>
      <c r="J85" s="109">
        <v>10338.969999999999</v>
      </c>
      <c r="K85" s="110">
        <v>8846.5889999999999</v>
      </c>
      <c r="L85" s="109">
        <v>11196.703</v>
      </c>
      <c r="M85" s="110">
        <v>113443.997</v>
      </c>
      <c r="N85" s="109">
        <v>592422.89399999997</v>
      </c>
      <c r="O85" s="110">
        <v>576785.11899999995</v>
      </c>
      <c r="P85" s="109">
        <v>633229.92799999996</v>
      </c>
      <c r="Q85" s="110">
        <v>833707.58499999996</v>
      </c>
      <c r="R85" s="109">
        <v>804956.70200000005</v>
      </c>
      <c r="S85" s="110">
        <v>1032900.036</v>
      </c>
      <c r="T85" s="109">
        <v>1567584.0730000001</v>
      </c>
      <c r="U85" s="110">
        <v>2129885.764</v>
      </c>
      <c r="V85" s="109">
        <v>2797129.4870000002</v>
      </c>
      <c r="W85" s="110">
        <v>3413014.27</v>
      </c>
      <c r="X85" s="109">
        <v>2265219.588</v>
      </c>
      <c r="Y85" s="110">
        <v>1596132.41</v>
      </c>
      <c r="Z85" s="109">
        <v>1101148.7209999999</v>
      </c>
      <c r="AA85" s="111">
        <v>1544219.487</v>
      </c>
    </row>
    <row r="86" spans="4:27" x14ac:dyDescent="0.25">
      <c r="D86" s="1" t="s">
        <v>56</v>
      </c>
    </row>
  </sheetData>
  <mergeCells count="37">
    <mergeCell ref="D70:E70"/>
    <mergeCell ref="D65:E65"/>
    <mergeCell ref="D66:E66"/>
    <mergeCell ref="D67:E67"/>
    <mergeCell ref="D68:E68"/>
    <mergeCell ref="D69:E69"/>
    <mergeCell ref="D60:E60"/>
    <mergeCell ref="D61:E61"/>
    <mergeCell ref="D62:E62"/>
    <mergeCell ref="D63:E63"/>
    <mergeCell ref="D64:E64"/>
    <mergeCell ref="B17:D17"/>
    <mergeCell ref="G17:I17"/>
    <mergeCell ref="M17:O17"/>
    <mergeCell ref="B7:E16"/>
    <mergeCell ref="D46:E46"/>
    <mergeCell ref="D47:E47"/>
    <mergeCell ref="D48:E48"/>
    <mergeCell ref="D49:E49"/>
    <mergeCell ref="D50:E50"/>
    <mergeCell ref="D51:E51"/>
    <mergeCell ref="D52:E52"/>
    <mergeCell ref="D53:E53"/>
    <mergeCell ref="D54:E54"/>
    <mergeCell ref="D55:E55"/>
    <mergeCell ref="D56:E56"/>
    <mergeCell ref="D75:E75"/>
    <mergeCell ref="D76:E76"/>
    <mergeCell ref="D77:E77"/>
    <mergeCell ref="D78:E78"/>
    <mergeCell ref="D79:E79"/>
    <mergeCell ref="D85:E85"/>
    <mergeCell ref="D80:E80"/>
    <mergeCell ref="D81:E81"/>
    <mergeCell ref="D82:E82"/>
    <mergeCell ref="D83:E83"/>
    <mergeCell ref="D84:E8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69"/>
  <sheetViews>
    <sheetView showGridLines="0" topLeftCell="A43" workbookViewId="0">
      <selection activeCell="F59" sqref="F59"/>
    </sheetView>
  </sheetViews>
  <sheetFormatPr baseColWidth="10" defaultRowHeight="15" x14ac:dyDescent="0.25"/>
  <cols>
    <col min="5" max="5" width="24.42578125" customWidth="1"/>
    <col min="6" max="27" width="27.7109375" bestFit="1" customWidth="1"/>
  </cols>
  <sheetData>
    <row r="7" spans="2:16" ht="15" customHeight="1" x14ac:dyDescent="0.25">
      <c r="C7" s="138"/>
      <c r="D7" s="189" t="s">
        <v>50</v>
      </c>
      <c r="E7" s="189"/>
      <c r="I7" s="229" t="s">
        <v>49</v>
      </c>
      <c r="J7" s="229"/>
      <c r="K7" s="229"/>
      <c r="M7" s="87"/>
      <c r="N7" s="87"/>
      <c r="O7" s="87"/>
      <c r="P7" s="87"/>
    </row>
    <row r="8" spans="2:16" x14ac:dyDescent="0.25">
      <c r="B8" s="138"/>
      <c r="C8" s="138"/>
      <c r="D8" s="189"/>
      <c r="E8" s="189"/>
      <c r="I8" s="229"/>
      <c r="J8" s="229"/>
      <c r="K8" s="229"/>
      <c r="L8" s="87"/>
      <c r="M8" s="87"/>
      <c r="N8" s="87"/>
      <c r="O8" s="87"/>
      <c r="P8" s="87"/>
    </row>
    <row r="9" spans="2:16" x14ac:dyDescent="0.25">
      <c r="B9" s="138"/>
      <c r="C9" s="138"/>
      <c r="D9" s="189"/>
      <c r="E9" s="189"/>
      <c r="I9" s="229"/>
      <c r="J9" s="229"/>
      <c r="K9" s="229"/>
      <c r="L9" s="87"/>
      <c r="M9" s="87"/>
      <c r="N9" s="87"/>
      <c r="O9" s="87"/>
      <c r="P9" s="87"/>
    </row>
    <row r="10" spans="2:16" x14ac:dyDescent="0.25">
      <c r="B10" s="138"/>
      <c r="C10" s="138"/>
      <c r="D10" s="189"/>
      <c r="E10" s="189"/>
      <c r="I10" s="229"/>
      <c r="J10" s="229"/>
      <c r="K10" s="229"/>
      <c r="L10" s="87"/>
      <c r="M10" s="87"/>
      <c r="N10" s="87"/>
      <c r="O10" s="87"/>
      <c r="P10" s="87"/>
    </row>
    <row r="11" spans="2:16" x14ac:dyDescent="0.25">
      <c r="B11" s="138"/>
      <c r="C11" s="138"/>
      <c r="D11" s="189"/>
      <c r="E11" s="189"/>
      <c r="I11" s="229"/>
      <c r="J11" s="229"/>
      <c r="K11" s="229"/>
      <c r="L11" s="87"/>
      <c r="M11" s="87"/>
      <c r="N11" s="87"/>
      <c r="O11" s="87"/>
      <c r="P11" s="87"/>
    </row>
    <row r="12" spans="2:16" x14ac:dyDescent="0.25">
      <c r="B12" s="138"/>
      <c r="C12" s="138"/>
      <c r="D12" s="189"/>
      <c r="E12" s="189"/>
      <c r="I12" s="229"/>
      <c r="J12" s="229"/>
      <c r="K12" s="229"/>
      <c r="L12" s="87"/>
      <c r="M12" s="87"/>
      <c r="N12" s="87"/>
      <c r="O12" s="87"/>
      <c r="P12" s="87"/>
    </row>
    <row r="13" spans="2:16" x14ac:dyDescent="0.25">
      <c r="B13" s="138"/>
      <c r="C13" s="138"/>
      <c r="D13" s="189"/>
      <c r="E13" s="189"/>
      <c r="I13" s="229"/>
      <c r="J13" s="229"/>
      <c r="K13" s="229"/>
      <c r="L13" s="87"/>
      <c r="M13" s="87"/>
      <c r="N13" s="87"/>
      <c r="O13" s="87"/>
      <c r="P13" s="87"/>
    </row>
    <row r="14" spans="2:16" x14ac:dyDescent="0.25">
      <c r="B14" s="138"/>
      <c r="C14" s="138"/>
      <c r="D14" s="189"/>
      <c r="E14" s="189"/>
      <c r="I14" s="229"/>
      <c r="J14" s="229"/>
      <c r="K14" s="229"/>
      <c r="L14" s="87"/>
      <c r="M14" s="87"/>
      <c r="N14" s="87"/>
      <c r="O14" s="87"/>
      <c r="P14" s="87"/>
    </row>
    <row r="15" spans="2:16" ht="17.25" customHeight="1" x14ac:dyDescent="0.25">
      <c r="B15" s="138"/>
      <c r="C15" s="138"/>
      <c r="D15" s="138"/>
      <c r="E15" s="138"/>
      <c r="G15" s="228" t="s">
        <v>51</v>
      </c>
      <c r="H15" s="228"/>
      <c r="I15" s="229"/>
      <c r="J15" s="229"/>
      <c r="K15" s="229"/>
      <c r="L15" s="87"/>
      <c r="M15" s="87"/>
      <c r="N15" s="87"/>
      <c r="O15" s="87"/>
      <c r="P15" s="87"/>
    </row>
    <row r="16" spans="2:16" x14ac:dyDescent="0.25">
      <c r="B16" s="138"/>
      <c r="C16" s="138"/>
      <c r="D16" s="138"/>
      <c r="E16" s="138"/>
      <c r="G16" s="228"/>
      <c r="H16" s="228"/>
      <c r="I16" s="88"/>
      <c r="J16" s="88" t="s">
        <v>3</v>
      </c>
      <c r="L16" s="87"/>
      <c r="M16" s="87"/>
      <c r="N16" s="87"/>
      <c r="O16" s="87"/>
      <c r="P16" s="87"/>
    </row>
    <row r="17" spans="3:15" x14ac:dyDescent="0.25">
      <c r="C17" s="88"/>
      <c r="D17" s="88"/>
      <c r="E17" s="88" t="s">
        <v>3</v>
      </c>
      <c r="G17" s="88" t="s">
        <v>3</v>
      </c>
      <c r="H17" s="88"/>
      <c r="I17" s="88"/>
      <c r="N17" s="88"/>
      <c r="O17" s="88"/>
    </row>
    <row r="44" spans="4:27" ht="15.75" thickBot="1" x14ac:dyDescent="0.3"/>
    <row r="45" spans="4:27" ht="15.75" thickBot="1" x14ac:dyDescent="0.3">
      <c r="D45" s="8" t="s">
        <v>15</v>
      </c>
      <c r="E45" s="9"/>
      <c r="F45" s="125">
        <v>1995</v>
      </c>
      <c r="G45" s="18">
        <v>1996</v>
      </c>
      <c r="H45" s="10">
        <v>1997</v>
      </c>
      <c r="I45" s="18">
        <v>1998</v>
      </c>
      <c r="J45" s="10">
        <v>1999</v>
      </c>
      <c r="K45" s="18">
        <v>2000</v>
      </c>
      <c r="L45" s="10">
        <v>2001</v>
      </c>
      <c r="M45" s="18">
        <v>2002</v>
      </c>
      <c r="N45" s="10">
        <v>2003</v>
      </c>
      <c r="O45" s="18">
        <v>2004</v>
      </c>
      <c r="P45" s="10">
        <v>2005</v>
      </c>
      <c r="Q45" s="18">
        <v>2006</v>
      </c>
      <c r="R45" s="10">
        <v>2007</v>
      </c>
      <c r="S45" s="18">
        <v>2008</v>
      </c>
      <c r="T45" s="10">
        <v>2009</v>
      </c>
      <c r="U45" s="18">
        <v>2010</v>
      </c>
      <c r="V45" s="10">
        <v>2011</v>
      </c>
      <c r="W45" s="18">
        <v>2012</v>
      </c>
      <c r="X45" s="10">
        <v>2013</v>
      </c>
      <c r="Y45" s="18">
        <v>2014</v>
      </c>
      <c r="Z45" s="10">
        <v>2015</v>
      </c>
      <c r="AA45" s="18">
        <v>2016</v>
      </c>
    </row>
    <row r="46" spans="4:27" x14ac:dyDescent="0.25">
      <c r="D46" s="222" t="s">
        <v>17</v>
      </c>
      <c r="E46" s="223"/>
      <c r="F46" s="126">
        <f>+(A!D47-B!E47)/(A!D47+B!E47)</f>
        <v>0.66747800320503126</v>
      </c>
      <c r="G46" s="127">
        <f>+(A!E47-B!F47)/(A!E47+B!F47)</f>
        <v>0.64674145972519859</v>
      </c>
      <c r="H46" s="128">
        <f>+(A!F47-B!G47)/(A!F47+B!G47)</f>
        <v>0.99160739598229064</v>
      </c>
      <c r="I46" s="127">
        <f>+(A!G47-B!H47)/(A!G47+B!H47)</f>
        <v>0.90302322108368549</v>
      </c>
      <c r="J46" s="128">
        <f>+(A!H47-B!I47)/(A!H47+B!I47)</f>
        <v>0.68239642873197159</v>
      </c>
      <c r="K46" s="127">
        <f>+(A!I47-B!J47)/(A!I47+B!J47)</f>
        <v>0.80266057416897185</v>
      </c>
      <c r="L46" s="128">
        <f>+(A!J47-B!K47)/(A!J47+B!K47)</f>
        <v>0.48734108879442178</v>
      </c>
      <c r="M46" s="127">
        <f>+(A!K47-B!L47)/(A!K47+B!L47)</f>
        <v>0.90132922956600303</v>
      </c>
      <c r="N46" s="128">
        <f>+(A!L47-B!M47)/(A!L47+B!M47)</f>
        <v>0.99740583351154977</v>
      </c>
      <c r="O46" s="127">
        <f>+(A!M47-B!N47)/(A!M47+B!N47)</f>
        <v>0.97307688456722941</v>
      </c>
      <c r="P46" s="128">
        <f>+(A!N47-B!O47)/(A!N47+B!O47)</f>
        <v>0.98758012855228583</v>
      </c>
      <c r="Q46" s="127">
        <f>+(A!O47-B!P47)/(A!O47+B!P47)</f>
        <v>0.99827929162520679</v>
      </c>
      <c r="R46" s="128">
        <f>+(A!P47-B!Q47)/(A!P47+B!Q47)</f>
        <v>0.95102213434488037</v>
      </c>
      <c r="S46" s="127">
        <f>+(A!Q47-B!R47)/(A!Q47+B!R47)</f>
        <v>0.92238987081266821</v>
      </c>
      <c r="T46" s="128">
        <f>+(A!R47-B!S47)/(A!R47+B!S47)</f>
        <v>0.83826003257391069</v>
      </c>
      <c r="U46" s="127">
        <f>+(A!S47-B!T47)/(A!S47+B!T47)</f>
        <v>0.52505781048882494</v>
      </c>
      <c r="V46" s="128">
        <f>+(A!T47-B!U47)/(A!T47+B!U47)</f>
        <v>0.98379011537105132</v>
      </c>
      <c r="W46" s="127">
        <f>+(A!U47-B!V47)/(A!U47+B!V47)</f>
        <v>0.85796938208628692</v>
      </c>
      <c r="X46" s="128">
        <f>+(A!V47-B!W47)/(A!V47+B!W47)</f>
        <v>0.99971192832063871</v>
      </c>
      <c r="Y46" s="127">
        <f>+(A!W47-B!X47)/(A!W47+B!X47)</f>
        <v>1</v>
      </c>
      <c r="Z46" s="128">
        <f>+(A!X47-B!Y47)/(A!X47+B!Y47)</f>
        <v>0.97542645959967511</v>
      </c>
      <c r="AA46" s="127">
        <f>+(A!Y47-B!Z47)/(A!Y47+B!Z47)</f>
        <v>0.98640078944289944</v>
      </c>
    </row>
    <row r="47" spans="4:27" x14ac:dyDescent="0.25">
      <c r="D47" s="224" t="s">
        <v>18</v>
      </c>
      <c r="E47" s="225"/>
      <c r="F47" s="129">
        <f>+(A!D48-B!E48)/(A!D48+B!E48)</f>
        <v>1</v>
      </c>
      <c r="G47" s="130">
        <f>+(A!E48-B!F48)/(A!E48+B!F48)</f>
        <v>-1</v>
      </c>
      <c r="H47" s="131">
        <f>+(A!F48-B!G48)/(A!F48+B!G48)</f>
        <v>-1</v>
      </c>
      <c r="I47" s="130">
        <f>+(A!G48-B!H48)/(A!G48+B!H48)</f>
        <v>-1</v>
      </c>
      <c r="J47" s="131">
        <f>+(A!H48-B!I48)/(A!H48+B!I48)</f>
        <v>-1</v>
      </c>
      <c r="K47" s="130">
        <f>+(A!I48-B!J48)/(A!I48+B!J48)</f>
        <v>-1</v>
      </c>
      <c r="L47" s="131">
        <f>+(A!J48-B!K48)/(A!J48+B!K48)</f>
        <v>-1</v>
      </c>
      <c r="M47" s="130">
        <f>+(A!K48-B!L48)/(A!K48+B!L48)</f>
        <v>-2.7366207825486988E-2</v>
      </c>
      <c r="N47" s="131">
        <f>+(A!L48-B!M48)/(A!L48+B!M48)</f>
        <v>-0.64982105236439314</v>
      </c>
      <c r="O47" s="130">
        <f>+(A!M48-B!N48)/(A!M48+B!N48)</f>
        <v>-1</v>
      </c>
      <c r="P47" s="131">
        <f>+(A!N48-B!O48)/(A!N48+B!O48)</f>
        <v>-0.99977348019367451</v>
      </c>
      <c r="Q47" s="130">
        <f>+(A!O48-B!P48)/(A!O48+B!P48)</f>
        <v>-0.81068405130971066</v>
      </c>
      <c r="R47" s="131">
        <f>+(A!P48-B!Q48)/(A!P48+B!Q48)</f>
        <v>-1</v>
      </c>
      <c r="S47" s="130">
        <f>+(A!Q48-B!R48)/(A!Q48+B!R48)</f>
        <v>-0.84319126533830357</v>
      </c>
      <c r="T47" s="131">
        <f>+(A!R48-B!S48)/(A!R48+B!S48)</f>
        <v>-1</v>
      </c>
      <c r="U47" s="130">
        <f>+(A!S48-B!T48)/(A!S48+B!T48)</f>
        <v>-1</v>
      </c>
      <c r="V47" s="131">
        <f>+(A!T48-B!U48)/(A!T48+B!U48)</f>
        <v>-1</v>
      </c>
      <c r="W47" s="130">
        <f>+(A!U48-B!V48)/(A!U48+B!V48)</f>
        <v>-1</v>
      </c>
      <c r="X47" s="131">
        <f>+(A!V48-B!W48)/(A!V48+B!W48)</f>
        <v>-0.95822965986250042</v>
      </c>
      <c r="Y47" s="130">
        <f>+(A!W48-B!X48)/(A!W48+B!X48)</f>
        <v>-0.97571846195626122</v>
      </c>
      <c r="Z47" s="131">
        <f>+(A!X48-B!Y48)/(A!X48+B!Y48)</f>
        <v>-0.96646839206108126</v>
      </c>
      <c r="AA47" s="130">
        <f>+(A!Y48-B!Z48)/(A!Y48+B!Z48)</f>
        <v>-1</v>
      </c>
    </row>
    <row r="48" spans="4:27" x14ac:dyDescent="0.25">
      <c r="D48" s="222" t="s">
        <v>19</v>
      </c>
      <c r="E48" s="223"/>
      <c r="F48" s="129">
        <f>+(A!D49-B!E49)/(A!D49+B!E49)</f>
        <v>-0.91458033226414803</v>
      </c>
      <c r="G48" s="130">
        <f>+(A!E49-B!F49)/(A!E49+B!F49)</f>
        <v>-0.54706680234548333</v>
      </c>
      <c r="H48" s="131">
        <f>+(A!F49-B!G49)/(A!F49+B!G49)</f>
        <v>-0.35138182916296229</v>
      </c>
      <c r="I48" s="130">
        <f>+(A!G49-B!H49)/(A!G49+B!H49)</f>
        <v>-0.13030826204712531</v>
      </c>
      <c r="J48" s="131">
        <f>+(A!H49-B!I49)/(A!H49+B!I49)</f>
        <v>0.52195900338857593</v>
      </c>
      <c r="K48" s="130">
        <f>+(A!I49-B!J49)/(A!I49+B!J49)</f>
        <v>-0.27676554473062193</v>
      </c>
      <c r="L48" s="131">
        <f>+(A!J49-B!K49)/(A!J49+B!K49)</f>
        <v>-0.43253442555208504</v>
      </c>
      <c r="M48" s="130">
        <f>+(A!K49-B!L49)/(A!K49+B!L49)</f>
        <v>0.55025285026602477</v>
      </c>
      <c r="N48" s="131">
        <f>+(A!L49-B!M49)/(A!L49+B!M49)</f>
        <v>-0.49393704602178223</v>
      </c>
      <c r="O48" s="130">
        <f>+(A!M49-B!N49)/(A!M49+B!N49)</f>
        <v>5.2837883317165824E-2</v>
      </c>
      <c r="P48" s="131">
        <f>+(A!N49-B!O49)/(A!N49+B!O49)</f>
        <v>-0.14670615078401864</v>
      </c>
      <c r="Q48" s="130">
        <f>+(A!O49-B!P49)/(A!O49+B!P49)</f>
        <v>-0.8789187172720615</v>
      </c>
      <c r="R48" s="131">
        <f>+(A!P49-B!Q49)/(A!P49+B!Q49)</f>
        <v>-0.55705201761994294</v>
      </c>
      <c r="S48" s="130">
        <f>+(A!Q49-B!R49)/(A!Q49+B!R49)</f>
        <v>-0.37494772628127021</v>
      </c>
      <c r="T48" s="131">
        <f>+(A!R49-B!S49)/(A!R49+B!S49)</f>
        <v>-0.46376559351284702</v>
      </c>
      <c r="U48" s="130">
        <f>+(A!S49-B!T49)/(A!S49+B!T49)</f>
        <v>0.59919986509353329</v>
      </c>
      <c r="V48" s="131">
        <f>+(A!T49-B!U49)/(A!T49+B!U49)</f>
        <v>0.92739903506052723</v>
      </c>
      <c r="W48" s="130">
        <f>+(A!U49-B!V49)/(A!U49+B!V49)</f>
        <v>0.92356676158616935</v>
      </c>
      <c r="X48" s="131">
        <f>+(A!V49-B!W49)/(A!V49+B!W49)</f>
        <v>1</v>
      </c>
      <c r="Y48" s="130">
        <f>+(A!W49-B!X49)/(A!W49+B!X49)</f>
        <v>-0.35028989399516586</v>
      </c>
      <c r="Z48" s="131">
        <f>+(A!X49-B!Y49)/(A!X49+B!Y49)</f>
        <v>0.13729580652004805</v>
      </c>
      <c r="AA48" s="130">
        <f>+(A!Y49-B!Z49)/(A!Y49+B!Z49)</f>
        <v>-0.63720746519206084</v>
      </c>
    </row>
    <row r="49" spans="4:27" x14ac:dyDescent="0.25">
      <c r="D49" s="224" t="s">
        <v>20</v>
      </c>
      <c r="E49" s="225"/>
      <c r="F49" s="129">
        <f>+(A!D50-B!E50)/(A!D50+B!E50)</f>
        <v>1</v>
      </c>
      <c r="G49" s="130">
        <f>+(A!E50-B!F50)/(A!E50+B!F50)</f>
        <v>1</v>
      </c>
      <c r="H49" s="131">
        <f>+(A!F50-B!G50)/(A!F50+B!G50)</f>
        <v>1</v>
      </c>
      <c r="I49" s="130">
        <f>+(A!G50-B!H50)/(A!G50+B!H50)</f>
        <v>1</v>
      </c>
      <c r="J49" s="131">
        <f>+(A!H50-B!I50)/(A!H50+B!I50)</f>
        <v>1</v>
      </c>
      <c r="K49" s="130">
        <f>+(A!I50-B!J50)/(A!I50+B!J50)</f>
        <v>1</v>
      </c>
      <c r="L49" s="131">
        <f>+(A!J50-B!K50)/(A!J50+B!K50)</f>
        <v>1</v>
      </c>
      <c r="M49" s="130">
        <f>+(A!K50-B!L50)/(A!K50+B!L50)</f>
        <v>1</v>
      </c>
      <c r="N49" s="131">
        <f>+(A!L50-B!M50)/(A!L50+B!M50)</f>
        <v>1</v>
      </c>
      <c r="O49" s="130">
        <f>+(A!M50-B!N50)/(A!M50+B!N50)</f>
        <v>1</v>
      </c>
      <c r="P49" s="131">
        <f>+(A!N50-B!O50)/(A!N50+B!O50)</f>
        <v>1</v>
      </c>
      <c r="Q49" s="130">
        <f>+(A!O50-B!P50)/(A!O50+B!P50)</f>
        <v>1</v>
      </c>
      <c r="R49" s="131">
        <f>+(A!P50-B!Q50)/(A!P50+B!Q50)</f>
        <v>1</v>
      </c>
      <c r="S49" s="130">
        <f>+(A!Q50-B!R50)/(A!Q50+B!R50)</f>
        <v>1</v>
      </c>
      <c r="T49" s="131">
        <f>+(A!R50-B!S50)/(A!R50+B!S50)</f>
        <v>1</v>
      </c>
      <c r="U49" s="130">
        <f>+(A!S50-B!T50)/(A!S50+B!T50)</f>
        <v>1</v>
      </c>
      <c r="V49" s="131">
        <f>+(A!T50-B!U50)/(A!T50+B!U50)</f>
        <v>1</v>
      </c>
      <c r="W49" s="130">
        <f>+(A!U50-B!V50)/(A!U50+B!V50)</f>
        <v>1</v>
      </c>
      <c r="X49" s="131">
        <f>+(A!V50-B!W50)/(A!V50+B!W50)</f>
        <v>1</v>
      </c>
      <c r="Y49" s="130">
        <f>+(A!W50-B!X50)/(A!W50+B!X50)</f>
        <v>1</v>
      </c>
      <c r="Z49" s="131">
        <f>+(A!X50-B!Y50)/(A!X50+B!Y50)</f>
        <v>1</v>
      </c>
      <c r="AA49" s="130">
        <f>+(A!Y50-B!Z50)/(A!Y50+B!Z50)</f>
        <v>1</v>
      </c>
    </row>
    <row r="50" spans="4:27" x14ac:dyDescent="0.25">
      <c r="D50" s="222" t="s">
        <v>21</v>
      </c>
      <c r="E50" s="223"/>
      <c r="F50" s="129" t="e">
        <f>+(A!D51-B!E51)/(A!D51+B!E51)</f>
        <v>#DIV/0!</v>
      </c>
      <c r="G50" s="130" t="e">
        <f>+(A!E51-B!F51)/(A!E51+B!F51)</f>
        <v>#DIV/0!</v>
      </c>
      <c r="H50" s="131" t="e">
        <f>+(A!F51-B!G51)/(A!F51+B!G51)</f>
        <v>#DIV/0!</v>
      </c>
      <c r="I50" s="130">
        <f>+(A!G51-B!H51)/(A!G51+B!H51)</f>
        <v>1</v>
      </c>
      <c r="J50" s="131" t="e">
        <f>+(A!H51-B!I51)/(A!H51+B!I51)</f>
        <v>#DIV/0!</v>
      </c>
      <c r="K50" s="130">
        <f>+(A!I51-B!J51)/(A!I51+B!J51)</f>
        <v>1</v>
      </c>
      <c r="L50" s="131" t="e">
        <f>+(A!J51-B!K51)/(A!J51+B!K51)</f>
        <v>#DIV/0!</v>
      </c>
      <c r="M50" s="130" t="e">
        <f>+(A!K51-B!L51)/(A!K51+B!L51)</f>
        <v>#DIV/0!</v>
      </c>
      <c r="N50" s="131">
        <f>+(A!L51-B!M51)/(A!L51+B!M51)</f>
        <v>-0.90776682036741785</v>
      </c>
      <c r="O50" s="130">
        <f>+(A!M51-B!N51)/(A!M51+B!N51)</f>
        <v>-1</v>
      </c>
      <c r="P50" s="131" t="e">
        <f>+(A!N51-B!O51)/(A!N51+B!O51)</f>
        <v>#DIV/0!</v>
      </c>
      <c r="Q50" s="130">
        <f>+(A!O51-B!P51)/(A!O51+B!P51)</f>
        <v>1</v>
      </c>
      <c r="R50" s="131">
        <f>+(A!P51-B!Q51)/(A!P51+B!Q51)</f>
        <v>1</v>
      </c>
      <c r="S50" s="130">
        <f>+(A!Q51-B!R51)/(A!Q51+B!R51)</f>
        <v>1</v>
      </c>
      <c r="T50" s="131">
        <f>+(A!R51-B!S51)/(A!R51+B!S51)</f>
        <v>1</v>
      </c>
      <c r="U50" s="130">
        <f>+(A!S51-B!T51)/(A!S51+B!T51)</f>
        <v>1</v>
      </c>
      <c r="V50" s="131">
        <f>+(A!T51-B!U51)/(A!T51+B!U51)</f>
        <v>1</v>
      </c>
      <c r="W50" s="130">
        <f>+(A!U51-B!V51)/(A!U51+B!V51)</f>
        <v>1</v>
      </c>
      <c r="X50" s="131" t="e">
        <f>+(A!V51-B!W51)/(A!V51+B!W51)</f>
        <v>#DIV/0!</v>
      </c>
      <c r="Y50" s="130" t="e">
        <f>+(A!W51-B!X51)/(A!W51+B!X51)</f>
        <v>#DIV/0!</v>
      </c>
      <c r="Z50" s="131">
        <f>+(A!X51-B!Y51)/(A!X51+B!Y51)</f>
        <v>1</v>
      </c>
      <c r="AA50" s="130" t="e">
        <f>+(A!Y51-B!Z51)/(A!Y51+B!Z51)</f>
        <v>#DIV/0!</v>
      </c>
    </row>
    <row r="51" spans="4:27" x14ac:dyDescent="0.25">
      <c r="D51" s="224" t="s">
        <v>22</v>
      </c>
      <c r="E51" s="225"/>
      <c r="F51" s="129">
        <f>+(A!D52-B!E52)/(A!D52+B!E52)</f>
        <v>-0.3905493034532585</v>
      </c>
      <c r="G51" s="130">
        <f>+(A!E52-B!F52)/(A!E52+B!F52)</f>
        <v>-0.17185607938066899</v>
      </c>
      <c r="H51" s="131">
        <f>+(A!F52-B!G52)/(A!F52+B!G52)</f>
        <v>-0.23027039696161533</v>
      </c>
      <c r="I51" s="130">
        <f>+(A!G52-B!H52)/(A!G52+B!H52)</f>
        <v>-2.1529106511710583E-2</v>
      </c>
      <c r="J51" s="131">
        <f>+(A!H52-B!I52)/(A!H52+B!I52)</f>
        <v>0.47851356070861328</v>
      </c>
      <c r="K51" s="130">
        <f>+(A!I52-B!J52)/(A!I52+B!J52)</f>
        <v>-0.15992960597509315</v>
      </c>
      <c r="L51" s="131">
        <f>+(A!J52-B!K52)/(A!J52+B!K52)</f>
        <v>-0.19752606920336421</v>
      </c>
      <c r="M51" s="130">
        <f>+(A!K52-B!L52)/(A!K52+B!L52)</f>
        <v>0.54358994268073557</v>
      </c>
      <c r="N51" s="131">
        <f>+(A!L52-B!M52)/(A!L52+B!M52)</f>
        <v>0.49299632928258519</v>
      </c>
      <c r="O51" s="130">
        <f>+(A!M52-B!N52)/(A!M52+B!N52)</f>
        <v>4.6030416809656922E-2</v>
      </c>
      <c r="P51" s="131">
        <f>+(A!N52-B!O52)/(A!N52+B!O52)</f>
        <v>7.245109078269813E-3</v>
      </c>
      <c r="Q51" s="130">
        <f>+(A!O52-B!P52)/(A!O52+B!P52)</f>
        <v>8.9913737775519448E-2</v>
      </c>
      <c r="R51" s="131">
        <f>+(A!P52-B!Q52)/(A!P52+B!Q52)</f>
        <v>0.54979005557263705</v>
      </c>
      <c r="S51" s="130">
        <f>+(A!Q52-B!R52)/(A!Q52+B!R52)</f>
        <v>0.41000919681177195</v>
      </c>
      <c r="T51" s="131">
        <f>+(A!R52-B!S52)/(A!R52+B!S52)</f>
        <v>0.32320489142872533</v>
      </c>
      <c r="U51" s="130">
        <f>+(A!S52-B!T52)/(A!S52+B!T52)</f>
        <v>0.31695612127055262</v>
      </c>
      <c r="V51" s="131">
        <f>+(A!T52-B!U52)/(A!T52+B!U52)</f>
        <v>0.4449382480561116</v>
      </c>
      <c r="W51" s="130">
        <f>+(A!U52-B!V52)/(A!U52+B!V52)</f>
        <v>-0.25259755540210516</v>
      </c>
      <c r="X51" s="131">
        <f>+(A!V52-B!W52)/(A!V52+B!W52)</f>
        <v>-0.5076032292311311</v>
      </c>
      <c r="Y51" s="130">
        <f>+(A!W52-B!X52)/(A!W52+B!X52)</f>
        <v>0.19650399692101123</v>
      </c>
      <c r="Z51" s="131">
        <f>+(A!X52-B!Y52)/(A!X52+B!Y52)</f>
        <v>0.73364804546462214</v>
      </c>
      <c r="AA51" s="130">
        <f>+(A!Y52-B!Z52)/(A!Y52+B!Z52)</f>
        <v>0.45079255402345048</v>
      </c>
    </row>
    <row r="52" spans="4:27" x14ac:dyDescent="0.25">
      <c r="D52" s="222" t="s">
        <v>23</v>
      </c>
      <c r="E52" s="223"/>
      <c r="F52" s="129">
        <f>+(A!D53-B!E53)/(A!D53+B!E53)</f>
        <v>0.29093452330155062</v>
      </c>
      <c r="G52" s="130">
        <f>+(A!E53-B!F53)/(A!E53+B!F53)</f>
        <v>-3.4348369510010981E-2</v>
      </c>
      <c r="H52" s="131">
        <f>+(A!F53-B!G53)/(A!F53+B!G53)</f>
        <v>-0.53209415422575401</v>
      </c>
      <c r="I52" s="130">
        <f>+(A!G53-B!H53)/(A!G53+B!H53)</f>
        <v>-0.29125965027801998</v>
      </c>
      <c r="J52" s="131">
        <f>+(A!H53-B!I53)/(A!H53+B!I53)</f>
        <v>0.48076023674360652</v>
      </c>
      <c r="K52" s="130">
        <f>+(A!I53-B!J53)/(A!I53+B!J53)</f>
        <v>-0.28920471229727096</v>
      </c>
      <c r="L52" s="131">
        <f>+(A!J53-B!K53)/(A!J53+B!K53)</f>
        <v>-0.2324886247419449</v>
      </c>
      <c r="M52" s="130">
        <f>+(A!K53-B!L53)/(A!K53+B!L53)</f>
        <v>0.59353987179207435</v>
      </c>
      <c r="N52" s="131">
        <f>+(A!L53-B!M53)/(A!L53+B!M53)</f>
        <v>0.59300880821481283</v>
      </c>
      <c r="O52" s="130">
        <f>+(A!M53-B!N53)/(A!M53+B!N53)</f>
        <v>0.59730808382421796</v>
      </c>
      <c r="P52" s="131">
        <f>+(A!N53-B!O53)/(A!N53+B!O53)</f>
        <v>0.97818376773743831</v>
      </c>
      <c r="Q52" s="130">
        <f>+(A!O53-B!P53)/(A!O53+B!P53)</f>
        <v>0.86143685136793979</v>
      </c>
      <c r="R52" s="131">
        <f>+(A!P53-B!Q53)/(A!P53+B!Q53)</f>
        <v>0.70288698175698905</v>
      </c>
      <c r="S52" s="130">
        <f>+(A!Q53-B!R53)/(A!Q53+B!R53)</f>
        <v>0.18007436004827221</v>
      </c>
      <c r="T52" s="131">
        <f>+(A!R53-B!S53)/(A!R53+B!S53)</f>
        <v>0.69099948134645095</v>
      </c>
      <c r="U52" s="130">
        <f>+(A!S53-B!T53)/(A!S53+B!T53)</f>
        <v>0.68240756120571233</v>
      </c>
      <c r="V52" s="131">
        <f>+(A!T53-B!U53)/(A!T53+B!U53)</f>
        <v>0.47796365840416499</v>
      </c>
      <c r="W52" s="130">
        <f>+(A!U53-B!V53)/(A!U53+B!V53)</f>
        <v>0.26062057679065548</v>
      </c>
      <c r="X52" s="131">
        <f>+(A!V53-B!W53)/(A!V53+B!W53)</f>
        <v>0.76553325437998099</v>
      </c>
      <c r="Y52" s="130">
        <f>+(A!W53-B!X53)/(A!W53+B!X53)</f>
        <v>6.298114174198309E-2</v>
      </c>
      <c r="Z52" s="131">
        <f>+(A!X53-B!Y53)/(A!X53+B!Y53)</f>
        <v>0.94344885568485959</v>
      </c>
      <c r="AA52" s="130">
        <f>+(A!Y53-B!Z53)/(A!Y53+B!Z53)</f>
        <v>0.99823576716898332</v>
      </c>
    </row>
    <row r="53" spans="4:27" x14ac:dyDescent="0.25">
      <c r="D53" s="224" t="s">
        <v>24</v>
      </c>
      <c r="E53" s="225"/>
      <c r="F53" s="129">
        <f>+(A!D54-B!E54)/(A!D54+B!E54)</f>
        <v>-0.31182721150780762</v>
      </c>
      <c r="G53" s="130">
        <f>+(A!E54-B!F54)/(A!E54+B!F54)</f>
        <v>0.68228142808590864</v>
      </c>
      <c r="H53" s="131">
        <f>+(A!F54-B!G54)/(A!F54+B!G54)</f>
        <v>0.37117052784723586</v>
      </c>
      <c r="I53" s="130">
        <f>+(A!G54-B!H54)/(A!G54+B!H54)</f>
        <v>0.32609387126068407</v>
      </c>
      <c r="J53" s="131">
        <f>+(A!H54-B!I54)/(A!H54+B!I54)</f>
        <v>0.99016945001663348</v>
      </c>
      <c r="K53" s="130">
        <f>+(A!I54-B!J54)/(A!I54+B!J54)</f>
        <v>0.99491790555614812</v>
      </c>
      <c r="L53" s="131">
        <f>+(A!J54-B!K54)/(A!J54+B!K54)</f>
        <v>0.9820860750809205</v>
      </c>
      <c r="M53" s="130">
        <f>+(A!K54-B!L54)/(A!K54+B!L54)</f>
        <v>0.98027083181811936</v>
      </c>
      <c r="N53" s="131">
        <f>+(A!L54-B!M54)/(A!L54+B!M54)</f>
        <v>0.98760466763937593</v>
      </c>
      <c r="O53" s="130">
        <f>+(A!M54-B!N54)/(A!M54+B!N54)</f>
        <v>0.95395225115054982</v>
      </c>
      <c r="P53" s="131">
        <f>+(A!N54-B!O54)/(A!N54+B!O54)</f>
        <v>0.98234611311779174</v>
      </c>
      <c r="Q53" s="130">
        <f>+(A!O54-B!P54)/(A!O54+B!P54)</f>
        <v>0.99979851240857065</v>
      </c>
      <c r="R53" s="131">
        <f>+(A!P54-B!Q54)/(A!P54+B!Q54)</f>
        <v>0.44440466108351845</v>
      </c>
      <c r="S53" s="130">
        <f>+(A!Q54-B!R54)/(A!Q54+B!R54)</f>
        <v>0.38913139258454266</v>
      </c>
      <c r="T53" s="131">
        <f>+(A!R54-B!S54)/(A!R54+B!S54)</f>
        <v>0.57716949414206553</v>
      </c>
      <c r="U53" s="130">
        <f>+(A!S54-B!T54)/(A!S54+B!T54)</f>
        <v>0.84745935448615317</v>
      </c>
      <c r="V53" s="131">
        <f>+(A!T54-B!U54)/(A!T54+B!U54)</f>
        <v>0.93463534534176129</v>
      </c>
      <c r="W53" s="130">
        <f>+(A!U54-B!V54)/(A!U54+B!V54)</f>
        <v>-0.68978293189382034</v>
      </c>
      <c r="X53" s="131">
        <f>+(A!V54-B!W54)/(A!V54+B!W54)</f>
        <v>0.98449651219433776</v>
      </c>
      <c r="Y53" s="130">
        <f>+(A!W54-B!X54)/(A!W54+B!X54)</f>
        <v>0.99839587075744574</v>
      </c>
      <c r="Z53" s="131">
        <f>+(A!X54-B!Y54)/(A!X54+B!Y54)</f>
        <v>0.99901983055611832</v>
      </c>
      <c r="AA53" s="130">
        <f>+(A!Y54-B!Z54)/(A!Y54+B!Z54)</f>
        <v>0.99803921323117872</v>
      </c>
    </row>
    <row r="54" spans="4:27" x14ac:dyDescent="0.25">
      <c r="D54" s="222" t="s">
        <v>25</v>
      </c>
      <c r="E54" s="223"/>
      <c r="F54" s="129">
        <f>+(A!D55-B!E55)/(A!D55+B!E55)</f>
        <v>0.69105030478069263</v>
      </c>
      <c r="G54" s="130">
        <f>+(A!E55-B!F55)/(A!E55+B!F55)</f>
        <v>0.71396494032338542</v>
      </c>
      <c r="H54" s="131">
        <f>+(A!F55-B!G55)/(A!F55+B!G55)</f>
        <v>0.70073976221928669</v>
      </c>
      <c r="I54" s="130">
        <f>+(A!G55-B!H55)/(A!G55+B!H55)</f>
        <v>0.80404396700328928</v>
      </c>
      <c r="J54" s="131">
        <f>+(A!H55-B!I55)/(A!H55+B!I55)</f>
        <v>0.91274213406733651</v>
      </c>
      <c r="K54" s="130">
        <f>+(A!I55-B!J55)/(A!I55+B!J55)</f>
        <v>0.97644554725480948</v>
      </c>
      <c r="L54" s="131">
        <f>+(A!J55-B!K55)/(A!J55+B!K55)</f>
        <v>0.96689223019230375</v>
      </c>
      <c r="M54" s="130">
        <f>+(A!K55-B!L55)/(A!K55+B!L55)</f>
        <v>0.97384457973486938</v>
      </c>
      <c r="N54" s="131">
        <f>+(A!L55-B!M55)/(A!L55+B!M55)</f>
        <v>0.98258888087007212</v>
      </c>
      <c r="O54" s="130">
        <f>+(A!M55-B!N55)/(A!M55+B!N55)</f>
        <v>0.97571792469106156</v>
      </c>
      <c r="P54" s="131">
        <f>+(A!N55-B!O55)/(A!N55+B!O55)</f>
        <v>0.98612177068276674</v>
      </c>
      <c r="Q54" s="130">
        <f>+(A!O55-B!P55)/(A!O55+B!P55)</f>
        <v>0.98307767033598825</v>
      </c>
      <c r="R54" s="131">
        <f>+(A!P55-B!Q55)/(A!P55+B!Q55)</f>
        <v>0.80451405948711519</v>
      </c>
      <c r="S54" s="130">
        <f>+(A!Q55-B!R55)/(A!Q55+B!R55)</f>
        <v>0.99342904792916731</v>
      </c>
      <c r="T54" s="131">
        <f>+(A!R55-B!S55)/(A!R55+B!S55)</f>
        <v>0.94646469484611095</v>
      </c>
      <c r="U54" s="130">
        <f>+(A!S55-B!T55)/(A!S55+B!T55)</f>
        <v>0.95277861637699957</v>
      </c>
      <c r="V54" s="131">
        <f>+(A!T55-B!U55)/(A!T55+B!U55)</f>
        <v>0.99484092804193036</v>
      </c>
      <c r="W54" s="130">
        <f>+(A!U55-B!V55)/(A!U55+B!V55)</f>
        <v>0.99052545063273678</v>
      </c>
      <c r="X54" s="131">
        <f>+(A!V55-B!W55)/(A!V55+B!W55)</f>
        <v>0.99428723141290309</v>
      </c>
      <c r="Y54" s="130">
        <f>+(A!W55-B!X55)/(A!W55+B!X55)</f>
        <v>0.99257434430587965</v>
      </c>
      <c r="Z54" s="131">
        <f>+(A!X55-B!Y55)/(A!X55+B!Y55)</f>
        <v>0.97955599917225078</v>
      </c>
      <c r="AA54" s="130">
        <f>+(A!Y55-B!Z55)/(A!Y55+B!Z55)</f>
        <v>0.99441478981395715</v>
      </c>
    </row>
    <row r="55" spans="4:27" ht="15.75" thickBot="1" x14ac:dyDescent="0.3">
      <c r="D55" s="220" t="s">
        <v>26</v>
      </c>
      <c r="E55" s="221"/>
      <c r="F55" s="132" t="e">
        <f>+(A!D56-B!E56)/(A!D56+B!E56)</f>
        <v>#DIV/0!</v>
      </c>
      <c r="G55" s="133">
        <f>+(A!E56-B!F56)/(A!E56+B!F56)</f>
        <v>1</v>
      </c>
      <c r="H55" s="134">
        <f>+(A!F56-B!G56)/(A!F56+B!G56)</f>
        <v>-1</v>
      </c>
      <c r="I55" s="133" t="e">
        <f>+(A!G56-B!H56)/(A!G56+B!H56)</f>
        <v>#DIV/0!</v>
      </c>
      <c r="J55" s="134" t="e">
        <f>+(A!H56-B!I56)/(A!H56+B!I56)</f>
        <v>#DIV/0!</v>
      </c>
      <c r="K55" s="133"/>
      <c r="L55" s="134">
        <f>+(A!J56-B!K56)/(A!J56+B!K56)</f>
        <v>-1</v>
      </c>
      <c r="M55" s="133">
        <f>+(A!K56-B!L56)/(A!K56+B!L56)</f>
        <v>1</v>
      </c>
      <c r="N55" s="134">
        <f>+(A!L56-B!M56)/(A!L56+B!M56)</f>
        <v>-1</v>
      </c>
      <c r="O55" s="133">
        <f>+(A!M56-B!N56)/(A!M56+B!N56)</f>
        <v>1</v>
      </c>
      <c r="P55" s="134">
        <f>+(A!N56-B!O56)/(A!N56+B!O56)</f>
        <v>-0.11411929673174413</v>
      </c>
      <c r="Q55" s="133">
        <f>+(A!O56-B!P56)/(A!O56+B!P56)</f>
        <v>0.52494867446219773</v>
      </c>
      <c r="R55" s="134">
        <f>+(A!P56-B!Q56)/(A!P56+B!Q56)</f>
        <v>6.6209875623743225E-2</v>
      </c>
      <c r="S55" s="133">
        <f>+(A!Q56-B!R56)/(A!Q56+B!R56)</f>
        <v>1</v>
      </c>
      <c r="T55" s="134">
        <f>+(A!R56-B!S56)/(A!R56+B!S56)</f>
        <v>0.99984803586353632</v>
      </c>
      <c r="U55" s="133">
        <f>+(A!S56-B!T56)/(A!S56+B!T56)</f>
        <v>0.58812255506839251</v>
      </c>
      <c r="V55" s="134">
        <f>+(A!T56-B!U56)/(A!T56+B!U56)</f>
        <v>-0.80992716909436357</v>
      </c>
      <c r="W55" s="133">
        <f>+(A!U56-B!V56)/(A!U56+B!V56)</f>
        <v>0.66943594228246606</v>
      </c>
      <c r="X55" s="134">
        <f>+(A!V56-B!W56)/(A!V56+B!W56)</f>
        <v>-9.5934095136858827E-2</v>
      </c>
      <c r="Y55" s="133">
        <f>+(A!W56-B!X56)/(A!W56+B!X56)</f>
        <v>-0.5528011549702454</v>
      </c>
      <c r="Z55" s="134">
        <f>+(A!X56-B!Y56)/(A!X56+B!Y56)</f>
        <v>-0.95792131285503912</v>
      </c>
      <c r="AA55" s="133">
        <f>+(A!Y56-B!Z56)/(A!Y56+B!Z56)</f>
        <v>0.53813250819075364</v>
      </c>
    </row>
    <row r="56" spans="4:27" s="1" customFormat="1" x14ac:dyDescent="0.25">
      <c r="D56" s="1" t="s">
        <v>57</v>
      </c>
      <c r="E56" s="140"/>
      <c r="F56" s="131"/>
      <c r="G56" s="131"/>
      <c r="H56" s="131"/>
      <c r="I56" s="131"/>
      <c r="J56" s="131"/>
      <c r="K56" s="131"/>
      <c r="L56" s="131"/>
      <c r="M56" s="131"/>
      <c r="N56" s="131"/>
      <c r="O56" s="131"/>
      <c r="P56" s="131"/>
      <c r="Q56" s="131"/>
      <c r="R56" s="131"/>
      <c r="S56" s="131"/>
      <c r="T56" s="131"/>
      <c r="U56" s="131"/>
      <c r="V56" s="131"/>
      <c r="W56" s="131"/>
      <c r="X56" s="131"/>
      <c r="Y56" s="131"/>
      <c r="Z56" s="131"/>
      <c r="AA56" s="131"/>
    </row>
    <row r="57" spans="4:27" ht="15.75" thickBot="1" x14ac:dyDescent="0.3"/>
    <row r="58" spans="4:27" ht="15.75" thickBot="1" x14ac:dyDescent="0.3">
      <c r="D58" s="8" t="s">
        <v>15</v>
      </c>
      <c r="E58" s="9"/>
      <c r="F58" s="18">
        <v>1995</v>
      </c>
      <c r="G58" s="10">
        <v>1996</v>
      </c>
      <c r="H58" s="18">
        <v>1997</v>
      </c>
      <c r="I58" s="10">
        <v>1998</v>
      </c>
      <c r="J58" s="18">
        <v>1999</v>
      </c>
      <c r="K58" s="10">
        <v>2000</v>
      </c>
      <c r="L58" s="18">
        <v>2001</v>
      </c>
      <c r="M58" s="10">
        <v>2002</v>
      </c>
      <c r="N58" s="18">
        <v>2003</v>
      </c>
      <c r="O58" s="10">
        <v>2004</v>
      </c>
      <c r="P58" s="18">
        <v>2005</v>
      </c>
      <c r="Q58" s="10">
        <v>2006</v>
      </c>
      <c r="R58" s="18">
        <v>2007</v>
      </c>
      <c r="S58" s="10">
        <v>2008</v>
      </c>
      <c r="T58" s="18">
        <v>2009</v>
      </c>
      <c r="U58" s="10">
        <v>2010</v>
      </c>
      <c r="V58" s="18">
        <v>2011</v>
      </c>
      <c r="W58" s="10">
        <v>2012</v>
      </c>
      <c r="X58" s="18">
        <v>2013</v>
      </c>
      <c r="Y58" s="10">
        <v>2014</v>
      </c>
      <c r="Z58" s="18">
        <v>2015</v>
      </c>
      <c r="AA58" s="11">
        <v>2016</v>
      </c>
    </row>
    <row r="59" spans="4:27" x14ac:dyDescent="0.25">
      <c r="D59" s="222" t="s">
        <v>17</v>
      </c>
      <c r="E59" s="223"/>
      <c r="F59" s="135" t="str">
        <f>+IF(F46&gt;0.33, "COMERCIO INTRAINDUSTRIAL", "INDICIO DE COMERCIO INTRAINDUSTRIAL")</f>
        <v>COMERCIO INTRAINDUSTRIAL</v>
      </c>
      <c r="G59" s="168" t="str">
        <f t="shared" ref="G59:AA59" si="0">+IF(G46&gt;0.33, "COMERCIO INTRAINDUSTRIAL", "INDICIO DE COMERCIO INTRAINDUSTRIAL")</f>
        <v>COMERCIO INTRAINDUSTRIAL</v>
      </c>
      <c r="H59" s="135" t="str">
        <f t="shared" si="0"/>
        <v>COMERCIO INTRAINDUSTRIAL</v>
      </c>
      <c r="I59" s="168" t="str">
        <f t="shared" si="0"/>
        <v>COMERCIO INTRAINDUSTRIAL</v>
      </c>
      <c r="J59" s="135" t="str">
        <f t="shared" si="0"/>
        <v>COMERCIO INTRAINDUSTRIAL</v>
      </c>
      <c r="K59" s="168" t="str">
        <f t="shared" si="0"/>
        <v>COMERCIO INTRAINDUSTRIAL</v>
      </c>
      <c r="L59" s="135" t="str">
        <f t="shared" si="0"/>
        <v>COMERCIO INTRAINDUSTRIAL</v>
      </c>
      <c r="M59" s="168" t="str">
        <f t="shared" si="0"/>
        <v>COMERCIO INTRAINDUSTRIAL</v>
      </c>
      <c r="N59" s="135" t="str">
        <f t="shared" si="0"/>
        <v>COMERCIO INTRAINDUSTRIAL</v>
      </c>
      <c r="O59" s="168" t="str">
        <f t="shared" si="0"/>
        <v>COMERCIO INTRAINDUSTRIAL</v>
      </c>
      <c r="P59" s="135" t="str">
        <f t="shared" si="0"/>
        <v>COMERCIO INTRAINDUSTRIAL</v>
      </c>
      <c r="Q59" s="168" t="str">
        <f t="shared" si="0"/>
        <v>COMERCIO INTRAINDUSTRIAL</v>
      </c>
      <c r="R59" s="135" t="str">
        <f t="shared" si="0"/>
        <v>COMERCIO INTRAINDUSTRIAL</v>
      </c>
      <c r="S59" s="168" t="str">
        <f t="shared" si="0"/>
        <v>COMERCIO INTRAINDUSTRIAL</v>
      </c>
      <c r="T59" s="135" t="str">
        <f t="shared" si="0"/>
        <v>COMERCIO INTRAINDUSTRIAL</v>
      </c>
      <c r="U59" s="168" t="str">
        <f t="shared" si="0"/>
        <v>COMERCIO INTRAINDUSTRIAL</v>
      </c>
      <c r="V59" s="135" t="str">
        <f t="shared" si="0"/>
        <v>COMERCIO INTRAINDUSTRIAL</v>
      </c>
      <c r="W59" s="168" t="str">
        <f t="shared" si="0"/>
        <v>COMERCIO INTRAINDUSTRIAL</v>
      </c>
      <c r="X59" s="135" t="str">
        <f t="shared" si="0"/>
        <v>COMERCIO INTRAINDUSTRIAL</v>
      </c>
      <c r="Y59" s="168" t="str">
        <f t="shared" si="0"/>
        <v>COMERCIO INTRAINDUSTRIAL</v>
      </c>
      <c r="Z59" s="135" t="str">
        <f t="shared" si="0"/>
        <v>COMERCIO INTRAINDUSTRIAL</v>
      </c>
      <c r="AA59" s="169" t="str">
        <f t="shared" si="0"/>
        <v>COMERCIO INTRAINDUSTRIAL</v>
      </c>
    </row>
    <row r="60" spans="4:27" x14ac:dyDescent="0.25">
      <c r="D60" s="224" t="s">
        <v>18</v>
      </c>
      <c r="E60" s="225"/>
      <c r="F60" s="136" t="str">
        <f t="shared" ref="F60:AA60" si="1">+IF(F47&gt;0.33, "COMERCIO INTRAINDUSTRIAL", "INDICIO DE COMERCIO INTRAINDUSTRIAL")</f>
        <v>COMERCIO INTRAINDUSTRIAL</v>
      </c>
      <c r="G60" s="167" t="str">
        <f t="shared" si="1"/>
        <v>INDICIO DE COMERCIO INTRAINDUSTRIAL</v>
      </c>
      <c r="H60" s="136" t="str">
        <f t="shared" si="1"/>
        <v>INDICIO DE COMERCIO INTRAINDUSTRIAL</v>
      </c>
      <c r="I60" s="167" t="str">
        <f t="shared" si="1"/>
        <v>INDICIO DE COMERCIO INTRAINDUSTRIAL</v>
      </c>
      <c r="J60" s="136" t="str">
        <f t="shared" si="1"/>
        <v>INDICIO DE COMERCIO INTRAINDUSTRIAL</v>
      </c>
      <c r="K60" s="167" t="str">
        <f t="shared" si="1"/>
        <v>INDICIO DE COMERCIO INTRAINDUSTRIAL</v>
      </c>
      <c r="L60" s="136" t="str">
        <f t="shared" si="1"/>
        <v>INDICIO DE COMERCIO INTRAINDUSTRIAL</v>
      </c>
      <c r="M60" s="167" t="str">
        <f t="shared" si="1"/>
        <v>INDICIO DE COMERCIO INTRAINDUSTRIAL</v>
      </c>
      <c r="N60" s="136" t="str">
        <f t="shared" si="1"/>
        <v>INDICIO DE COMERCIO INTRAINDUSTRIAL</v>
      </c>
      <c r="O60" s="167" t="str">
        <f t="shared" si="1"/>
        <v>INDICIO DE COMERCIO INTRAINDUSTRIAL</v>
      </c>
      <c r="P60" s="136" t="str">
        <f t="shared" si="1"/>
        <v>INDICIO DE COMERCIO INTRAINDUSTRIAL</v>
      </c>
      <c r="Q60" s="167" t="str">
        <f t="shared" si="1"/>
        <v>INDICIO DE COMERCIO INTRAINDUSTRIAL</v>
      </c>
      <c r="R60" s="136" t="str">
        <f t="shared" si="1"/>
        <v>INDICIO DE COMERCIO INTRAINDUSTRIAL</v>
      </c>
      <c r="S60" s="167" t="str">
        <f t="shared" si="1"/>
        <v>INDICIO DE COMERCIO INTRAINDUSTRIAL</v>
      </c>
      <c r="T60" s="136" t="str">
        <f t="shared" si="1"/>
        <v>INDICIO DE COMERCIO INTRAINDUSTRIAL</v>
      </c>
      <c r="U60" s="167" t="str">
        <f t="shared" si="1"/>
        <v>INDICIO DE COMERCIO INTRAINDUSTRIAL</v>
      </c>
      <c r="V60" s="136" t="str">
        <f t="shared" si="1"/>
        <v>INDICIO DE COMERCIO INTRAINDUSTRIAL</v>
      </c>
      <c r="W60" s="167" t="str">
        <f t="shared" si="1"/>
        <v>INDICIO DE COMERCIO INTRAINDUSTRIAL</v>
      </c>
      <c r="X60" s="136" t="str">
        <f t="shared" si="1"/>
        <v>INDICIO DE COMERCIO INTRAINDUSTRIAL</v>
      </c>
      <c r="Y60" s="167" t="str">
        <f t="shared" si="1"/>
        <v>INDICIO DE COMERCIO INTRAINDUSTRIAL</v>
      </c>
      <c r="Z60" s="136" t="str">
        <f t="shared" si="1"/>
        <v>INDICIO DE COMERCIO INTRAINDUSTRIAL</v>
      </c>
      <c r="AA60" s="170" t="str">
        <f t="shared" si="1"/>
        <v>INDICIO DE COMERCIO INTRAINDUSTRIAL</v>
      </c>
    </row>
    <row r="61" spans="4:27" x14ac:dyDescent="0.25">
      <c r="D61" s="222" t="s">
        <v>19</v>
      </c>
      <c r="E61" s="223"/>
      <c r="F61" s="136" t="str">
        <f t="shared" ref="F61:AA61" si="2">+IF(F48&gt;0.33, "COMERCIO INTRAINDUSTRIAL", "INDICIO DE COMERCIO INTRAINDUSTRIAL")</f>
        <v>INDICIO DE COMERCIO INTRAINDUSTRIAL</v>
      </c>
      <c r="G61" s="167" t="str">
        <f t="shared" si="2"/>
        <v>INDICIO DE COMERCIO INTRAINDUSTRIAL</v>
      </c>
      <c r="H61" s="136" t="str">
        <f t="shared" si="2"/>
        <v>INDICIO DE COMERCIO INTRAINDUSTRIAL</v>
      </c>
      <c r="I61" s="167" t="str">
        <f t="shared" si="2"/>
        <v>INDICIO DE COMERCIO INTRAINDUSTRIAL</v>
      </c>
      <c r="J61" s="136" t="str">
        <f t="shared" si="2"/>
        <v>COMERCIO INTRAINDUSTRIAL</v>
      </c>
      <c r="K61" s="167" t="str">
        <f t="shared" si="2"/>
        <v>INDICIO DE COMERCIO INTRAINDUSTRIAL</v>
      </c>
      <c r="L61" s="136" t="str">
        <f t="shared" si="2"/>
        <v>INDICIO DE COMERCIO INTRAINDUSTRIAL</v>
      </c>
      <c r="M61" s="167" t="str">
        <f t="shared" si="2"/>
        <v>COMERCIO INTRAINDUSTRIAL</v>
      </c>
      <c r="N61" s="136" t="str">
        <f t="shared" si="2"/>
        <v>INDICIO DE COMERCIO INTRAINDUSTRIAL</v>
      </c>
      <c r="O61" s="167" t="str">
        <f t="shared" si="2"/>
        <v>INDICIO DE COMERCIO INTRAINDUSTRIAL</v>
      </c>
      <c r="P61" s="136" t="str">
        <f t="shared" si="2"/>
        <v>INDICIO DE COMERCIO INTRAINDUSTRIAL</v>
      </c>
      <c r="Q61" s="167" t="str">
        <f t="shared" si="2"/>
        <v>INDICIO DE COMERCIO INTRAINDUSTRIAL</v>
      </c>
      <c r="R61" s="136" t="str">
        <f t="shared" si="2"/>
        <v>INDICIO DE COMERCIO INTRAINDUSTRIAL</v>
      </c>
      <c r="S61" s="167" t="str">
        <f t="shared" si="2"/>
        <v>INDICIO DE COMERCIO INTRAINDUSTRIAL</v>
      </c>
      <c r="T61" s="136" t="str">
        <f t="shared" si="2"/>
        <v>INDICIO DE COMERCIO INTRAINDUSTRIAL</v>
      </c>
      <c r="U61" s="167" t="str">
        <f t="shared" si="2"/>
        <v>COMERCIO INTRAINDUSTRIAL</v>
      </c>
      <c r="V61" s="136" t="str">
        <f t="shared" si="2"/>
        <v>COMERCIO INTRAINDUSTRIAL</v>
      </c>
      <c r="W61" s="167" t="str">
        <f t="shared" si="2"/>
        <v>COMERCIO INTRAINDUSTRIAL</v>
      </c>
      <c r="X61" s="136" t="str">
        <f t="shared" si="2"/>
        <v>COMERCIO INTRAINDUSTRIAL</v>
      </c>
      <c r="Y61" s="167" t="str">
        <f t="shared" si="2"/>
        <v>INDICIO DE COMERCIO INTRAINDUSTRIAL</v>
      </c>
      <c r="Z61" s="136" t="str">
        <f t="shared" si="2"/>
        <v>INDICIO DE COMERCIO INTRAINDUSTRIAL</v>
      </c>
      <c r="AA61" s="170" t="str">
        <f t="shared" si="2"/>
        <v>INDICIO DE COMERCIO INTRAINDUSTRIAL</v>
      </c>
    </row>
    <row r="62" spans="4:27" x14ac:dyDescent="0.25">
      <c r="D62" s="224" t="s">
        <v>20</v>
      </c>
      <c r="E62" s="225"/>
      <c r="F62" s="136" t="str">
        <f t="shared" ref="F62:AA62" si="3">+IF(F49&gt;0.33, "COMERCIO INTRAINDUSTRIAL", "INDICIO DE COMERCIO INTRAINDUSTRIAL")</f>
        <v>COMERCIO INTRAINDUSTRIAL</v>
      </c>
      <c r="G62" s="167" t="str">
        <f t="shared" si="3"/>
        <v>COMERCIO INTRAINDUSTRIAL</v>
      </c>
      <c r="H62" s="136" t="str">
        <f t="shared" si="3"/>
        <v>COMERCIO INTRAINDUSTRIAL</v>
      </c>
      <c r="I62" s="167" t="str">
        <f t="shared" si="3"/>
        <v>COMERCIO INTRAINDUSTRIAL</v>
      </c>
      <c r="J62" s="136" t="str">
        <f t="shared" si="3"/>
        <v>COMERCIO INTRAINDUSTRIAL</v>
      </c>
      <c r="K62" s="167" t="str">
        <f t="shared" si="3"/>
        <v>COMERCIO INTRAINDUSTRIAL</v>
      </c>
      <c r="L62" s="136" t="str">
        <f t="shared" si="3"/>
        <v>COMERCIO INTRAINDUSTRIAL</v>
      </c>
      <c r="M62" s="167" t="str">
        <f t="shared" si="3"/>
        <v>COMERCIO INTRAINDUSTRIAL</v>
      </c>
      <c r="N62" s="136" t="str">
        <f t="shared" si="3"/>
        <v>COMERCIO INTRAINDUSTRIAL</v>
      </c>
      <c r="O62" s="167" t="str">
        <f t="shared" si="3"/>
        <v>COMERCIO INTRAINDUSTRIAL</v>
      </c>
      <c r="P62" s="136" t="str">
        <f t="shared" si="3"/>
        <v>COMERCIO INTRAINDUSTRIAL</v>
      </c>
      <c r="Q62" s="167" t="str">
        <f t="shared" si="3"/>
        <v>COMERCIO INTRAINDUSTRIAL</v>
      </c>
      <c r="R62" s="136" t="str">
        <f t="shared" si="3"/>
        <v>COMERCIO INTRAINDUSTRIAL</v>
      </c>
      <c r="S62" s="167" t="str">
        <f t="shared" si="3"/>
        <v>COMERCIO INTRAINDUSTRIAL</v>
      </c>
      <c r="T62" s="136" t="str">
        <f t="shared" si="3"/>
        <v>COMERCIO INTRAINDUSTRIAL</v>
      </c>
      <c r="U62" s="167" t="str">
        <f t="shared" si="3"/>
        <v>COMERCIO INTRAINDUSTRIAL</v>
      </c>
      <c r="V62" s="136" t="str">
        <f t="shared" si="3"/>
        <v>COMERCIO INTRAINDUSTRIAL</v>
      </c>
      <c r="W62" s="167" t="str">
        <f t="shared" si="3"/>
        <v>COMERCIO INTRAINDUSTRIAL</v>
      </c>
      <c r="X62" s="136" t="str">
        <f t="shared" si="3"/>
        <v>COMERCIO INTRAINDUSTRIAL</v>
      </c>
      <c r="Y62" s="167" t="str">
        <f t="shared" si="3"/>
        <v>COMERCIO INTRAINDUSTRIAL</v>
      </c>
      <c r="Z62" s="136" t="str">
        <f t="shared" si="3"/>
        <v>COMERCIO INTRAINDUSTRIAL</v>
      </c>
      <c r="AA62" s="170" t="str">
        <f t="shared" si="3"/>
        <v>COMERCIO INTRAINDUSTRIAL</v>
      </c>
    </row>
    <row r="63" spans="4:27" x14ac:dyDescent="0.25">
      <c r="D63" s="222" t="s">
        <v>21</v>
      </c>
      <c r="E63" s="223"/>
      <c r="F63" s="136" t="e">
        <f t="shared" ref="F63:AA63" si="4">+IF(F50&gt;0.33, "COMERCIO INTRAINDUSTRIAL", "INDICIO DE COMERCIO INTRAINDUSTRIAL")</f>
        <v>#DIV/0!</v>
      </c>
      <c r="G63" s="167" t="e">
        <f t="shared" si="4"/>
        <v>#DIV/0!</v>
      </c>
      <c r="H63" s="136" t="e">
        <f t="shared" si="4"/>
        <v>#DIV/0!</v>
      </c>
      <c r="I63" s="167" t="str">
        <f t="shared" si="4"/>
        <v>COMERCIO INTRAINDUSTRIAL</v>
      </c>
      <c r="J63" s="136" t="e">
        <f t="shared" si="4"/>
        <v>#DIV/0!</v>
      </c>
      <c r="K63" s="167" t="str">
        <f t="shared" si="4"/>
        <v>COMERCIO INTRAINDUSTRIAL</v>
      </c>
      <c r="L63" s="136" t="e">
        <f t="shared" si="4"/>
        <v>#DIV/0!</v>
      </c>
      <c r="M63" s="167" t="e">
        <f t="shared" si="4"/>
        <v>#DIV/0!</v>
      </c>
      <c r="N63" s="136" t="str">
        <f t="shared" si="4"/>
        <v>INDICIO DE COMERCIO INTRAINDUSTRIAL</v>
      </c>
      <c r="O63" s="167" t="str">
        <f t="shared" si="4"/>
        <v>INDICIO DE COMERCIO INTRAINDUSTRIAL</v>
      </c>
      <c r="P63" s="136" t="e">
        <f t="shared" si="4"/>
        <v>#DIV/0!</v>
      </c>
      <c r="Q63" s="167" t="str">
        <f t="shared" si="4"/>
        <v>COMERCIO INTRAINDUSTRIAL</v>
      </c>
      <c r="R63" s="136" t="str">
        <f t="shared" si="4"/>
        <v>COMERCIO INTRAINDUSTRIAL</v>
      </c>
      <c r="S63" s="167" t="str">
        <f t="shared" si="4"/>
        <v>COMERCIO INTRAINDUSTRIAL</v>
      </c>
      <c r="T63" s="136" t="str">
        <f t="shared" si="4"/>
        <v>COMERCIO INTRAINDUSTRIAL</v>
      </c>
      <c r="U63" s="167" t="str">
        <f t="shared" si="4"/>
        <v>COMERCIO INTRAINDUSTRIAL</v>
      </c>
      <c r="V63" s="136" t="str">
        <f t="shared" si="4"/>
        <v>COMERCIO INTRAINDUSTRIAL</v>
      </c>
      <c r="W63" s="167" t="str">
        <f t="shared" si="4"/>
        <v>COMERCIO INTRAINDUSTRIAL</v>
      </c>
      <c r="X63" s="136" t="e">
        <f t="shared" si="4"/>
        <v>#DIV/0!</v>
      </c>
      <c r="Y63" s="167" t="e">
        <f t="shared" si="4"/>
        <v>#DIV/0!</v>
      </c>
      <c r="Z63" s="136" t="str">
        <f t="shared" si="4"/>
        <v>COMERCIO INTRAINDUSTRIAL</v>
      </c>
      <c r="AA63" s="170" t="e">
        <f t="shared" si="4"/>
        <v>#DIV/0!</v>
      </c>
    </row>
    <row r="64" spans="4:27" x14ac:dyDescent="0.25">
      <c r="D64" s="224" t="s">
        <v>22</v>
      </c>
      <c r="E64" s="225"/>
      <c r="F64" s="136" t="str">
        <f t="shared" ref="F64:AA64" si="5">+IF(F51&gt;0.33, "COMERCIO INTRAINDUSTRIAL", "INDICIO DE COMERCIO INTRAINDUSTRIAL")</f>
        <v>INDICIO DE COMERCIO INTRAINDUSTRIAL</v>
      </c>
      <c r="G64" s="167" t="str">
        <f t="shared" si="5"/>
        <v>INDICIO DE COMERCIO INTRAINDUSTRIAL</v>
      </c>
      <c r="H64" s="136" t="str">
        <f t="shared" si="5"/>
        <v>INDICIO DE COMERCIO INTRAINDUSTRIAL</v>
      </c>
      <c r="I64" s="167" t="str">
        <f t="shared" si="5"/>
        <v>INDICIO DE COMERCIO INTRAINDUSTRIAL</v>
      </c>
      <c r="J64" s="136" t="str">
        <f t="shared" si="5"/>
        <v>COMERCIO INTRAINDUSTRIAL</v>
      </c>
      <c r="K64" s="167" t="str">
        <f t="shared" si="5"/>
        <v>INDICIO DE COMERCIO INTRAINDUSTRIAL</v>
      </c>
      <c r="L64" s="136" t="str">
        <f t="shared" si="5"/>
        <v>INDICIO DE COMERCIO INTRAINDUSTRIAL</v>
      </c>
      <c r="M64" s="167" t="str">
        <f t="shared" si="5"/>
        <v>COMERCIO INTRAINDUSTRIAL</v>
      </c>
      <c r="N64" s="136" t="str">
        <f t="shared" si="5"/>
        <v>COMERCIO INTRAINDUSTRIAL</v>
      </c>
      <c r="O64" s="167" t="str">
        <f t="shared" si="5"/>
        <v>INDICIO DE COMERCIO INTRAINDUSTRIAL</v>
      </c>
      <c r="P64" s="136" t="str">
        <f t="shared" si="5"/>
        <v>INDICIO DE COMERCIO INTRAINDUSTRIAL</v>
      </c>
      <c r="Q64" s="167" t="str">
        <f t="shared" si="5"/>
        <v>INDICIO DE COMERCIO INTRAINDUSTRIAL</v>
      </c>
      <c r="R64" s="136" t="str">
        <f t="shared" si="5"/>
        <v>COMERCIO INTRAINDUSTRIAL</v>
      </c>
      <c r="S64" s="167" t="str">
        <f t="shared" si="5"/>
        <v>COMERCIO INTRAINDUSTRIAL</v>
      </c>
      <c r="T64" s="136" t="str">
        <f t="shared" si="5"/>
        <v>INDICIO DE COMERCIO INTRAINDUSTRIAL</v>
      </c>
      <c r="U64" s="167" t="str">
        <f t="shared" si="5"/>
        <v>INDICIO DE COMERCIO INTRAINDUSTRIAL</v>
      </c>
      <c r="V64" s="136" t="str">
        <f t="shared" si="5"/>
        <v>COMERCIO INTRAINDUSTRIAL</v>
      </c>
      <c r="W64" s="167" t="str">
        <f t="shared" si="5"/>
        <v>INDICIO DE COMERCIO INTRAINDUSTRIAL</v>
      </c>
      <c r="X64" s="136" t="str">
        <f t="shared" si="5"/>
        <v>INDICIO DE COMERCIO INTRAINDUSTRIAL</v>
      </c>
      <c r="Y64" s="167" t="str">
        <f t="shared" si="5"/>
        <v>INDICIO DE COMERCIO INTRAINDUSTRIAL</v>
      </c>
      <c r="Z64" s="136" t="str">
        <f t="shared" si="5"/>
        <v>COMERCIO INTRAINDUSTRIAL</v>
      </c>
      <c r="AA64" s="170" t="str">
        <f t="shared" si="5"/>
        <v>COMERCIO INTRAINDUSTRIAL</v>
      </c>
    </row>
    <row r="65" spans="4:27" x14ac:dyDescent="0.25">
      <c r="D65" s="222" t="s">
        <v>23</v>
      </c>
      <c r="E65" s="223"/>
      <c r="F65" s="136" t="str">
        <f t="shared" ref="F65:AA65" si="6">+IF(F52&gt;0.33, "COMERCIO INTRAINDUSTRIAL", "INDICIO DE COMERCIO INTRAINDUSTRIAL")</f>
        <v>INDICIO DE COMERCIO INTRAINDUSTRIAL</v>
      </c>
      <c r="G65" s="167" t="str">
        <f t="shared" si="6"/>
        <v>INDICIO DE COMERCIO INTRAINDUSTRIAL</v>
      </c>
      <c r="H65" s="136" t="str">
        <f t="shared" si="6"/>
        <v>INDICIO DE COMERCIO INTRAINDUSTRIAL</v>
      </c>
      <c r="I65" s="167" t="str">
        <f t="shared" si="6"/>
        <v>INDICIO DE COMERCIO INTRAINDUSTRIAL</v>
      </c>
      <c r="J65" s="136" t="str">
        <f t="shared" si="6"/>
        <v>COMERCIO INTRAINDUSTRIAL</v>
      </c>
      <c r="K65" s="167" t="str">
        <f t="shared" si="6"/>
        <v>INDICIO DE COMERCIO INTRAINDUSTRIAL</v>
      </c>
      <c r="L65" s="136" t="str">
        <f t="shared" si="6"/>
        <v>INDICIO DE COMERCIO INTRAINDUSTRIAL</v>
      </c>
      <c r="M65" s="167" t="str">
        <f t="shared" si="6"/>
        <v>COMERCIO INTRAINDUSTRIAL</v>
      </c>
      <c r="N65" s="136" t="str">
        <f t="shared" si="6"/>
        <v>COMERCIO INTRAINDUSTRIAL</v>
      </c>
      <c r="O65" s="167" t="str">
        <f t="shared" si="6"/>
        <v>COMERCIO INTRAINDUSTRIAL</v>
      </c>
      <c r="P65" s="136" t="str">
        <f t="shared" si="6"/>
        <v>COMERCIO INTRAINDUSTRIAL</v>
      </c>
      <c r="Q65" s="167" t="str">
        <f t="shared" si="6"/>
        <v>COMERCIO INTRAINDUSTRIAL</v>
      </c>
      <c r="R65" s="136" t="str">
        <f t="shared" si="6"/>
        <v>COMERCIO INTRAINDUSTRIAL</v>
      </c>
      <c r="S65" s="167" t="str">
        <f t="shared" si="6"/>
        <v>INDICIO DE COMERCIO INTRAINDUSTRIAL</v>
      </c>
      <c r="T65" s="136" t="str">
        <f t="shared" si="6"/>
        <v>COMERCIO INTRAINDUSTRIAL</v>
      </c>
      <c r="U65" s="167" t="str">
        <f t="shared" si="6"/>
        <v>COMERCIO INTRAINDUSTRIAL</v>
      </c>
      <c r="V65" s="136" t="str">
        <f t="shared" si="6"/>
        <v>COMERCIO INTRAINDUSTRIAL</v>
      </c>
      <c r="W65" s="167" t="str">
        <f t="shared" si="6"/>
        <v>INDICIO DE COMERCIO INTRAINDUSTRIAL</v>
      </c>
      <c r="X65" s="136" t="str">
        <f t="shared" si="6"/>
        <v>COMERCIO INTRAINDUSTRIAL</v>
      </c>
      <c r="Y65" s="167" t="str">
        <f t="shared" si="6"/>
        <v>INDICIO DE COMERCIO INTRAINDUSTRIAL</v>
      </c>
      <c r="Z65" s="136" t="str">
        <f t="shared" si="6"/>
        <v>COMERCIO INTRAINDUSTRIAL</v>
      </c>
      <c r="AA65" s="170" t="str">
        <f t="shared" si="6"/>
        <v>COMERCIO INTRAINDUSTRIAL</v>
      </c>
    </row>
    <row r="66" spans="4:27" x14ac:dyDescent="0.25">
      <c r="D66" s="224" t="s">
        <v>24</v>
      </c>
      <c r="E66" s="225"/>
      <c r="F66" s="136" t="str">
        <f t="shared" ref="F66:AA66" si="7">+IF(F53&gt;0.33, "COMERCIO INTRAINDUSTRIAL", "INDICIO DE COMERCIO INTRAINDUSTRIAL")</f>
        <v>INDICIO DE COMERCIO INTRAINDUSTRIAL</v>
      </c>
      <c r="G66" s="167" t="str">
        <f t="shared" si="7"/>
        <v>COMERCIO INTRAINDUSTRIAL</v>
      </c>
      <c r="H66" s="136" t="str">
        <f t="shared" si="7"/>
        <v>COMERCIO INTRAINDUSTRIAL</v>
      </c>
      <c r="I66" s="167" t="str">
        <f t="shared" si="7"/>
        <v>INDICIO DE COMERCIO INTRAINDUSTRIAL</v>
      </c>
      <c r="J66" s="136" t="str">
        <f t="shared" si="7"/>
        <v>COMERCIO INTRAINDUSTRIAL</v>
      </c>
      <c r="K66" s="167" t="str">
        <f t="shared" si="7"/>
        <v>COMERCIO INTRAINDUSTRIAL</v>
      </c>
      <c r="L66" s="136" t="str">
        <f t="shared" si="7"/>
        <v>COMERCIO INTRAINDUSTRIAL</v>
      </c>
      <c r="M66" s="167" t="str">
        <f t="shared" si="7"/>
        <v>COMERCIO INTRAINDUSTRIAL</v>
      </c>
      <c r="N66" s="136" t="str">
        <f t="shared" si="7"/>
        <v>COMERCIO INTRAINDUSTRIAL</v>
      </c>
      <c r="O66" s="167" t="str">
        <f t="shared" si="7"/>
        <v>COMERCIO INTRAINDUSTRIAL</v>
      </c>
      <c r="P66" s="136" t="str">
        <f t="shared" si="7"/>
        <v>COMERCIO INTRAINDUSTRIAL</v>
      </c>
      <c r="Q66" s="167" t="str">
        <f t="shared" si="7"/>
        <v>COMERCIO INTRAINDUSTRIAL</v>
      </c>
      <c r="R66" s="136" t="str">
        <f t="shared" si="7"/>
        <v>COMERCIO INTRAINDUSTRIAL</v>
      </c>
      <c r="S66" s="167" t="str">
        <f t="shared" si="7"/>
        <v>COMERCIO INTRAINDUSTRIAL</v>
      </c>
      <c r="T66" s="136" t="str">
        <f t="shared" si="7"/>
        <v>COMERCIO INTRAINDUSTRIAL</v>
      </c>
      <c r="U66" s="167" t="str">
        <f t="shared" si="7"/>
        <v>COMERCIO INTRAINDUSTRIAL</v>
      </c>
      <c r="V66" s="136" t="str">
        <f t="shared" si="7"/>
        <v>COMERCIO INTRAINDUSTRIAL</v>
      </c>
      <c r="W66" s="167" t="str">
        <f t="shared" si="7"/>
        <v>INDICIO DE COMERCIO INTRAINDUSTRIAL</v>
      </c>
      <c r="X66" s="136" t="str">
        <f t="shared" si="7"/>
        <v>COMERCIO INTRAINDUSTRIAL</v>
      </c>
      <c r="Y66" s="167" t="str">
        <f t="shared" si="7"/>
        <v>COMERCIO INTRAINDUSTRIAL</v>
      </c>
      <c r="Z66" s="136" t="str">
        <f t="shared" si="7"/>
        <v>COMERCIO INTRAINDUSTRIAL</v>
      </c>
      <c r="AA66" s="170" t="str">
        <f t="shared" si="7"/>
        <v>COMERCIO INTRAINDUSTRIAL</v>
      </c>
    </row>
    <row r="67" spans="4:27" x14ac:dyDescent="0.25">
      <c r="D67" s="222" t="s">
        <v>25</v>
      </c>
      <c r="E67" s="223"/>
      <c r="F67" s="136" t="str">
        <f t="shared" ref="F67:AA67" si="8">+IF(F54&gt;0.33, "COMERCIO INTRAINDUSTRIAL", "INDICIO DE COMERCIO INTRAINDUSTRIAL")</f>
        <v>COMERCIO INTRAINDUSTRIAL</v>
      </c>
      <c r="G67" s="167" t="str">
        <f t="shared" si="8"/>
        <v>COMERCIO INTRAINDUSTRIAL</v>
      </c>
      <c r="H67" s="136" t="str">
        <f t="shared" si="8"/>
        <v>COMERCIO INTRAINDUSTRIAL</v>
      </c>
      <c r="I67" s="167" t="str">
        <f t="shared" si="8"/>
        <v>COMERCIO INTRAINDUSTRIAL</v>
      </c>
      <c r="J67" s="136" t="str">
        <f t="shared" si="8"/>
        <v>COMERCIO INTRAINDUSTRIAL</v>
      </c>
      <c r="K67" s="167" t="str">
        <f t="shared" si="8"/>
        <v>COMERCIO INTRAINDUSTRIAL</v>
      </c>
      <c r="L67" s="136" t="str">
        <f t="shared" si="8"/>
        <v>COMERCIO INTRAINDUSTRIAL</v>
      </c>
      <c r="M67" s="167" t="str">
        <f t="shared" si="8"/>
        <v>COMERCIO INTRAINDUSTRIAL</v>
      </c>
      <c r="N67" s="136" t="str">
        <f t="shared" si="8"/>
        <v>COMERCIO INTRAINDUSTRIAL</v>
      </c>
      <c r="O67" s="167" t="str">
        <f t="shared" si="8"/>
        <v>COMERCIO INTRAINDUSTRIAL</v>
      </c>
      <c r="P67" s="136" t="str">
        <f t="shared" si="8"/>
        <v>COMERCIO INTRAINDUSTRIAL</v>
      </c>
      <c r="Q67" s="167" t="str">
        <f t="shared" si="8"/>
        <v>COMERCIO INTRAINDUSTRIAL</v>
      </c>
      <c r="R67" s="136" t="str">
        <f t="shared" si="8"/>
        <v>COMERCIO INTRAINDUSTRIAL</v>
      </c>
      <c r="S67" s="167" t="str">
        <f t="shared" si="8"/>
        <v>COMERCIO INTRAINDUSTRIAL</v>
      </c>
      <c r="T67" s="136" t="str">
        <f t="shared" si="8"/>
        <v>COMERCIO INTRAINDUSTRIAL</v>
      </c>
      <c r="U67" s="167" t="str">
        <f t="shared" si="8"/>
        <v>COMERCIO INTRAINDUSTRIAL</v>
      </c>
      <c r="V67" s="136" t="str">
        <f t="shared" si="8"/>
        <v>COMERCIO INTRAINDUSTRIAL</v>
      </c>
      <c r="W67" s="167" t="str">
        <f t="shared" si="8"/>
        <v>COMERCIO INTRAINDUSTRIAL</v>
      </c>
      <c r="X67" s="136" t="str">
        <f t="shared" si="8"/>
        <v>COMERCIO INTRAINDUSTRIAL</v>
      </c>
      <c r="Y67" s="167" t="str">
        <f t="shared" si="8"/>
        <v>COMERCIO INTRAINDUSTRIAL</v>
      </c>
      <c r="Z67" s="136" t="str">
        <f t="shared" si="8"/>
        <v>COMERCIO INTRAINDUSTRIAL</v>
      </c>
      <c r="AA67" s="170" t="str">
        <f t="shared" si="8"/>
        <v>COMERCIO INTRAINDUSTRIAL</v>
      </c>
    </row>
    <row r="68" spans="4:27" ht="15.75" thickBot="1" x14ac:dyDescent="0.3">
      <c r="D68" s="220" t="s">
        <v>26</v>
      </c>
      <c r="E68" s="221"/>
      <c r="F68" s="137" t="e">
        <f t="shared" ref="F68:AA68" si="9">+IF(F55&gt;0.33, "COMERCIO INTRAINDUSTRIAL", "INDICIO DE COMERCIO INTRAINDUSTRIAL")</f>
        <v>#DIV/0!</v>
      </c>
      <c r="G68" s="171" t="str">
        <f t="shared" si="9"/>
        <v>COMERCIO INTRAINDUSTRIAL</v>
      </c>
      <c r="H68" s="137" t="str">
        <f t="shared" si="9"/>
        <v>INDICIO DE COMERCIO INTRAINDUSTRIAL</v>
      </c>
      <c r="I68" s="171" t="e">
        <f t="shared" si="9"/>
        <v>#DIV/0!</v>
      </c>
      <c r="J68" s="137" t="e">
        <f t="shared" si="9"/>
        <v>#DIV/0!</v>
      </c>
      <c r="K68" s="171" t="str">
        <f t="shared" si="9"/>
        <v>INDICIO DE COMERCIO INTRAINDUSTRIAL</v>
      </c>
      <c r="L68" s="137" t="str">
        <f t="shared" si="9"/>
        <v>INDICIO DE COMERCIO INTRAINDUSTRIAL</v>
      </c>
      <c r="M68" s="171" t="str">
        <f t="shared" si="9"/>
        <v>COMERCIO INTRAINDUSTRIAL</v>
      </c>
      <c r="N68" s="137" t="str">
        <f t="shared" si="9"/>
        <v>INDICIO DE COMERCIO INTRAINDUSTRIAL</v>
      </c>
      <c r="O68" s="171" t="str">
        <f t="shared" si="9"/>
        <v>COMERCIO INTRAINDUSTRIAL</v>
      </c>
      <c r="P68" s="137" t="str">
        <f t="shared" si="9"/>
        <v>INDICIO DE COMERCIO INTRAINDUSTRIAL</v>
      </c>
      <c r="Q68" s="171" t="str">
        <f t="shared" si="9"/>
        <v>COMERCIO INTRAINDUSTRIAL</v>
      </c>
      <c r="R68" s="137" t="str">
        <f t="shared" si="9"/>
        <v>INDICIO DE COMERCIO INTRAINDUSTRIAL</v>
      </c>
      <c r="S68" s="171" t="str">
        <f t="shared" si="9"/>
        <v>COMERCIO INTRAINDUSTRIAL</v>
      </c>
      <c r="T68" s="137" t="str">
        <f t="shared" si="9"/>
        <v>COMERCIO INTRAINDUSTRIAL</v>
      </c>
      <c r="U68" s="171" t="str">
        <f t="shared" si="9"/>
        <v>COMERCIO INTRAINDUSTRIAL</v>
      </c>
      <c r="V68" s="137" t="str">
        <f t="shared" si="9"/>
        <v>INDICIO DE COMERCIO INTRAINDUSTRIAL</v>
      </c>
      <c r="W68" s="171" t="str">
        <f t="shared" si="9"/>
        <v>COMERCIO INTRAINDUSTRIAL</v>
      </c>
      <c r="X68" s="137" t="str">
        <f t="shared" si="9"/>
        <v>INDICIO DE COMERCIO INTRAINDUSTRIAL</v>
      </c>
      <c r="Y68" s="171" t="str">
        <f t="shared" si="9"/>
        <v>INDICIO DE COMERCIO INTRAINDUSTRIAL</v>
      </c>
      <c r="Z68" s="137" t="str">
        <f t="shared" si="9"/>
        <v>INDICIO DE COMERCIO INTRAINDUSTRIAL</v>
      </c>
      <c r="AA68" s="172" t="str">
        <f t="shared" si="9"/>
        <v>COMERCIO INTRAINDUSTRIAL</v>
      </c>
    </row>
    <row r="69" spans="4:27" x14ac:dyDescent="0.25">
      <c r="D69" s="1" t="s">
        <v>57</v>
      </c>
    </row>
  </sheetData>
  <mergeCells count="23">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 ref="D52:E52"/>
    <mergeCell ref="D53:E53"/>
    <mergeCell ref="D54:E54"/>
    <mergeCell ref="D46:E46"/>
    <mergeCell ref="D47:E47"/>
    <mergeCell ref="D48:E48"/>
    <mergeCell ref="D49:E4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zoomScale="86" zoomScaleNormal="86" workbookViewId="0"/>
  </sheetViews>
  <sheetFormatPr baseColWidth="10" defaultRowHeight="15" x14ac:dyDescent="0.25"/>
  <sheetData>
    <row r="1" s="1" customFormat="1" x14ac:dyDescent="0.25"/>
    <row r="2" s="1" customFormat="1" x14ac:dyDescent="0.25"/>
    <row r="3" s="1" customFormat="1" x14ac:dyDescent="0.25"/>
    <row r="4" s="1" customFormat="1" x14ac:dyDescent="0.25"/>
    <row r="5" s="1" customFormat="1" x14ac:dyDescent="0.25"/>
    <row r="6" s="1" customFormat="1" x14ac:dyDescent="0.25"/>
  </sheetData>
  <dataValidations count="1">
    <dataValidation allowBlank="1" showInputMessage="1" showErrorMessage="1" prompt="Dar clic en alguno de los recuadros" sqref="H1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7"/>
  <sheetViews>
    <sheetView showGridLines="0" workbookViewId="0">
      <selection activeCell="L21" sqref="L21"/>
    </sheetView>
  </sheetViews>
  <sheetFormatPr baseColWidth="10" defaultRowHeight="15" x14ac:dyDescent="0.25"/>
  <sheetData>
    <row r="2" spans="2:10" x14ac:dyDescent="0.25">
      <c r="B2" s="1"/>
      <c r="C2" s="1"/>
      <c r="D2" s="1"/>
      <c r="E2" s="1"/>
      <c r="F2" s="1"/>
      <c r="G2" s="1"/>
      <c r="H2" s="1"/>
      <c r="I2" s="1"/>
      <c r="J2" s="1"/>
    </row>
    <row r="3" spans="2:10" ht="23.25" x14ac:dyDescent="0.3">
      <c r="B3" s="177" t="s">
        <v>13</v>
      </c>
      <c r="C3" s="177"/>
      <c r="D3" s="177"/>
      <c r="E3" s="177"/>
      <c r="F3" s="177"/>
      <c r="G3" s="177"/>
      <c r="H3" s="177"/>
      <c r="I3" s="177"/>
      <c r="J3" s="4"/>
    </row>
    <row r="4" spans="2:10" x14ac:dyDescent="0.25">
      <c r="B4" s="1"/>
      <c r="C4" s="1"/>
      <c r="D4" s="1"/>
      <c r="E4" s="1"/>
      <c r="F4" s="1"/>
      <c r="G4" s="1"/>
      <c r="H4" s="1"/>
      <c r="I4" s="1"/>
      <c r="J4" s="1"/>
    </row>
    <row r="5" spans="2:10" x14ac:dyDescent="0.25">
      <c r="B5" s="1"/>
      <c r="C5" s="1"/>
      <c r="D5" s="1"/>
      <c r="E5" s="1"/>
      <c r="F5" s="1"/>
      <c r="G5" s="1"/>
      <c r="H5" s="1"/>
      <c r="I5" s="1"/>
      <c r="J5" s="1"/>
    </row>
    <row r="6" spans="2:10" x14ac:dyDescent="0.25">
      <c r="B6" s="1"/>
      <c r="C6" s="1"/>
      <c r="D6" s="1"/>
      <c r="E6" s="1"/>
      <c r="F6" s="1"/>
      <c r="G6" s="1"/>
      <c r="H6" s="1"/>
      <c r="I6" s="1"/>
      <c r="J6" s="1"/>
    </row>
    <row r="7" spans="2:10" x14ac:dyDescent="0.25">
      <c r="B7" s="1"/>
      <c r="C7" s="1"/>
      <c r="D7" s="1"/>
      <c r="E7" s="1"/>
      <c r="F7" s="1"/>
      <c r="G7" s="1"/>
      <c r="H7" s="1"/>
      <c r="I7" s="1"/>
      <c r="J7" s="1"/>
    </row>
    <row r="8" spans="2:10" x14ac:dyDescent="0.25">
      <c r="B8" s="1"/>
      <c r="C8" s="1"/>
      <c r="D8" s="1"/>
      <c r="E8" s="1"/>
      <c r="F8" s="1"/>
      <c r="G8" s="1"/>
      <c r="H8" s="1"/>
      <c r="I8" s="1"/>
      <c r="J8" s="1"/>
    </row>
    <row r="9" spans="2:10" x14ac:dyDescent="0.25">
      <c r="B9" s="1"/>
      <c r="C9" s="1"/>
      <c r="D9" s="1"/>
      <c r="E9" s="1"/>
      <c r="F9" s="1"/>
      <c r="G9" s="1"/>
      <c r="H9" s="1"/>
      <c r="I9" s="1"/>
      <c r="J9" s="1"/>
    </row>
    <row r="10" spans="2:10" x14ac:dyDescent="0.25">
      <c r="B10" s="1"/>
      <c r="C10" s="1"/>
      <c r="D10" s="1"/>
      <c r="E10" s="1"/>
      <c r="F10" s="1"/>
      <c r="G10" s="1"/>
      <c r="H10" s="1"/>
      <c r="I10" s="1"/>
      <c r="J10" s="1"/>
    </row>
    <row r="11" spans="2:10" x14ac:dyDescent="0.25">
      <c r="B11" s="1"/>
      <c r="C11" s="1"/>
      <c r="D11" s="1"/>
      <c r="E11" s="1"/>
      <c r="F11" s="1"/>
      <c r="G11" s="1"/>
      <c r="H11" s="1"/>
      <c r="I11" s="1"/>
      <c r="J11" s="1"/>
    </row>
    <row r="12" spans="2:10" x14ac:dyDescent="0.25">
      <c r="B12" s="1"/>
      <c r="C12" s="1"/>
      <c r="D12" s="1"/>
      <c r="E12" s="1"/>
      <c r="F12" s="1"/>
      <c r="G12" s="1"/>
      <c r="H12" s="1"/>
      <c r="I12" s="1"/>
      <c r="J12" s="1"/>
    </row>
    <row r="13" spans="2:10" x14ac:dyDescent="0.25">
      <c r="B13" s="1"/>
      <c r="C13" s="1"/>
      <c r="D13" s="1"/>
      <c r="E13" s="1"/>
      <c r="F13" s="1"/>
      <c r="G13" s="1"/>
      <c r="H13" s="1"/>
      <c r="I13" s="1"/>
      <c r="J13" s="1"/>
    </row>
    <row r="14" spans="2:10" x14ac:dyDescent="0.25">
      <c r="B14" s="1"/>
      <c r="C14" s="1"/>
      <c r="D14" s="1"/>
      <c r="E14" s="1"/>
      <c r="F14" s="1"/>
      <c r="G14" s="1"/>
      <c r="H14" s="1"/>
      <c r="I14" s="1"/>
      <c r="J14" s="1"/>
    </row>
    <row r="15" spans="2:10" x14ac:dyDescent="0.25">
      <c r="B15" s="1"/>
      <c r="C15" s="1"/>
      <c r="D15" s="1"/>
      <c r="E15" s="1"/>
      <c r="F15" s="1"/>
      <c r="G15" s="1"/>
      <c r="H15" s="1"/>
      <c r="I15" s="1"/>
      <c r="J15" s="1"/>
    </row>
    <row r="16" spans="2:10" x14ac:dyDescent="0.25">
      <c r="B16" s="1"/>
      <c r="C16" s="1"/>
      <c r="D16" s="1"/>
      <c r="E16" s="1"/>
      <c r="F16" s="1"/>
      <c r="G16" s="1"/>
      <c r="H16" s="1"/>
      <c r="I16" s="1"/>
      <c r="J16" s="1"/>
    </row>
    <row r="17" spans="2:10" x14ac:dyDescent="0.25">
      <c r="B17" s="1"/>
      <c r="C17" s="1"/>
      <c r="D17" s="1"/>
      <c r="E17" s="1"/>
      <c r="F17" s="1"/>
      <c r="G17" s="1"/>
      <c r="H17" s="1"/>
      <c r="I17" s="1"/>
      <c r="J17" s="1"/>
    </row>
    <row r="18" spans="2:10" x14ac:dyDescent="0.25">
      <c r="B18" s="1"/>
      <c r="C18" s="1"/>
      <c r="D18" s="1"/>
      <c r="E18" s="1"/>
      <c r="F18" s="1"/>
      <c r="G18" s="1"/>
      <c r="H18" s="1"/>
      <c r="I18" s="1"/>
      <c r="J18" s="1"/>
    </row>
    <row r="19" spans="2:10" x14ac:dyDescent="0.25">
      <c r="B19" s="1"/>
      <c r="C19" s="1"/>
      <c r="D19" s="1"/>
      <c r="E19" s="1"/>
      <c r="F19" s="1"/>
      <c r="G19" s="1"/>
      <c r="H19" s="1"/>
      <c r="I19" s="1"/>
      <c r="J19" s="1"/>
    </row>
    <row r="20" spans="2:10" x14ac:dyDescent="0.25">
      <c r="B20" s="1"/>
      <c r="C20" s="1"/>
      <c r="D20" s="1"/>
      <c r="E20" s="1"/>
      <c r="F20" s="1"/>
      <c r="G20" s="1"/>
      <c r="H20" s="1"/>
      <c r="I20" s="1"/>
      <c r="J20" s="1"/>
    </row>
    <row r="21" spans="2:10" x14ac:dyDescent="0.25">
      <c r="B21" s="1"/>
      <c r="C21" s="1"/>
      <c r="D21" s="1"/>
      <c r="E21" s="1"/>
      <c r="F21" s="1"/>
      <c r="G21" s="1"/>
      <c r="H21" s="1"/>
      <c r="I21" s="1"/>
      <c r="J21" s="1"/>
    </row>
    <row r="22" spans="2:10" x14ac:dyDescent="0.25">
      <c r="B22" s="1"/>
      <c r="C22" s="1"/>
      <c r="D22" s="1"/>
      <c r="E22" s="1"/>
      <c r="F22" s="1"/>
      <c r="G22" s="1"/>
      <c r="H22" s="1"/>
      <c r="I22" s="1"/>
      <c r="J22" s="1"/>
    </row>
    <row r="23" spans="2:10" x14ac:dyDescent="0.25">
      <c r="B23" s="1"/>
      <c r="C23" s="1"/>
      <c r="D23" s="1"/>
      <c r="E23" s="1"/>
      <c r="F23" s="1"/>
      <c r="G23" s="1"/>
      <c r="H23" s="1"/>
      <c r="I23" s="1"/>
      <c r="J23" s="1"/>
    </row>
    <row r="24" spans="2:10" x14ac:dyDescent="0.25">
      <c r="B24" s="1"/>
      <c r="C24" s="1"/>
      <c r="D24" s="1"/>
      <c r="E24" s="1"/>
      <c r="F24" s="1"/>
      <c r="G24" s="1"/>
      <c r="H24" s="1"/>
      <c r="I24" s="1"/>
      <c r="J24" s="1"/>
    </row>
    <row r="25" spans="2:10" x14ac:dyDescent="0.25">
      <c r="B25" s="1"/>
      <c r="C25" s="1"/>
      <c r="D25" s="1"/>
      <c r="E25" s="1"/>
      <c r="F25" s="1"/>
      <c r="G25" s="1"/>
      <c r="H25" s="1"/>
      <c r="I25" s="1"/>
      <c r="J25" s="1"/>
    </row>
    <row r="26" spans="2:10" x14ac:dyDescent="0.25">
      <c r="B26" s="1"/>
      <c r="C26" s="1"/>
      <c r="D26" s="1"/>
      <c r="E26" s="1"/>
      <c r="F26" s="1"/>
      <c r="G26" s="1"/>
      <c r="H26" s="1"/>
      <c r="I26" s="1"/>
      <c r="J26" s="1"/>
    </row>
    <row r="27" spans="2:10" x14ac:dyDescent="0.25">
      <c r="B27" s="1"/>
      <c r="C27" s="1"/>
      <c r="D27" s="1"/>
      <c r="E27" s="1"/>
      <c r="F27" s="1"/>
      <c r="G27" s="1"/>
      <c r="H27" s="1"/>
      <c r="I27" s="1"/>
      <c r="J27" s="1"/>
    </row>
  </sheetData>
  <mergeCells count="1">
    <mergeCell ref="B3:I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Y57"/>
  <sheetViews>
    <sheetView showGridLines="0" workbookViewId="0">
      <selection activeCell="X51" sqref="X51"/>
    </sheetView>
  </sheetViews>
  <sheetFormatPr baseColWidth="10" defaultRowHeight="15" x14ac:dyDescent="0.25"/>
  <cols>
    <col min="1" max="1" width="7.140625" customWidth="1"/>
    <col min="2" max="2" width="14.28515625" customWidth="1"/>
    <col min="3" max="3" width="29.28515625" customWidth="1"/>
    <col min="4" max="4" width="17.85546875" bestFit="1" customWidth="1"/>
    <col min="6" max="6" width="11.140625" customWidth="1"/>
    <col min="7" max="7" width="12.42578125" bestFit="1" customWidth="1"/>
    <col min="9" max="10" width="12.42578125" bestFit="1" customWidth="1"/>
    <col min="11" max="11" width="12.140625" customWidth="1"/>
    <col min="13" max="24" width="12.42578125" bestFit="1" customWidth="1"/>
  </cols>
  <sheetData>
    <row r="7" spans="2:16" ht="15" customHeight="1" x14ac:dyDescent="0.25">
      <c r="B7" s="180" t="s">
        <v>52</v>
      </c>
      <c r="C7" s="180"/>
      <c r="D7" s="180"/>
      <c r="E7" s="180"/>
      <c r="M7" s="180" t="s">
        <v>4</v>
      </c>
      <c r="N7" s="180"/>
      <c r="O7" s="180"/>
      <c r="P7" s="180"/>
    </row>
    <row r="8" spans="2:16" x14ac:dyDescent="0.25">
      <c r="B8" s="180"/>
      <c r="C8" s="180"/>
      <c r="D8" s="180"/>
      <c r="E8" s="180"/>
      <c r="G8" s="182" t="s">
        <v>0</v>
      </c>
      <c r="H8" s="182"/>
      <c r="I8" s="182"/>
      <c r="J8" s="182"/>
      <c r="M8" s="180"/>
      <c r="N8" s="180"/>
      <c r="O8" s="180"/>
      <c r="P8" s="180"/>
    </row>
    <row r="9" spans="2:16" x14ac:dyDescent="0.25">
      <c r="B9" s="180"/>
      <c r="C9" s="180"/>
      <c r="D9" s="180"/>
      <c r="E9" s="180"/>
      <c r="G9" s="182"/>
      <c r="H9" s="182"/>
      <c r="I9" s="182"/>
      <c r="J9" s="182"/>
      <c r="M9" s="180"/>
      <c r="N9" s="180"/>
      <c r="O9" s="180"/>
      <c r="P9" s="180"/>
    </row>
    <row r="10" spans="2:16" x14ac:dyDescent="0.25">
      <c r="B10" s="180"/>
      <c r="C10" s="180"/>
      <c r="D10" s="180"/>
      <c r="E10" s="180"/>
      <c r="G10" s="182"/>
      <c r="H10" s="182"/>
      <c r="I10" s="182"/>
      <c r="J10" s="182"/>
      <c r="M10" s="180"/>
      <c r="N10" s="180"/>
      <c r="O10" s="180"/>
      <c r="P10" s="180"/>
    </row>
    <row r="11" spans="2:16" x14ac:dyDescent="0.25">
      <c r="B11" s="180"/>
      <c r="C11" s="180"/>
      <c r="D11" s="180"/>
      <c r="E11" s="180"/>
      <c r="G11" s="182"/>
      <c r="H11" s="182"/>
      <c r="I11" s="182"/>
      <c r="J11" s="182"/>
      <c r="M11" s="180"/>
      <c r="N11" s="180"/>
      <c r="O11" s="180"/>
      <c r="P11" s="180"/>
    </row>
    <row r="12" spans="2:16" x14ac:dyDescent="0.25">
      <c r="B12" s="180"/>
      <c r="C12" s="180"/>
      <c r="D12" s="180"/>
      <c r="E12" s="180"/>
      <c r="G12" s="182"/>
      <c r="H12" s="182"/>
      <c r="I12" s="182"/>
      <c r="J12" s="182"/>
      <c r="M12" s="180"/>
      <c r="N12" s="180"/>
      <c r="O12" s="180"/>
      <c r="P12" s="180"/>
    </row>
    <row r="13" spans="2:16" x14ac:dyDescent="0.25">
      <c r="B13" s="180"/>
      <c r="C13" s="180"/>
      <c r="D13" s="180"/>
      <c r="E13" s="180"/>
      <c r="G13" s="182"/>
      <c r="H13" s="182"/>
      <c r="I13" s="182"/>
      <c r="J13" s="182"/>
      <c r="M13" s="180"/>
      <c r="N13" s="180"/>
      <c r="O13" s="180"/>
      <c r="P13" s="180"/>
    </row>
    <row r="14" spans="2:16" x14ac:dyDescent="0.25">
      <c r="B14" s="180"/>
      <c r="C14" s="180"/>
      <c r="D14" s="180"/>
      <c r="E14" s="180"/>
      <c r="G14" s="182"/>
      <c r="H14" s="182"/>
      <c r="I14" s="182"/>
      <c r="J14" s="182"/>
      <c r="M14" s="180"/>
      <c r="N14" s="180"/>
      <c r="O14" s="180"/>
      <c r="P14" s="180"/>
    </row>
    <row r="15" spans="2:16" x14ac:dyDescent="0.25">
      <c r="B15" s="180"/>
      <c r="C15" s="180"/>
      <c r="D15" s="180"/>
      <c r="E15" s="180"/>
      <c r="G15" s="182"/>
      <c r="H15" s="182"/>
      <c r="I15" s="182"/>
      <c r="J15" s="182"/>
      <c r="M15" s="180"/>
      <c r="N15" s="180"/>
      <c r="O15" s="180"/>
      <c r="P15" s="180"/>
    </row>
    <row r="16" spans="2:16" x14ac:dyDescent="0.25">
      <c r="B16" s="180"/>
      <c r="C16" s="180"/>
      <c r="D16" s="180"/>
      <c r="E16" s="180"/>
      <c r="G16" s="182"/>
      <c r="H16" s="182"/>
      <c r="I16" s="182"/>
      <c r="J16" s="182"/>
      <c r="M16" s="180"/>
      <c r="N16" s="180"/>
      <c r="O16" s="180"/>
      <c r="P16" s="180"/>
    </row>
    <row r="17" spans="3:15" x14ac:dyDescent="0.25">
      <c r="C17" s="181" t="s">
        <v>3</v>
      </c>
      <c r="D17" s="181"/>
      <c r="E17" s="181"/>
      <c r="M17" s="181" t="s">
        <v>3</v>
      </c>
      <c r="N17" s="181"/>
      <c r="O17" s="181"/>
    </row>
    <row r="43" spans="2:25" x14ac:dyDescent="0.25">
      <c r="C43" s="6" t="s">
        <v>14</v>
      </c>
      <c r="D43" s="7"/>
      <c r="E43" s="7"/>
      <c r="F43" s="7"/>
      <c r="G43" s="7"/>
      <c r="H43" s="7"/>
      <c r="I43" s="7"/>
    </row>
    <row r="44" spans="2:25" ht="15.75" thickBot="1" x14ac:dyDescent="0.3"/>
    <row r="45" spans="2:25" ht="15.75" thickBot="1" x14ac:dyDescent="0.3">
      <c r="B45" s="8" t="s">
        <v>15</v>
      </c>
      <c r="C45" s="9"/>
      <c r="D45" s="18">
        <v>1995</v>
      </c>
      <c r="E45" s="10">
        <v>1996</v>
      </c>
      <c r="F45" s="18">
        <v>1997</v>
      </c>
      <c r="G45" s="10">
        <v>1998</v>
      </c>
      <c r="H45" s="18">
        <v>1999</v>
      </c>
      <c r="I45" s="10">
        <v>2000</v>
      </c>
      <c r="J45" s="18">
        <v>2001</v>
      </c>
      <c r="K45" s="10">
        <v>2002</v>
      </c>
      <c r="L45" s="18">
        <v>2003</v>
      </c>
      <c r="M45" s="10">
        <v>2004</v>
      </c>
      <c r="N45" s="18">
        <v>2005</v>
      </c>
      <c r="O45" s="10">
        <v>2006</v>
      </c>
      <c r="P45" s="18">
        <v>2007</v>
      </c>
      <c r="Q45" s="10">
        <v>2008</v>
      </c>
      <c r="R45" s="18">
        <v>2009</v>
      </c>
      <c r="S45" s="10">
        <v>2010</v>
      </c>
      <c r="T45" s="18">
        <v>2011</v>
      </c>
      <c r="U45" s="10">
        <v>2012</v>
      </c>
      <c r="V45" s="18">
        <v>2013</v>
      </c>
      <c r="W45" s="10">
        <v>2014</v>
      </c>
      <c r="X45" s="18">
        <v>2015</v>
      </c>
      <c r="Y45" s="11">
        <v>2016</v>
      </c>
    </row>
    <row r="46" spans="2:25" ht="15.75" thickBot="1" x14ac:dyDescent="0.3">
      <c r="B46" s="183" t="s">
        <v>27</v>
      </c>
      <c r="C46" s="184"/>
      <c r="D46" s="22">
        <v>17589.633999999998</v>
      </c>
      <c r="E46" s="23">
        <v>22080.351999999999</v>
      </c>
      <c r="F46" s="22">
        <v>19408.124</v>
      </c>
      <c r="G46" s="23">
        <v>22437.788</v>
      </c>
      <c r="H46" s="22">
        <v>28193.103999999999</v>
      </c>
      <c r="I46" s="23">
        <v>31684.240000000002</v>
      </c>
      <c r="J46" s="22">
        <v>24030.367999999999</v>
      </c>
      <c r="K46" s="23">
        <v>62283.057000000001</v>
      </c>
      <c r="L46" s="22">
        <v>61012.608999999997</v>
      </c>
      <c r="M46" s="23">
        <v>32668.06</v>
      </c>
      <c r="N46" s="22">
        <v>63688.31</v>
      </c>
      <c r="O46" s="23">
        <v>48577.004000000001</v>
      </c>
      <c r="P46" s="22">
        <v>50509.067000000003</v>
      </c>
      <c r="Q46" s="23">
        <v>59829.809000000001</v>
      </c>
      <c r="R46" s="22">
        <v>35661.769</v>
      </c>
      <c r="S46" s="23">
        <v>34583.260999999999</v>
      </c>
      <c r="T46" s="22">
        <v>40354.718000000001</v>
      </c>
      <c r="U46" s="23">
        <v>32126.082999999999</v>
      </c>
      <c r="V46" s="22">
        <v>36151.678999999996</v>
      </c>
      <c r="W46" s="23">
        <v>34993.794000000002</v>
      </c>
      <c r="X46" s="22">
        <v>38805.997000000003</v>
      </c>
      <c r="Y46" s="24">
        <v>33516.837</v>
      </c>
    </row>
    <row r="47" spans="2:25" x14ac:dyDescent="0.25">
      <c r="B47" s="178" t="s">
        <v>17</v>
      </c>
      <c r="C47" s="179"/>
      <c r="D47" s="19">
        <v>110.297</v>
      </c>
      <c r="E47" s="12">
        <v>97.977000000000004</v>
      </c>
      <c r="F47" s="19">
        <v>159.46899999999999</v>
      </c>
      <c r="G47" s="12">
        <v>363.17200000000003</v>
      </c>
      <c r="H47" s="19">
        <v>243.27199999999999</v>
      </c>
      <c r="I47" s="12">
        <v>589.39700000000005</v>
      </c>
      <c r="J47" s="19">
        <v>592.34400000000005</v>
      </c>
      <c r="K47" s="12">
        <v>1128.0129999999999</v>
      </c>
      <c r="L47" s="19">
        <v>29191.513999999999</v>
      </c>
      <c r="M47" s="12">
        <v>12513.370999999999</v>
      </c>
      <c r="N47" s="19">
        <v>32113.034</v>
      </c>
      <c r="O47" s="12">
        <v>21379.754000000001</v>
      </c>
      <c r="P47" s="19">
        <v>16976.863000000001</v>
      </c>
      <c r="Q47" s="12">
        <v>12569.377</v>
      </c>
      <c r="R47" s="19">
        <v>4533.8680000000004</v>
      </c>
      <c r="S47" s="12">
        <v>1848.9290000000001</v>
      </c>
      <c r="T47" s="19">
        <v>2520.08</v>
      </c>
      <c r="U47" s="12">
        <v>4866.1239999999998</v>
      </c>
      <c r="V47" s="19">
        <v>4040.0790000000002</v>
      </c>
      <c r="W47" s="12">
        <v>2949.6289999999999</v>
      </c>
      <c r="X47" s="19">
        <v>2737.5450000000001</v>
      </c>
      <c r="Y47" s="13">
        <v>4211.1220000000003</v>
      </c>
    </row>
    <row r="48" spans="2:25" x14ac:dyDescent="0.25">
      <c r="B48" s="185" t="s">
        <v>18</v>
      </c>
      <c r="C48" s="186"/>
      <c r="D48" s="20">
        <v>11.398999999999999</v>
      </c>
      <c r="E48" s="14"/>
      <c r="F48" s="20"/>
      <c r="G48" s="14"/>
      <c r="H48" s="20"/>
      <c r="I48" s="14"/>
      <c r="J48" s="20"/>
      <c r="K48" s="14">
        <v>14.803000000000001</v>
      </c>
      <c r="L48" s="20">
        <v>20.693999999999999</v>
      </c>
      <c r="M48" s="14"/>
      <c r="N48" s="20">
        <v>8.0000000000000002E-3</v>
      </c>
      <c r="O48" s="14">
        <v>8.0730000000000004</v>
      </c>
      <c r="P48" s="20"/>
      <c r="Q48" s="14">
        <v>15.712</v>
      </c>
      <c r="R48" s="20"/>
      <c r="S48" s="14"/>
      <c r="T48" s="20"/>
      <c r="U48" s="14"/>
      <c r="V48" s="20">
        <v>7.8650000000000002</v>
      </c>
      <c r="W48" s="14">
        <v>4.5599999999999996</v>
      </c>
      <c r="X48" s="20">
        <v>6.48</v>
      </c>
      <c r="Y48" s="15"/>
    </row>
    <row r="49" spans="2:25" s="1" customFormat="1" x14ac:dyDescent="0.25">
      <c r="B49" s="178" t="s">
        <v>19</v>
      </c>
      <c r="C49" s="179"/>
      <c r="D49" s="19">
        <v>88.028000000000006</v>
      </c>
      <c r="E49" s="12">
        <v>387.685</v>
      </c>
      <c r="F49" s="19">
        <v>307.14600000000002</v>
      </c>
      <c r="G49" s="12">
        <v>267.48500000000001</v>
      </c>
      <c r="H49" s="19">
        <v>752.54100000000005</v>
      </c>
      <c r="I49" s="12">
        <v>165.84200000000001</v>
      </c>
      <c r="J49" s="19">
        <v>93.381</v>
      </c>
      <c r="K49" s="12">
        <v>764.85599999999999</v>
      </c>
      <c r="L49" s="19">
        <v>144.67099999999999</v>
      </c>
      <c r="M49" s="12">
        <v>159.54599999999999</v>
      </c>
      <c r="N49" s="19">
        <v>52.731000000000002</v>
      </c>
      <c r="O49" s="12">
        <v>52.581000000000003</v>
      </c>
      <c r="P49" s="19">
        <v>123.33199999999999</v>
      </c>
      <c r="Q49" s="12">
        <v>415.51600000000002</v>
      </c>
      <c r="R49" s="19">
        <v>255.72</v>
      </c>
      <c r="S49" s="12">
        <v>137.50800000000001</v>
      </c>
      <c r="T49" s="19">
        <v>242.488</v>
      </c>
      <c r="U49" s="12">
        <v>104.366</v>
      </c>
      <c r="V49" s="19">
        <v>110.057</v>
      </c>
      <c r="W49" s="12">
        <v>61.689</v>
      </c>
      <c r="X49" s="19">
        <v>32.164999999999999</v>
      </c>
      <c r="Y49" s="13">
        <v>1.837</v>
      </c>
    </row>
    <row r="50" spans="2:25" x14ac:dyDescent="0.25">
      <c r="B50" s="185" t="s">
        <v>20</v>
      </c>
      <c r="C50" s="186"/>
      <c r="D50" s="20">
        <v>2699.24</v>
      </c>
      <c r="E50" s="14">
        <v>2450.7150000000001</v>
      </c>
      <c r="F50" s="20">
        <v>2336.6619999999998</v>
      </c>
      <c r="G50" s="14">
        <v>2129.4270000000001</v>
      </c>
      <c r="H50" s="20">
        <v>2491.9110000000001</v>
      </c>
      <c r="I50" s="14">
        <v>2128.5720000000001</v>
      </c>
      <c r="J50" s="20">
        <v>1678.5809999999999</v>
      </c>
      <c r="K50" s="14">
        <v>37049.461000000003</v>
      </c>
      <c r="L50" s="20">
        <v>11262.664000000001</v>
      </c>
      <c r="M50" s="14">
        <v>3425.4780000000001</v>
      </c>
      <c r="N50" s="20">
        <v>4437.9960000000001</v>
      </c>
      <c r="O50" s="14">
        <v>1754.2539999999999</v>
      </c>
      <c r="P50" s="20">
        <v>1538.529</v>
      </c>
      <c r="Q50" s="14">
        <v>4286.9399999999996</v>
      </c>
      <c r="R50" s="20">
        <v>574.54100000000005</v>
      </c>
      <c r="S50" s="14">
        <v>2624.4169999999999</v>
      </c>
      <c r="T50" s="20">
        <v>817.53899999999999</v>
      </c>
      <c r="U50" s="14">
        <v>1638.962</v>
      </c>
      <c r="V50" s="20">
        <v>2844.8180000000002</v>
      </c>
      <c r="W50" s="14">
        <v>2970.2869999999998</v>
      </c>
      <c r="X50" s="20">
        <v>3276.002</v>
      </c>
      <c r="Y50" s="15">
        <v>3357.21</v>
      </c>
    </row>
    <row r="51" spans="2:25" s="1" customFormat="1" x14ac:dyDescent="0.25">
      <c r="B51" s="178" t="s">
        <v>21</v>
      </c>
      <c r="C51" s="179"/>
      <c r="D51" s="19"/>
      <c r="E51" s="12"/>
      <c r="F51" s="19"/>
      <c r="G51" s="12">
        <v>20.670999999999999</v>
      </c>
      <c r="H51" s="19"/>
      <c r="I51" s="12">
        <v>4.524</v>
      </c>
      <c r="J51" s="19"/>
      <c r="K51" s="12"/>
      <c r="L51" s="19">
        <v>14.492000000000001</v>
      </c>
      <c r="M51" s="12"/>
      <c r="N51" s="19"/>
      <c r="O51" s="12">
        <v>13.43</v>
      </c>
      <c r="P51" s="19">
        <v>0.11700000000000001</v>
      </c>
      <c r="Q51" s="12">
        <v>32.088000000000001</v>
      </c>
      <c r="R51" s="19">
        <v>286.38299999999998</v>
      </c>
      <c r="S51" s="12">
        <v>87.66</v>
      </c>
      <c r="T51" s="19">
        <v>807.00699999999995</v>
      </c>
      <c r="U51" s="12">
        <v>1144.5419999999999</v>
      </c>
      <c r="V51" s="19"/>
      <c r="W51" s="12"/>
      <c r="X51" s="19">
        <v>76.8</v>
      </c>
      <c r="Y51" s="13"/>
    </row>
    <row r="52" spans="2:25" x14ac:dyDescent="0.25">
      <c r="B52" s="185" t="s">
        <v>22</v>
      </c>
      <c r="C52" s="186"/>
      <c r="D52" s="20">
        <v>6393.75</v>
      </c>
      <c r="E52" s="14">
        <v>9498.6409999999996</v>
      </c>
      <c r="F52" s="20">
        <v>7244.777</v>
      </c>
      <c r="G52" s="14">
        <v>8183.683</v>
      </c>
      <c r="H52" s="20">
        <v>8369.5740000000005</v>
      </c>
      <c r="I52" s="14">
        <v>6091.2659999999996</v>
      </c>
      <c r="J52" s="20">
        <v>3946.31</v>
      </c>
      <c r="K52" s="14">
        <v>8588.1470000000008</v>
      </c>
      <c r="L52" s="20">
        <v>7091.16</v>
      </c>
      <c r="M52" s="14">
        <v>4241.4070000000002</v>
      </c>
      <c r="N52" s="20">
        <v>5003.201</v>
      </c>
      <c r="O52" s="14">
        <v>3179.886</v>
      </c>
      <c r="P52" s="20">
        <v>7187.7619999999997</v>
      </c>
      <c r="Q52" s="14">
        <v>16466.030999999999</v>
      </c>
      <c r="R52" s="20">
        <v>6484.3530000000001</v>
      </c>
      <c r="S52" s="14">
        <v>7266.9539999999997</v>
      </c>
      <c r="T52" s="20">
        <v>9453.8690000000006</v>
      </c>
      <c r="U52" s="14">
        <v>5134.2</v>
      </c>
      <c r="V52" s="20">
        <v>9613.4770000000008</v>
      </c>
      <c r="W52" s="14">
        <v>10274.661</v>
      </c>
      <c r="X52" s="20">
        <v>15609.025</v>
      </c>
      <c r="Y52" s="15">
        <v>7550.38</v>
      </c>
    </row>
    <row r="53" spans="2:25" s="1" customFormat="1" x14ac:dyDescent="0.25">
      <c r="B53" s="178" t="s">
        <v>23</v>
      </c>
      <c r="C53" s="179"/>
      <c r="D53" s="19">
        <v>5090.2510000000002</v>
      </c>
      <c r="E53" s="12">
        <v>5028.8519999999999</v>
      </c>
      <c r="F53" s="19">
        <v>4193.59</v>
      </c>
      <c r="G53" s="12">
        <v>4646.5680000000002</v>
      </c>
      <c r="H53" s="19">
        <v>4643.1139999999996</v>
      </c>
      <c r="I53" s="12">
        <v>5125.6390000000001</v>
      </c>
      <c r="J53" s="19">
        <v>4236.3980000000001</v>
      </c>
      <c r="K53" s="12">
        <v>3870.7449999999999</v>
      </c>
      <c r="L53" s="19">
        <v>5148.9390000000003</v>
      </c>
      <c r="M53" s="12">
        <v>5508.5110000000004</v>
      </c>
      <c r="N53" s="19">
        <v>10154.224</v>
      </c>
      <c r="O53" s="12">
        <v>6230.8490000000002</v>
      </c>
      <c r="P53" s="19">
        <v>10095.081</v>
      </c>
      <c r="Q53" s="12">
        <v>10737.781000000001</v>
      </c>
      <c r="R53" s="19">
        <v>12415.467000000001</v>
      </c>
      <c r="S53" s="12">
        <v>12888.835999999999</v>
      </c>
      <c r="T53" s="19">
        <v>11343.544</v>
      </c>
      <c r="U53" s="12">
        <v>8566.8729999999996</v>
      </c>
      <c r="V53" s="19">
        <v>9788.473</v>
      </c>
      <c r="W53" s="12">
        <v>7382.201</v>
      </c>
      <c r="X53" s="19">
        <v>4565.38</v>
      </c>
      <c r="Y53" s="13">
        <v>7705.3310000000001</v>
      </c>
    </row>
    <row r="54" spans="2:25" x14ac:dyDescent="0.25">
      <c r="B54" s="185" t="s">
        <v>24</v>
      </c>
      <c r="C54" s="186"/>
      <c r="D54" s="20">
        <v>1766.8420000000001</v>
      </c>
      <c r="E54" s="14">
        <v>3175.3389999999999</v>
      </c>
      <c r="F54" s="20">
        <v>3492.7820000000002</v>
      </c>
      <c r="G54" s="14">
        <v>5061.268</v>
      </c>
      <c r="H54" s="20">
        <v>9467.2510000000002</v>
      </c>
      <c r="I54" s="14">
        <v>14470.147999999999</v>
      </c>
      <c r="J54" s="20">
        <v>8863.5490000000009</v>
      </c>
      <c r="K54" s="14">
        <v>7555.6589999999997</v>
      </c>
      <c r="L54" s="20">
        <v>4369.4059999999999</v>
      </c>
      <c r="M54" s="14">
        <v>2731.4659999999999</v>
      </c>
      <c r="N54" s="20">
        <v>8176.0230000000001</v>
      </c>
      <c r="O54" s="14">
        <v>11939.978999999999</v>
      </c>
      <c r="P54" s="20">
        <v>7906.8040000000001</v>
      </c>
      <c r="Q54" s="14">
        <v>8541.1980000000003</v>
      </c>
      <c r="R54" s="20">
        <v>4413.3239999999996</v>
      </c>
      <c r="S54" s="14">
        <v>1477.3920000000001</v>
      </c>
      <c r="T54" s="20">
        <v>6459.6710000000003</v>
      </c>
      <c r="U54" s="14">
        <v>2718.4209999999998</v>
      </c>
      <c r="V54" s="20">
        <v>3210.1930000000002</v>
      </c>
      <c r="W54" s="14">
        <v>3737.3470000000002</v>
      </c>
      <c r="X54" s="20">
        <v>4892.6729999999998</v>
      </c>
      <c r="Y54" s="15">
        <v>3191.5039999999999</v>
      </c>
    </row>
    <row r="55" spans="2:25" s="1" customFormat="1" x14ac:dyDescent="0.25">
      <c r="B55" s="178" t="s">
        <v>25</v>
      </c>
      <c r="C55" s="179"/>
      <c r="D55" s="19">
        <v>1429.827</v>
      </c>
      <c r="E55" s="12">
        <v>1441.1420000000001</v>
      </c>
      <c r="F55" s="19">
        <v>1673.6980000000001</v>
      </c>
      <c r="G55" s="12">
        <v>1765.5150000000001</v>
      </c>
      <c r="H55" s="19">
        <v>2225.442</v>
      </c>
      <c r="I55" s="12">
        <v>3108.8519999999999</v>
      </c>
      <c r="J55" s="19">
        <v>4619.8050000000003</v>
      </c>
      <c r="K55" s="12">
        <v>3311.3719999999998</v>
      </c>
      <c r="L55" s="19">
        <v>3769.0680000000002</v>
      </c>
      <c r="M55" s="12">
        <v>4088.28</v>
      </c>
      <c r="N55" s="19">
        <v>3726.4569999999999</v>
      </c>
      <c r="O55" s="12">
        <v>4001.1170000000002</v>
      </c>
      <c r="P55" s="19">
        <v>6673.4160000000002</v>
      </c>
      <c r="Q55" s="12">
        <v>6753.924</v>
      </c>
      <c r="R55" s="19">
        <v>6684.951</v>
      </c>
      <c r="S55" s="12">
        <v>8221.3209999999999</v>
      </c>
      <c r="T55" s="19">
        <v>8708.1190000000006</v>
      </c>
      <c r="U55" s="12">
        <v>7931.5969999999998</v>
      </c>
      <c r="V55" s="19">
        <v>6535.02</v>
      </c>
      <c r="W55" s="12">
        <v>7607.0709999999999</v>
      </c>
      <c r="X55" s="19">
        <v>7609.7290000000003</v>
      </c>
      <c r="Y55" s="13">
        <v>7465.6509999999998</v>
      </c>
    </row>
    <row r="56" spans="2:25" ht="15.75" thickBot="1" x14ac:dyDescent="0.3">
      <c r="B56" s="187" t="s">
        <v>26</v>
      </c>
      <c r="C56" s="188"/>
      <c r="D56" s="21"/>
      <c r="E56" s="141">
        <v>1E-3</v>
      </c>
      <c r="F56" s="21"/>
      <c r="G56" s="16"/>
      <c r="H56" s="142"/>
      <c r="I56" s="16"/>
      <c r="J56" s="21"/>
      <c r="K56" s="16">
        <v>1E-3</v>
      </c>
      <c r="L56" s="21"/>
      <c r="M56" s="16">
        <v>1E-3</v>
      </c>
      <c r="N56" s="21">
        <v>24.638999999999999</v>
      </c>
      <c r="O56" s="16">
        <v>17.084</v>
      </c>
      <c r="P56" s="21">
        <v>7.1580000000000004</v>
      </c>
      <c r="Q56" s="16">
        <v>11.249000000000001</v>
      </c>
      <c r="R56" s="21">
        <v>13.16</v>
      </c>
      <c r="S56" s="16">
        <v>30.245000000000001</v>
      </c>
      <c r="T56" s="21">
        <v>2.4009999999999998</v>
      </c>
      <c r="U56" s="16">
        <v>20.998999999999999</v>
      </c>
      <c r="V56" s="21">
        <v>1.7010000000000001</v>
      </c>
      <c r="W56" s="16">
        <v>6.35</v>
      </c>
      <c r="X56" s="21">
        <v>0.2</v>
      </c>
      <c r="Y56" s="17">
        <v>33.802</v>
      </c>
    </row>
    <row r="57" spans="2:25" x14ac:dyDescent="0.25">
      <c r="B57" t="s">
        <v>56</v>
      </c>
    </row>
  </sheetData>
  <mergeCells count="16">
    <mergeCell ref="B52:C52"/>
    <mergeCell ref="B53:C53"/>
    <mergeCell ref="B54:C54"/>
    <mergeCell ref="B55:C55"/>
    <mergeCell ref="B56:C56"/>
    <mergeCell ref="B51:C51"/>
    <mergeCell ref="B7:E16"/>
    <mergeCell ref="C17:E17"/>
    <mergeCell ref="G8:J16"/>
    <mergeCell ref="M7:P16"/>
    <mergeCell ref="M17:O17"/>
    <mergeCell ref="B46:C46"/>
    <mergeCell ref="B47:C47"/>
    <mergeCell ref="B48:C48"/>
    <mergeCell ref="B49:C49"/>
    <mergeCell ref="B50:C5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Z57"/>
  <sheetViews>
    <sheetView showGridLines="0" workbookViewId="0">
      <selection activeCell="F60" sqref="F60"/>
    </sheetView>
  </sheetViews>
  <sheetFormatPr baseColWidth="10" defaultRowHeight="15" x14ac:dyDescent="0.25"/>
  <cols>
    <col min="1" max="1" width="8" customWidth="1"/>
    <col min="4" max="4" width="19.140625" customWidth="1"/>
    <col min="5" max="8" width="12.42578125" bestFit="1" customWidth="1"/>
    <col min="14" max="23" width="12.42578125" bestFit="1" customWidth="1"/>
    <col min="24" max="24" width="12.28515625" customWidth="1"/>
    <col min="25" max="25" width="13.140625" customWidth="1"/>
    <col min="26" max="26" width="12.42578125" bestFit="1" customWidth="1"/>
  </cols>
  <sheetData>
    <row r="7" spans="2:16" x14ac:dyDescent="0.25">
      <c r="B7" s="189" t="s">
        <v>5</v>
      </c>
      <c r="C7" s="190"/>
      <c r="D7" s="190"/>
      <c r="E7" s="190"/>
      <c r="M7" s="180" t="s">
        <v>6</v>
      </c>
      <c r="N7" s="191"/>
      <c r="O7" s="191"/>
      <c r="P7" s="191"/>
    </row>
    <row r="8" spans="2:16" x14ac:dyDescent="0.25">
      <c r="B8" s="190"/>
      <c r="C8" s="190"/>
      <c r="D8" s="190"/>
      <c r="E8" s="190"/>
      <c r="G8" s="182" t="s">
        <v>1</v>
      </c>
      <c r="H8" s="182"/>
      <c r="I8" s="182"/>
      <c r="J8" s="182"/>
      <c r="K8" s="182"/>
      <c r="M8" s="191"/>
      <c r="N8" s="191"/>
      <c r="O8" s="191"/>
      <c r="P8" s="191"/>
    </row>
    <row r="9" spans="2:16" x14ac:dyDescent="0.25">
      <c r="B9" s="190"/>
      <c r="C9" s="190"/>
      <c r="D9" s="190"/>
      <c r="E9" s="190"/>
      <c r="G9" s="182"/>
      <c r="H9" s="182"/>
      <c r="I9" s="182"/>
      <c r="J9" s="182"/>
      <c r="K9" s="182"/>
      <c r="M9" s="191"/>
      <c r="N9" s="191"/>
      <c r="O9" s="191"/>
      <c r="P9" s="191"/>
    </row>
    <row r="10" spans="2:16" x14ac:dyDescent="0.25">
      <c r="B10" s="190"/>
      <c r="C10" s="190"/>
      <c r="D10" s="190"/>
      <c r="E10" s="190"/>
      <c r="G10" s="182"/>
      <c r="H10" s="182"/>
      <c r="I10" s="182"/>
      <c r="J10" s="182"/>
      <c r="K10" s="182"/>
      <c r="M10" s="191"/>
      <c r="N10" s="191"/>
      <c r="O10" s="191"/>
      <c r="P10" s="191"/>
    </row>
    <row r="11" spans="2:16" x14ac:dyDescent="0.25">
      <c r="B11" s="190"/>
      <c r="C11" s="190"/>
      <c r="D11" s="190"/>
      <c r="E11" s="190"/>
      <c r="G11" s="182"/>
      <c r="H11" s="182"/>
      <c r="I11" s="182"/>
      <c r="J11" s="182"/>
      <c r="K11" s="182"/>
      <c r="M11" s="191"/>
      <c r="N11" s="191"/>
      <c r="O11" s="191"/>
      <c r="P11" s="191"/>
    </row>
    <row r="12" spans="2:16" x14ac:dyDescent="0.25">
      <c r="B12" s="190"/>
      <c r="C12" s="190"/>
      <c r="D12" s="190"/>
      <c r="E12" s="190"/>
      <c r="G12" s="182"/>
      <c r="H12" s="182"/>
      <c r="I12" s="182"/>
      <c r="J12" s="182"/>
      <c r="K12" s="182"/>
      <c r="M12" s="191"/>
      <c r="N12" s="191"/>
      <c r="O12" s="191"/>
      <c r="P12" s="191"/>
    </row>
    <row r="13" spans="2:16" x14ac:dyDescent="0.25">
      <c r="B13" s="190"/>
      <c r="C13" s="190"/>
      <c r="D13" s="190"/>
      <c r="E13" s="190"/>
      <c r="G13" s="182"/>
      <c r="H13" s="182"/>
      <c r="I13" s="182"/>
      <c r="J13" s="182"/>
      <c r="K13" s="182"/>
      <c r="M13" s="191"/>
      <c r="N13" s="191"/>
      <c r="O13" s="191"/>
      <c r="P13" s="191"/>
    </row>
    <row r="14" spans="2:16" x14ac:dyDescent="0.25">
      <c r="B14" s="190"/>
      <c r="C14" s="190"/>
      <c r="D14" s="190"/>
      <c r="E14" s="190"/>
      <c r="G14" s="182"/>
      <c r="H14" s="182"/>
      <c r="I14" s="182"/>
      <c r="J14" s="182"/>
      <c r="K14" s="182"/>
      <c r="M14" s="191"/>
      <c r="N14" s="191"/>
      <c r="O14" s="191"/>
      <c r="P14" s="191"/>
    </row>
    <row r="15" spans="2:16" x14ac:dyDescent="0.25">
      <c r="B15" s="190"/>
      <c r="C15" s="190"/>
      <c r="D15" s="190"/>
      <c r="E15" s="190"/>
      <c r="G15" s="182"/>
      <c r="H15" s="182"/>
      <c r="I15" s="182"/>
      <c r="J15" s="182"/>
      <c r="K15" s="182"/>
      <c r="M15" s="191"/>
      <c r="N15" s="191"/>
      <c r="O15" s="191"/>
      <c r="P15" s="191"/>
    </row>
    <row r="16" spans="2:16" x14ac:dyDescent="0.25">
      <c r="B16" s="190"/>
      <c r="C16" s="190"/>
      <c r="D16" s="190"/>
      <c r="E16" s="190"/>
      <c r="G16" s="182"/>
      <c r="H16" s="182"/>
      <c r="I16" s="182"/>
      <c r="J16" s="182"/>
      <c r="K16" s="182"/>
      <c r="M16" s="191"/>
      <c r="N16" s="191"/>
      <c r="O16" s="191"/>
      <c r="P16" s="191"/>
    </row>
    <row r="17" spans="3:15" x14ac:dyDescent="0.25">
      <c r="C17" s="181" t="s">
        <v>3</v>
      </c>
      <c r="D17" s="181"/>
      <c r="E17" s="181"/>
      <c r="M17" s="181" t="s">
        <v>3</v>
      </c>
      <c r="N17" s="181"/>
      <c r="O17" s="181"/>
    </row>
    <row r="42" spans="2:26" x14ac:dyDescent="0.25">
      <c r="C42" s="5" t="s">
        <v>38</v>
      </c>
    </row>
    <row r="44" spans="2:26" ht="15.75" thickBot="1" x14ac:dyDescent="0.3"/>
    <row r="45" spans="2:26" ht="15.75" thickBot="1" x14ac:dyDescent="0.3">
      <c r="B45" s="192" t="s">
        <v>15</v>
      </c>
      <c r="C45" s="193"/>
      <c r="D45" s="194"/>
      <c r="E45" s="10">
        <v>1995</v>
      </c>
      <c r="F45" s="18">
        <v>1996</v>
      </c>
      <c r="G45" s="10">
        <v>1997</v>
      </c>
      <c r="H45" s="18">
        <v>1998</v>
      </c>
      <c r="I45" s="10">
        <v>1999</v>
      </c>
      <c r="J45" s="18">
        <v>2000</v>
      </c>
      <c r="K45" s="10">
        <v>2001</v>
      </c>
      <c r="L45" s="18">
        <v>2002</v>
      </c>
      <c r="M45" s="10">
        <v>2003</v>
      </c>
      <c r="N45" s="18">
        <v>2004</v>
      </c>
      <c r="O45" s="10">
        <v>2005</v>
      </c>
      <c r="P45" s="18">
        <v>2006</v>
      </c>
      <c r="Q45" s="10">
        <v>2007</v>
      </c>
      <c r="R45" s="18">
        <v>2008</v>
      </c>
      <c r="S45" s="10">
        <v>2009</v>
      </c>
      <c r="T45" s="18">
        <v>2010</v>
      </c>
      <c r="U45" s="10">
        <v>2011</v>
      </c>
      <c r="V45" s="18">
        <v>2012</v>
      </c>
      <c r="W45" s="10">
        <v>2013</v>
      </c>
      <c r="X45" s="18">
        <v>2014</v>
      </c>
      <c r="Y45" s="11">
        <v>2015</v>
      </c>
      <c r="Z45" s="11">
        <v>2016</v>
      </c>
    </row>
    <row r="46" spans="2:26" ht="15.75" thickBot="1" x14ac:dyDescent="0.3">
      <c r="B46" s="183" t="s">
        <v>16</v>
      </c>
      <c r="C46" s="184"/>
      <c r="D46" s="197"/>
      <c r="E46" s="23">
        <v>23008.455999999998</v>
      </c>
      <c r="F46" s="22">
        <v>21033.448</v>
      </c>
      <c r="G46" s="23">
        <v>27870.491999999998</v>
      </c>
      <c r="H46" s="22">
        <v>20233.705999999998</v>
      </c>
      <c r="I46" s="23">
        <v>5128.3810000000003</v>
      </c>
      <c r="J46" s="22">
        <v>18212.738000000001</v>
      </c>
      <c r="K46" s="23">
        <v>13466.424999999999</v>
      </c>
      <c r="L46" s="22">
        <v>3941.8760000000002</v>
      </c>
      <c r="M46" s="23">
        <v>4696.4120000000003</v>
      </c>
      <c r="N46" s="22">
        <v>5887.29</v>
      </c>
      <c r="O46" s="23">
        <v>5515.2020000000002</v>
      </c>
      <c r="P46" s="22">
        <v>4071.2820000000002</v>
      </c>
      <c r="Q46" s="23">
        <v>8625.8449999999993</v>
      </c>
      <c r="R46" s="22">
        <v>19734.989000000001</v>
      </c>
      <c r="S46" s="23">
        <v>8243.2109999999993</v>
      </c>
      <c r="T46" s="22">
        <v>7334.0429999999997</v>
      </c>
      <c r="U46" s="23">
        <v>8198.3690000000006</v>
      </c>
      <c r="V46" s="22">
        <v>29096.007000000001</v>
      </c>
      <c r="W46" s="23">
        <v>31149.3</v>
      </c>
      <c r="X46" s="22">
        <v>13959.866</v>
      </c>
      <c r="Y46" s="24">
        <v>3059.732</v>
      </c>
      <c r="Z46" s="24">
        <v>3501.1390000000001</v>
      </c>
    </row>
    <row r="47" spans="2:26" x14ac:dyDescent="0.25">
      <c r="B47" s="198" t="s">
        <v>28</v>
      </c>
      <c r="C47" s="199"/>
      <c r="D47" s="200"/>
      <c r="E47" s="12">
        <v>21.995000000000001</v>
      </c>
      <c r="F47" s="19">
        <v>21.018000000000001</v>
      </c>
      <c r="G47" s="12">
        <v>0.67200000000000004</v>
      </c>
      <c r="H47" s="19">
        <v>18.507000000000001</v>
      </c>
      <c r="I47" s="12">
        <v>45.924999999999997</v>
      </c>
      <c r="J47" s="19">
        <v>64.522000000000006</v>
      </c>
      <c r="K47" s="12">
        <v>204.17</v>
      </c>
      <c r="L47" s="19">
        <v>58.539000000000001</v>
      </c>
      <c r="M47" s="12">
        <v>37.912999999999997</v>
      </c>
      <c r="N47" s="19">
        <v>170.74799999999999</v>
      </c>
      <c r="O47" s="12">
        <v>200.666</v>
      </c>
      <c r="P47" s="19">
        <v>18.41</v>
      </c>
      <c r="Q47" s="12">
        <v>426.18200000000002</v>
      </c>
      <c r="R47" s="19">
        <v>507.447</v>
      </c>
      <c r="S47" s="12">
        <v>398.91399999999999</v>
      </c>
      <c r="T47" s="19">
        <v>575.80399999999997</v>
      </c>
      <c r="U47" s="12">
        <v>20.591999999999999</v>
      </c>
      <c r="V47" s="19">
        <v>371.98599999999999</v>
      </c>
      <c r="W47" s="12">
        <v>0.58199999999999996</v>
      </c>
      <c r="X47" s="19"/>
      <c r="Y47" s="13">
        <v>34.054000000000002</v>
      </c>
      <c r="Z47" s="13">
        <v>28.83</v>
      </c>
    </row>
    <row r="48" spans="2:26" x14ac:dyDescent="0.25">
      <c r="B48" s="185" t="s">
        <v>29</v>
      </c>
      <c r="C48" s="186"/>
      <c r="D48" s="195"/>
      <c r="E48" s="14"/>
      <c r="F48" s="20">
        <v>20.469000000000001</v>
      </c>
      <c r="G48" s="14">
        <v>22.791</v>
      </c>
      <c r="H48" s="20">
        <v>94.277000000000001</v>
      </c>
      <c r="I48" s="14">
        <v>117.624</v>
      </c>
      <c r="J48" s="20">
        <v>74.373999999999995</v>
      </c>
      <c r="K48" s="14">
        <v>174.381</v>
      </c>
      <c r="L48" s="20">
        <v>15.635999999999999</v>
      </c>
      <c r="M48" s="14">
        <v>97.497</v>
      </c>
      <c r="N48" s="20">
        <v>69.138999999999996</v>
      </c>
      <c r="O48" s="14">
        <v>70.626000000000005</v>
      </c>
      <c r="P48" s="20">
        <v>77.212999999999994</v>
      </c>
      <c r="Q48" s="14">
        <v>146.161</v>
      </c>
      <c r="R48" s="20">
        <v>184.685</v>
      </c>
      <c r="S48" s="14">
        <v>193.86799999999999</v>
      </c>
      <c r="T48" s="20">
        <v>193.05199999999999</v>
      </c>
      <c r="U48" s="14">
        <v>266.68799999999999</v>
      </c>
      <c r="V48" s="20">
        <v>241.22800000000001</v>
      </c>
      <c r="W48" s="14">
        <v>368.71800000000002</v>
      </c>
      <c r="X48" s="20">
        <v>371.03399999999999</v>
      </c>
      <c r="Y48" s="15">
        <v>380.02100000000002</v>
      </c>
      <c r="Z48" s="15">
        <v>564.77800000000002</v>
      </c>
    </row>
    <row r="49" spans="2:26" x14ac:dyDescent="0.25">
      <c r="B49" s="178" t="s">
        <v>30</v>
      </c>
      <c r="C49" s="179"/>
      <c r="D49" s="196"/>
      <c r="E49" s="12">
        <v>1973.0429999999999</v>
      </c>
      <c r="F49" s="19">
        <v>1324.201</v>
      </c>
      <c r="G49" s="12">
        <v>639.93200000000002</v>
      </c>
      <c r="H49" s="19">
        <v>347.64100000000002</v>
      </c>
      <c r="I49" s="12">
        <v>236.37</v>
      </c>
      <c r="J49" s="19">
        <v>292.77</v>
      </c>
      <c r="K49" s="12">
        <v>235.73500000000001</v>
      </c>
      <c r="L49" s="19">
        <v>221.89400000000001</v>
      </c>
      <c r="M49" s="12">
        <v>427.08</v>
      </c>
      <c r="N49" s="19">
        <v>143.53200000000001</v>
      </c>
      <c r="O49" s="12">
        <v>70.863</v>
      </c>
      <c r="P49" s="19">
        <v>815.94299999999998</v>
      </c>
      <c r="Q49" s="12">
        <v>433.53699999999998</v>
      </c>
      <c r="R49" s="19">
        <v>914.024</v>
      </c>
      <c r="S49" s="12">
        <v>698.04200000000003</v>
      </c>
      <c r="T49" s="19">
        <v>34.463000000000001</v>
      </c>
      <c r="U49" s="12">
        <v>9.1340000000000003</v>
      </c>
      <c r="V49" s="19">
        <v>4.1470000000000002</v>
      </c>
      <c r="W49" s="12"/>
      <c r="X49" s="19">
        <v>128.208</v>
      </c>
      <c r="Y49" s="13">
        <v>24.399000000000001</v>
      </c>
      <c r="Z49" s="13">
        <v>8.2899999999999991</v>
      </c>
    </row>
    <row r="50" spans="2:26" x14ac:dyDescent="0.25">
      <c r="B50" s="185" t="s">
        <v>31</v>
      </c>
      <c r="C50" s="186"/>
      <c r="D50" s="195"/>
      <c r="E50" s="14"/>
      <c r="F50" s="20"/>
      <c r="G50" s="14"/>
      <c r="H50" s="20"/>
      <c r="I50" s="14"/>
      <c r="J50" s="20"/>
      <c r="K50" s="14"/>
      <c r="L50" s="20"/>
      <c r="M50" s="14"/>
      <c r="N50" s="20"/>
      <c r="O50" s="14"/>
      <c r="P50" s="20"/>
      <c r="Q50" s="14"/>
      <c r="R50" s="20"/>
      <c r="S50" s="14"/>
      <c r="T50" s="20"/>
      <c r="U50" s="14"/>
      <c r="V50" s="20"/>
      <c r="W50" s="14"/>
      <c r="X50" s="20"/>
      <c r="Y50" s="15"/>
      <c r="Z50" s="15"/>
    </row>
    <row r="51" spans="2:26" x14ac:dyDescent="0.25">
      <c r="B51" s="178" t="s">
        <v>32</v>
      </c>
      <c r="C51" s="179"/>
      <c r="D51" s="196"/>
      <c r="E51" s="12"/>
      <c r="F51" s="19"/>
      <c r="G51" s="12"/>
      <c r="H51" s="19"/>
      <c r="I51" s="12"/>
      <c r="J51" s="19"/>
      <c r="K51" s="12"/>
      <c r="L51" s="19"/>
      <c r="M51" s="12">
        <v>299.755</v>
      </c>
      <c r="N51" s="19">
        <v>132.4</v>
      </c>
      <c r="O51" s="12"/>
      <c r="P51" s="19"/>
      <c r="Q51" s="12"/>
      <c r="R51" s="19"/>
      <c r="S51" s="12"/>
      <c r="T51" s="19"/>
      <c r="U51" s="12"/>
      <c r="V51" s="19"/>
      <c r="W51" s="12"/>
      <c r="X51" s="19"/>
      <c r="Y51" s="13"/>
      <c r="Z51" s="13"/>
    </row>
    <row r="52" spans="2:26" x14ac:dyDescent="0.25">
      <c r="B52" s="185" t="s">
        <v>33</v>
      </c>
      <c r="C52" s="186"/>
      <c r="D52" s="195"/>
      <c r="E52" s="14">
        <v>14588.259</v>
      </c>
      <c r="F52" s="20">
        <v>13440.949000000001</v>
      </c>
      <c r="G52" s="14">
        <v>11579.436</v>
      </c>
      <c r="H52" s="20">
        <v>8543.8109999999997</v>
      </c>
      <c r="I52" s="14">
        <v>2952.0320000000002</v>
      </c>
      <c r="J52" s="20">
        <v>8410.5329999999994</v>
      </c>
      <c r="K52" s="14">
        <v>5889.05</v>
      </c>
      <c r="L52" s="20">
        <v>2539.3510000000001</v>
      </c>
      <c r="M52" s="14">
        <v>2408.0729999999999</v>
      </c>
      <c r="N52" s="20">
        <v>3868.1219999999998</v>
      </c>
      <c r="O52" s="14">
        <v>4931.2250000000004</v>
      </c>
      <c r="P52" s="20">
        <v>2655.2289999999998</v>
      </c>
      <c r="Q52" s="14">
        <v>2088.0259999999998</v>
      </c>
      <c r="R52" s="20">
        <v>6889.8890000000001</v>
      </c>
      <c r="S52" s="14">
        <v>3316.6280000000002</v>
      </c>
      <c r="T52" s="20">
        <v>3769.0309999999999</v>
      </c>
      <c r="U52" s="14">
        <v>3631.63</v>
      </c>
      <c r="V52" s="20">
        <v>8604.5830000000005</v>
      </c>
      <c r="W52" s="14">
        <v>29434.207999999999</v>
      </c>
      <c r="X52" s="20">
        <v>6899.8090000000002</v>
      </c>
      <c r="Y52" s="15">
        <v>2398.1190000000001</v>
      </c>
      <c r="Z52" s="15">
        <v>2858.248</v>
      </c>
    </row>
    <row r="53" spans="2:26" x14ac:dyDescent="0.25">
      <c r="B53" s="178" t="s">
        <v>34</v>
      </c>
      <c r="C53" s="179"/>
      <c r="D53" s="196"/>
      <c r="E53" s="12">
        <v>2795.8980000000001</v>
      </c>
      <c r="F53" s="19">
        <v>5386.6059999999998</v>
      </c>
      <c r="G53" s="12">
        <v>13731.341</v>
      </c>
      <c r="H53" s="19">
        <v>8465.6190000000006</v>
      </c>
      <c r="I53" s="12">
        <v>1628.143</v>
      </c>
      <c r="J53" s="19">
        <v>9296.6260000000002</v>
      </c>
      <c r="K53" s="12">
        <v>6802.9120000000003</v>
      </c>
      <c r="L53" s="19">
        <v>987.30100000000004</v>
      </c>
      <c r="M53" s="12">
        <v>1315.481</v>
      </c>
      <c r="N53" s="19">
        <v>1388.732</v>
      </c>
      <c r="O53" s="12">
        <v>111.985</v>
      </c>
      <c r="P53" s="19">
        <v>463.81700000000001</v>
      </c>
      <c r="Q53" s="12">
        <v>1761.35</v>
      </c>
      <c r="R53" s="19">
        <v>7460.701</v>
      </c>
      <c r="S53" s="12">
        <v>2268.7089999999998</v>
      </c>
      <c r="T53" s="19">
        <v>2433.0590000000002</v>
      </c>
      <c r="U53" s="12">
        <v>4006.69</v>
      </c>
      <c r="V53" s="19">
        <v>5024.6440000000002</v>
      </c>
      <c r="W53" s="12">
        <v>1299.931</v>
      </c>
      <c r="X53" s="19">
        <v>6507.4170000000004</v>
      </c>
      <c r="Y53" s="13">
        <v>132.845</v>
      </c>
      <c r="Z53" s="13">
        <v>6.8029999999999999</v>
      </c>
    </row>
    <row r="54" spans="2:26" x14ac:dyDescent="0.25">
      <c r="B54" s="26" t="s">
        <v>35</v>
      </c>
      <c r="C54" s="27"/>
      <c r="D54" s="28"/>
      <c r="E54" s="14">
        <v>3368.0369999999998</v>
      </c>
      <c r="F54" s="20">
        <v>599.70000000000005</v>
      </c>
      <c r="G54" s="14">
        <v>1601.817</v>
      </c>
      <c r="H54" s="20">
        <v>2572.08</v>
      </c>
      <c r="I54" s="14">
        <v>46.764000000000003</v>
      </c>
      <c r="J54" s="20">
        <v>36.863</v>
      </c>
      <c r="K54" s="14">
        <v>80.108000000000004</v>
      </c>
      <c r="L54" s="20">
        <v>75.275999999999996</v>
      </c>
      <c r="M54" s="14">
        <v>27.248999999999999</v>
      </c>
      <c r="N54" s="20">
        <v>64.370999999999995</v>
      </c>
      <c r="O54" s="14">
        <v>72.811999999999998</v>
      </c>
      <c r="P54" s="20">
        <v>1.2030000000000001</v>
      </c>
      <c r="Q54" s="14">
        <v>3041.38</v>
      </c>
      <c r="R54" s="20">
        <v>3755.98</v>
      </c>
      <c r="S54" s="14">
        <v>1183.1880000000001</v>
      </c>
      <c r="T54" s="20">
        <v>121.985</v>
      </c>
      <c r="U54" s="14">
        <v>218.25</v>
      </c>
      <c r="V54" s="20">
        <v>14807.507</v>
      </c>
      <c r="W54" s="14">
        <v>25.079000000000001</v>
      </c>
      <c r="X54" s="20">
        <v>3</v>
      </c>
      <c r="Y54" s="15">
        <v>2.399</v>
      </c>
      <c r="Z54" s="15">
        <v>3.1320000000000001</v>
      </c>
    </row>
    <row r="55" spans="2:26" x14ac:dyDescent="0.25">
      <c r="B55" s="29" t="s">
        <v>36</v>
      </c>
      <c r="C55" s="30"/>
      <c r="D55" s="31"/>
      <c r="E55" s="12">
        <v>261.22500000000002</v>
      </c>
      <c r="F55" s="19">
        <v>240.505</v>
      </c>
      <c r="G55" s="12">
        <v>294.50200000000001</v>
      </c>
      <c r="H55" s="19">
        <v>191.77099999999999</v>
      </c>
      <c r="I55" s="12">
        <v>101.523</v>
      </c>
      <c r="J55" s="19">
        <v>37.049999999999997</v>
      </c>
      <c r="K55" s="12">
        <v>77.763000000000005</v>
      </c>
      <c r="L55" s="19">
        <v>43.878999999999998</v>
      </c>
      <c r="M55" s="12">
        <v>33.1</v>
      </c>
      <c r="N55" s="19">
        <v>50.246000000000002</v>
      </c>
      <c r="O55" s="12">
        <v>26.039000000000001</v>
      </c>
      <c r="P55" s="19">
        <v>34.143000000000001</v>
      </c>
      <c r="Q55" s="12">
        <v>722.94200000000001</v>
      </c>
      <c r="R55" s="19">
        <v>22.263000000000002</v>
      </c>
      <c r="S55" s="12">
        <v>183.86199999999999</v>
      </c>
      <c r="T55" s="19">
        <v>198.80500000000001</v>
      </c>
      <c r="U55" s="12">
        <v>22.521000000000001</v>
      </c>
      <c r="V55" s="19">
        <v>37.753</v>
      </c>
      <c r="W55" s="12">
        <v>18.72</v>
      </c>
      <c r="X55" s="19">
        <v>28.349</v>
      </c>
      <c r="Y55" s="13">
        <v>78.59</v>
      </c>
      <c r="Z55" s="13">
        <v>20.907</v>
      </c>
    </row>
    <row r="56" spans="2:26" ht="15.75" thickBot="1" x14ac:dyDescent="0.3">
      <c r="B56" s="32" t="s">
        <v>37</v>
      </c>
      <c r="C56" s="33"/>
      <c r="D56" s="34"/>
      <c r="E56" s="141"/>
      <c r="F56" s="142"/>
      <c r="G56" s="16">
        <v>1E-3</v>
      </c>
      <c r="H56" s="21"/>
      <c r="I56" s="141"/>
      <c r="J56" s="21"/>
      <c r="K56" s="16">
        <v>2.306</v>
      </c>
      <c r="L56" s="21"/>
      <c r="M56" s="16">
        <v>50.264000000000003</v>
      </c>
      <c r="N56" s="21"/>
      <c r="O56" s="16">
        <v>30.986999999999998</v>
      </c>
      <c r="P56" s="21">
        <v>5.3220000000000001</v>
      </c>
      <c r="Q56" s="16">
        <v>6.2690000000000001</v>
      </c>
      <c r="R56" s="21"/>
      <c r="S56" s="16">
        <v>1E-3</v>
      </c>
      <c r="T56" s="21">
        <v>7.8440000000000003</v>
      </c>
      <c r="U56" s="16">
        <v>22.863</v>
      </c>
      <c r="V56" s="21">
        <v>4.1580000000000004</v>
      </c>
      <c r="W56" s="16">
        <v>2.0619999999999998</v>
      </c>
      <c r="X56" s="21">
        <v>22.048999999999999</v>
      </c>
      <c r="Y56" s="17">
        <v>9.3059999999999992</v>
      </c>
      <c r="Z56" s="17">
        <v>10.15</v>
      </c>
    </row>
    <row r="57" spans="2:26" x14ac:dyDescent="0.25">
      <c r="B57" s="1" t="s">
        <v>56</v>
      </c>
    </row>
  </sheetData>
  <mergeCells count="14">
    <mergeCell ref="B45:D45"/>
    <mergeCell ref="B52:D52"/>
    <mergeCell ref="B53:D53"/>
    <mergeCell ref="B46:D46"/>
    <mergeCell ref="B47:D47"/>
    <mergeCell ref="B48:D48"/>
    <mergeCell ref="B49:D49"/>
    <mergeCell ref="B50:D50"/>
    <mergeCell ref="B51:D51"/>
    <mergeCell ref="B7:E16"/>
    <mergeCell ref="C17:E17"/>
    <mergeCell ref="M17:O17"/>
    <mergeCell ref="M7:P16"/>
    <mergeCell ref="G8:K1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Y57"/>
  <sheetViews>
    <sheetView showGridLines="0" workbookViewId="0">
      <selection activeCell="G60" sqref="G60"/>
    </sheetView>
  </sheetViews>
  <sheetFormatPr baseColWidth="10" defaultRowHeight="15" x14ac:dyDescent="0.25"/>
  <cols>
    <col min="1" max="1" width="7.140625" customWidth="1"/>
    <col min="3" max="3" width="30.140625" customWidth="1"/>
    <col min="14" max="25" width="13.140625" bestFit="1" customWidth="1"/>
  </cols>
  <sheetData>
    <row r="7" spans="2:16" x14ac:dyDescent="0.25">
      <c r="B7" s="189" t="s">
        <v>53</v>
      </c>
      <c r="C7" s="191"/>
      <c r="D7" s="191"/>
      <c r="E7" s="191"/>
      <c r="M7" s="201" t="s">
        <v>7</v>
      </c>
      <c r="N7" s="202"/>
      <c r="O7" s="202"/>
      <c r="P7" s="202"/>
    </row>
    <row r="8" spans="2:16" x14ac:dyDescent="0.25">
      <c r="B8" s="191"/>
      <c r="C8" s="191"/>
      <c r="D8" s="191"/>
      <c r="E8" s="191"/>
      <c r="M8" s="202"/>
      <c r="N8" s="202"/>
      <c r="O8" s="202"/>
      <c r="P8" s="202"/>
    </row>
    <row r="9" spans="2:16" x14ac:dyDescent="0.25">
      <c r="B9" s="191"/>
      <c r="C9" s="191"/>
      <c r="D9" s="191"/>
      <c r="E9" s="191"/>
      <c r="M9" s="202"/>
      <c r="N9" s="202"/>
      <c r="O9" s="202"/>
      <c r="P9" s="202"/>
    </row>
    <row r="10" spans="2:16" x14ac:dyDescent="0.25">
      <c r="B10" s="191"/>
      <c r="C10" s="191"/>
      <c r="D10" s="191"/>
      <c r="E10" s="191"/>
      <c r="M10" s="202"/>
      <c r="N10" s="202"/>
      <c r="O10" s="202"/>
      <c r="P10" s="202"/>
    </row>
    <row r="11" spans="2:16" x14ac:dyDescent="0.25">
      <c r="B11" s="191"/>
      <c r="C11" s="191"/>
      <c r="D11" s="191"/>
      <c r="E11" s="191"/>
      <c r="M11" s="202"/>
      <c r="N11" s="202"/>
      <c r="O11" s="202"/>
      <c r="P11" s="202"/>
    </row>
    <row r="12" spans="2:16" x14ac:dyDescent="0.25">
      <c r="B12" s="191"/>
      <c r="C12" s="191"/>
      <c r="D12" s="191"/>
      <c r="E12" s="191"/>
      <c r="M12" s="202"/>
      <c r="N12" s="202"/>
      <c r="O12" s="202"/>
      <c r="P12" s="202"/>
    </row>
    <row r="13" spans="2:16" x14ac:dyDescent="0.25">
      <c r="B13" s="191"/>
      <c r="C13" s="191"/>
      <c r="D13" s="191"/>
      <c r="E13" s="191"/>
      <c r="M13" s="202"/>
      <c r="N13" s="202"/>
      <c r="O13" s="202"/>
      <c r="P13" s="202"/>
    </row>
    <row r="14" spans="2:16" x14ac:dyDescent="0.25">
      <c r="B14" s="191"/>
      <c r="C14" s="191"/>
      <c r="D14" s="191"/>
      <c r="E14" s="191"/>
      <c r="M14" s="202"/>
      <c r="N14" s="202"/>
      <c r="O14" s="202"/>
      <c r="P14" s="202"/>
    </row>
    <row r="15" spans="2:16" x14ac:dyDescent="0.25">
      <c r="B15" s="191"/>
      <c r="C15" s="191"/>
      <c r="D15" s="191"/>
      <c r="E15" s="191"/>
      <c r="M15" s="202"/>
      <c r="N15" s="202"/>
      <c r="O15" s="202"/>
      <c r="P15" s="202"/>
    </row>
    <row r="16" spans="2:16" x14ac:dyDescent="0.25">
      <c r="B16" s="191"/>
      <c r="C16" s="191"/>
      <c r="D16" s="191"/>
      <c r="E16" s="191"/>
      <c r="M16" s="202"/>
      <c r="N16" s="202"/>
      <c r="O16" s="202"/>
      <c r="P16" s="202"/>
    </row>
    <row r="17" spans="3:15" x14ac:dyDescent="0.25">
      <c r="C17" s="181" t="s">
        <v>3</v>
      </c>
      <c r="D17" s="181"/>
      <c r="E17" s="181"/>
      <c r="M17" s="181" t="s">
        <v>3</v>
      </c>
      <c r="N17" s="181"/>
      <c r="O17" s="181"/>
    </row>
    <row r="44" spans="2:25" ht="15.75" thickBot="1" x14ac:dyDescent="0.3"/>
    <row r="45" spans="2:25" ht="15.75" thickBot="1" x14ac:dyDescent="0.3">
      <c r="B45" s="8" t="s">
        <v>15</v>
      </c>
      <c r="C45" s="44"/>
      <c r="D45" s="11">
        <v>1995</v>
      </c>
      <c r="E45" s="10">
        <v>1996</v>
      </c>
      <c r="F45" s="18">
        <v>1997</v>
      </c>
      <c r="G45" s="10">
        <v>1998</v>
      </c>
      <c r="H45" s="18">
        <v>1999</v>
      </c>
      <c r="I45" s="10">
        <v>2000</v>
      </c>
      <c r="J45" s="18">
        <v>2001</v>
      </c>
      <c r="K45" s="10">
        <v>2002</v>
      </c>
      <c r="L45" s="18">
        <v>2003</v>
      </c>
      <c r="M45" s="10">
        <v>2004</v>
      </c>
      <c r="N45" s="18">
        <v>2005</v>
      </c>
      <c r="O45" s="10">
        <v>2006</v>
      </c>
      <c r="P45" s="18">
        <v>2007</v>
      </c>
      <c r="Q45" s="10">
        <v>2008</v>
      </c>
      <c r="R45" s="18">
        <v>2009</v>
      </c>
      <c r="S45" s="10">
        <v>2010</v>
      </c>
      <c r="T45" s="18">
        <v>2011</v>
      </c>
      <c r="U45" s="10">
        <v>2012</v>
      </c>
      <c r="V45" s="18">
        <v>2013</v>
      </c>
      <c r="W45" s="10">
        <v>2014</v>
      </c>
      <c r="X45" s="18">
        <v>2015</v>
      </c>
      <c r="Y45" s="11">
        <v>2016</v>
      </c>
    </row>
    <row r="46" spans="2:25" ht="15.75" thickBot="1" x14ac:dyDescent="0.3">
      <c r="B46" s="203" t="s">
        <v>27</v>
      </c>
      <c r="C46" s="204"/>
      <c r="D46" s="174">
        <f>+A!D46-B!E46</f>
        <v>-5418.8220000000001</v>
      </c>
      <c r="E46" s="175">
        <f>+A!E46-B!F46</f>
        <v>1046.9039999999986</v>
      </c>
      <c r="F46" s="174">
        <f>+A!F46-B!G46</f>
        <v>-8462.3679999999986</v>
      </c>
      <c r="G46" s="175">
        <f>+A!G46-B!H46</f>
        <v>2204.0820000000022</v>
      </c>
      <c r="H46" s="174">
        <f>+A!H46-B!I46</f>
        <v>23064.722999999998</v>
      </c>
      <c r="I46" s="175">
        <f>+A!I46-B!J46</f>
        <v>13471.502</v>
      </c>
      <c r="J46" s="174">
        <f>+A!J46-B!K46</f>
        <v>10563.942999999999</v>
      </c>
      <c r="K46" s="175">
        <f>+A!K46-B!L46</f>
        <v>58341.180999999997</v>
      </c>
      <c r="L46" s="174">
        <f>+A!L46-B!M46</f>
        <v>56316.197</v>
      </c>
      <c r="M46" s="175">
        <f>+A!M46-B!N46</f>
        <v>26780.77</v>
      </c>
      <c r="N46" s="174">
        <f>+A!N46-B!O46</f>
        <v>58173.108</v>
      </c>
      <c r="O46" s="175">
        <f>+A!O46-B!P46</f>
        <v>44505.722000000002</v>
      </c>
      <c r="P46" s="174">
        <f>+A!P46-B!Q46</f>
        <v>41883.222000000002</v>
      </c>
      <c r="Q46" s="175">
        <f>+A!Q46-B!R46</f>
        <v>40094.82</v>
      </c>
      <c r="R46" s="174">
        <f>+A!R46-B!S46</f>
        <v>27418.558000000001</v>
      </c>
      <c r="S46" s="175">
        <f>+A!S46-B!T46</f>
        <v>27249.218000000001</v>
      </c>
      <c r="T46" s="174">
        <f>+A!T46-B!U46</f>
        <v>32156.349000000002</v>
      </c>
      <c r="U46" s="175">
        <f>+A!U46-B!V46</f>
        <v>3030.0759999999973</v>
      </c>
      <c r="V46" s="174">
        <f>+A!V46-B!W46</f>
        <v>5002.3789999999972</v>
      </c>
      <c r="W46" s="175">
        <f>+A!W46-B!X46</f>
        <v>21033.928</v>
      </c>
      <c r="X46" s="176">
        <f>+A!X46-B!Y46</f>
        <v>35746.264999999999</v>
      </c>
      <c r="Y46" s="176">
        <f>+A!Y46-B!Z46</f>
        <v>30015.698</v>
      </c>
    </row>
    <row r="47" spans="2:25" x14ac:dyDescent="0.25">
      <c r="B47" s="178" t="s">
        <v>17</v>
      </c>
      <c r="C47" s="196"/>
      <c r="D47" s="35">
        <f>+A!D47-B!E47</f>
        <v>88.301999999999992</v>
      </c>
      <c r="E47" s="36">
        <f>+A!E47-B!F47</f>
        <v>76.959000000000003</v>
      </c>
      <c r="F47" s="35">
        <f>+A!F47-B!G47</f>
        <v>158.797</v>
      </c>
      <c r="G47" s="36">
        <f>+A!G47-B!H47</f>
        <v>344.66500000000002</v>
      </c>
      <c r="H47" s="35">
        <f>+A!H47-B!I47</f>
        <v>197.34699999999998</v>
      </c>
      <c r="I47" s="36">
        <f>+A!I47-B!J47</f>
        <v>524.875</v>
      </c>
      <c r="J47" s="35">
        <f>+A!J47-B!K47</f>
        <v>388.17400000000009</v>
      </c>
      <c r="K47" s="36">
        <f>+A!K47-B!L47</f>
        <v>1069.4739999999999</v>
      </c>
      <c r="L47" s="35">
        <f>+A!L47-B!M47</f>
        <v>29153.600999999999</v>
      </c>
      <c r="M47" s="36">
        <f>+A!M47-B!N47</f>
        <v>12342.623</v>
      </c>
      <c r="N47" s="35">
        <f>+A!N47-B!O47</f>
        <v>31912.367999999999</v>
      </c>
      <c r="O47" s="36">
        <f>+A!O47-B!P47</f>
        <v>21361.344000000001</v>
      </c>
      <c r="P47" s="35">
        <f>+A!P47-B!Q47</f>
        <v>16550.681</v>
      </c>
      <c r="Q47" s="36">
        <f>+A!Q47-B!R47</f>
        <v>12061.93</v>
      </c>
      <c r="R47" s="35">
        <f>+A!R47-B!S47</f>
        <v>4134.9540000000006</v>
      </c>
      <c r="S47" s="36">
        <f>+A!S47-B!T47</f>
        <v>1273.125</v>
      </c>
      <c r="T47" s="35">
        <f>+A!T47-B!U47</f>
        <v>2499.4879999999998</v>
      </c>
      <c r="U47" s="36">
        <f>+A!U47-B!V47</f>
        <v>4494.1379999999999</v>
      </c>
      <c r="V47" s="35">
        <f>+A!V47-B!W47</f>
        <v>4039.4970000000003</v>
      </c>
      <c r="W47" s="36">
        <f>+A!W47-B!X47</f>
        <v>2949.6289999999999</v>
      </c>
      <c r="X47" s="37">
        <f>+A!X47-B!Y47</f>
        <v>2703.491</v>
      </c>
      <c r="Y47" s="37">
        <f>+A!Y47-B!Z47</f>
        <v>4182.2920000000004</v>
      </c>
    </row>
    <row r="48" spans="2:25" x14ac:dyDescent="0.25">
      <c r="B48" s="185" t="s">
        <v>18</v>
      </c>
      <c r="C48" s="195"/>
      <c r="D48" s="38">
        <f>+A!D48-B!E48</f>
        <v>11.398999999999999</v>
      </c>
      <c r="E48" s="39">
        <f>+A!E48-B!F48</f>
        <v>-20.469000000000001</v>
      </c>
      <c r="F48" s="38">
        <f>+A!F48-B!G48</f>
        <v>-22.791</v>
      </c>
      <c r="G48" s="39">
        <f>+A!G48-B!H48</f>
        <v>-94.277000000000001</v>
      </c>
      <c r="H48" s="38">
        <f>+A!H48-B!I48</f>
        <v>-117.624</v>
      </c>
      <c r="I48" s="39">
        <f>+A!I48-B!J48</f>
        <v>-74.373999999999995</v>
      </c>
      <c r="J48" s="38">
        <f>+A!J48-B!K48</f>
        <v>-174.381</v>
      </c>
      <c r="K48" s="39">
        <f>+A!K48-B!L48</f>
        <v>-0.83299999999999841</v>
      </c>
      <c r="L48" s="38">
        <f>+A!L48-B!M48</f>
        <v>-76.802999999999997</v>
      </c>
      <c r="M48" s="39">
        <f>+A!M48-B!N48</f>
        <v>-69.138999999999996</v>
      </c>
      <c r="N48" s="38">
        <f>+A!N48-B!O48</f>
        <v>-70.618000000000009</v>
      </c>
      <c r="O48" s="39">
        <f>+A!O48-B!P48</f>
        <v>-69.139999999999986</v>
      </c>
      <c r="P48" s="38">
        <f>+A!P48-B!Q48</f>
        <v>-146.161</v>
      </c>
      <c r="Q48" s="39">
        <f>+A!Q48-B!R48</f>
        <v>-168.97300000000001</v>
      </c>
      <c r="R48" s="38">
        <f>+A!R48-B!S48</f>
        <v>-193.86799999999999</v>
      </c>
      <c r="S48" s="39">
        <f>+A!S48-B!T48</f>
        <v>-193.05199999999999</v>
      </c>
      <c r="T48" s="38">
        <f>+A!T48-B!U48</f>
        <v>-266.68799999999999</v>
      </c>
      <c r="U48" s="39">
        <f>+A!U48-B!V48</f>
        <v>-241.22800000000001</v>
      </c>
      <c r="V48" s="38">
        <f>+A!V48-B!W48</f>
        <v>-360.85300000000001</v>
      </c>
      <c r="W48" s="39">
        <f>+A!W48-B!X48</f>
        <v>-366.47399999999999</v>
      </c>
      <c r="X48" s="40">
        <f>+A!X48-B!Y48</f>
        <v>-373.541</v>
      </c>
      <c r="Y48" s="40">
        <f>+A!Y48-B!Z48</f>
        <v>-564.77800000000002</v>
      </c>
    </row>
    <row r="49" spans="2:25" x14ac:dyDescent="0.25">
      <c r="B49" s="178" t="s">
        <v>19</v>
      </c>
      <c r="C49" s="196"/>
      <c r="D49" s="35">
        <f>+A!D49-B!E49</f>
        <v>-1885.0149999999999</v>
      </c>
      <c r="E49" s="36">
        <f>+A!E49-B!F49</f>
        <v>-936.51600000000008</v>
      </c>
      <c r="F49" s="35">
        <f>+A!F49-B!G49</f>
        <v>-332.786</v>
      </c>
      <c r="G49" s="36">
        <f>+A!G49-B!H49</f>
        <v>-80.156000000000006</v>
      </c>
      <c r="H49" s="35">
        <f>+A!H49-B!I49</f>
        <v>516.17100000000005</v>
      </c>
      <c r="I49" s="36">
        <f>+A!I49-B!J49</f>
        <v>-126.92799999999997</v>
      </c>
      <c r="J49" s="35">
        <f>+A!J49-B!K49</f>
        <v>-142.35400000000001</v>
      </c>
      <c r="K49" s="36">
        <f>+A!K49-B!L49</f>
        <v>542.96199999999999</v>
      </c>
      <c r="L49" s="35">
        <f>+A!L49-B!M49</f>
        <v>-282.40899999999999</v>
      </c>
      <c r="M49" s="36">
        <f>+A!M49-B!N49</f>
        <v>16.013999999999982</v>
      </c>
      <c r="N49" s="35">
        <f>+A!N49-B!O49</f>
        <v>-18.131999999999998</v>
      </c>
      <c r="O49" s="36">
        <f>+A!O49-B!P49</f>
        <v>-763.36199999999997</v>
      </c>
      <c r="P49" s="35">
        <f>+A!P49-B!Q49</f>
        <v>-310.20499999999998</v>
      </c>
      <c r="Q49" s="36">
        <f>+A!Q49-B!R49</f>
        <v>-498.50799999999998</v>
      </c>
      <c r="R49" s="35">
        <f>+A!R49-B!S49</f>
        <v>-442.322</v>
      </c>
      <c r="S49" s="36">
        <f>+A!S49-B!T49</f>
        <v>103.04500000000002</v>
      </c>
      <c r="T49" s="35">
        <f>+A!T49-B!U49</f>
        <v>233.35399999999998</v>
      </c>
      <c r="U49" s="36">
        <f>+A!U49-B!V49</f>
        <v>100.21899999999999</v>
      </c>
      <c r="V49" s="35">
        <f>+A!V49-B!W49</f>
        <v>110.057</v>
      </c>
      <c r="W49" s="36">
        <f>+A!W49-B!X49</f>
        <v>-66.519000000000005</v>
      </c>
      <c r="X49" s="37">
        <f>+A!X49-B!Y49</f>
        <v>7.7659999999999982</v>
      </c>
      <c r="Y49" s="37">
        <f>+A!Y49-B!Z49</f>
        <v>-6.4529999999999994</v>
      </c>
    </row>
    <row r="50" spans="2:25" x14ac:dyDescent="0.25">
      <c r="B50" s="185" t="s">
        <v>20</v>
      </c>
      <c r="C50" s="195"/>
      <c r="D50" s="38">
        <f>+A!D50-B!E50</f>
        <v>2699.24</v>
      </c>
      <c r="E50" s="39">
        <f>+A!E50-B!F50</f>
        <v>2450.7150000000001</v>
      </c>
      <c r="F50" s="38">
        <f>+A!F50-B!G50</f>
        <v>2336.6619999999998</v>
      </c>
      <c r="G50" s="39">
        <f>+A!G50-B!H50</f>
        <v>2129.4270000000001</v>
      </c>
      <c r="H50" s="38">
        <f>+A!H50-B!I50</f>
        <v>2491.9110000000001</v>
      </c>
      <c r="I50" s="39">
        <f>+A!I50-B!J50</f>
        <v>2128.5720000000001</v>
      </c>
      <c r="J50" s="38">
        <f>+A!J50-B!K50</f>
        <v>1678.5809999999999</v>
      </c>
      <c r="K50" s="39">
        <f>+A!K50-B!L50</f>
        <v>37049.461000000003</v>
      </c>
      <c r="L50" s="38">
        <f>+A!L50-B!M50</f>
        <v>11262.664000000001</v>
      </c>
      <c r="M50" s="39">
        <f>+A!M50-B!N50</f>
        <v>3425.4780000000001</v>
      </c>
      <c r="N50" s="38">
        <f>+A!N50-B!O50</f>
        <v>4437.9960000000001</v>
      </c>
      <c r="O50" s="39">
        <f>+A!O50-B!P50</f>
        <v>1754.2539999999999</v>
      </c>
      <c r="P50" s="38">
        <f>+A!P50-B!Q50</f>
        <v>1538.529</v>
      </c>
      <c r="Q50" s="39">
        <f>+A!Q50-B!R50</f>
        <v>4286.9399999999996</v>
      </c>
      <c r="R50" s="38">
        <f>+A!R50-B!S50</f>
        <v>574.54100000000005</v>
      </c>
      <c r="S50" s="39">
        <f>+A!S50-B!T50</f>
        <v>2624.4169999999999</v>
      </c>
      <c r="T50" s="38">
        <f>+A!T50-B!U50</f>
        <v>817.53899999999999</v>
      </c>
      <c r="U50" s="39">
        <f>+A!U50-B!V50</f>
        <v>1638.962</v>
      </c>
      <c r="V50" s="38">
        <f>+A!V50-B!W50</f>
        <v>2844.8180000000002</v>
      </c>
      <c r="W50" s="39">
        <f>+A!W50-B!X50</f>
        <v>2970.2869999999998</v>
      </c>
      <c r="X50" s="40">
        <f>+A!X50-B!Y50</f>
        <v>3276.002</v>
      </c>
      <c r="Y50" s="40">
        <f>+A!Y50-B!Z50</f>
        <v>3357.21</v>
      </c>
    </row>
    <row r="51" spans="2:25" x14ac:dyDescent="0.25">
      <c r="B51" s="178" t="s">
        <v>21</v>
      </c>
      <c r="C51" s="196"/>
      <c r="D51" s="35">
        <f>+A!D51-B!E51</f>
        <v>0</v>
      </c>
      <c r="E51" s="36">
        <f>+A!E51-B!F51</f>
        <v>0</v>
      </c>
      <c r="F51" s="35">
        <f>+A!F51-B!G51</f>
        <v>0</v>
      </c>
      <c r="G51" s="36">
        <f>+A!G51-B!H51</f>
        <v>20.670999999999999</v>
      </c>
      <c r="H51" s="35">
        <f>+A!H51-B!I51</f>
        <v>0</v>
      </c>
      <c r="I51" s="36">
        <f>+A!I51-B!J51</f>
        <v>4.524</v>
      </c>
      <c r="J51" s="35">
        <f>+A!J51-B!K51</f>
        <v>0</v>
      </c>
      <c r="K51" s="36">
        <f>+A!K51-B!L51</f>
        <v>0</v>
      </c>
      <c r="L51" s="35">
        <f>+A!L51-B!M51</f>
        <v>-285.26299999999998</v>
      </c>
      <c r="M51" s="36">
        <f>+A!M51-B!N51</f>
        <v>-132.4</v>
      </c>
      <c r="N51" s="35">
        <f>+A!N51-B!O51</f>
        <v>0</v>
      </c>
      <c r="O51" s="36">
        <f>+A!O51-B!P51</f>
        <v>13.43</v>
      </c>
      <c r="P51" s="35">
        <f>+A!P51-B!Q51</f>
        <v>0.11700000000000001</v>
      </c>
      <c r="Q51" s="36">
        <f>+A!Q51-B!R51</f>
        <v>32.088000000000001</v>
      </c>
      <c r="R51" s="35">
        <f>+A!R51-B!S51</f>
        <v>286.38299999999998</v>
      </c>
      <c r="S51" s="36">
        <f>+A!S51-B!T51</f>
        <v>87.66</v>
      </c>
      <c r="T51" s="35">
        <f>+A!T51-B!U51</f>
        <v>807.00699999999995</v>
      </c>
      <c r="U51" s="36">
        <f>+A!U51-B!V51</f>
        <v>1144.5419999999999</v>
      </c>
      <c r="V51" s="35">
        <f>+A!V51-B!W51</f>
        <v>0</v>
      </c>
      <c r="W51" s="36">
        <f>+A!W51-B!X51</f>
        <v>0</v>
      </c>
      <c r="X51" s="37">
        <f>+A!X51-B!Y51</f>
        <v>76.8</v>
      </c>
      <c r="Y51" s="37">
        <f>+A!Y51-B!Z51</f>
        <v>0</v>
      </c>
    </row>
    <row r="52" spans="2:25" x14ac:dyDescent="0.25">
      <c r="B52" s="185" t="s">
        <v>22</v>
      </c>
      <c r="C52" s="195"/>
      <c r="D52" s="38">
        <f>+A!D52-B!E52</f>
        <v>-8194.509</v>
      </c>
      <c r="E52" s="39">
        <f>+A!E52-B!F52</f>
        <v>-3942.3080000000009</v>
      </c>
      <c r="F52" s="38">
        <f>+A!F52-B!G52</f>
        <v>-4334.6589999999997</v>
      </c>
      <c r="G52" s="39">
        <f>+A!G52-B!H52</f>
        <v>-360.1279999999997</v>
      </c>
      <c r="H52" s="38">
        <f>+A!H52-B!I52</f>
        <v>5417.5420000000004</v>
      </c>
      <c r="I52" s="39">
        <f>+A!I52-B!J52</f>
        <v>-2319.2669999999998</v>
      </c>
      <c r="J52" s="38">
        <f>+A!J52-B!K52</f>
        <v>-1942.7400000000002</v>
      </c>
      <c r="K52" s="39">
        <f>+A!K52-B!L52</f>
        <v>6048.7960000000003</v>
      </c>
      <c r="L52" s="38">
        <f>+A!L52-B!M52</f>
        <v>4683.0869999999995</v>
      </c>
      <c r="M52" s="39">
        <f>+A!M52-B!N52</f>
        <v>373.28500000000031</v>
      </c>
      <c r="N52" s="38">
        <f>+A!N52-B!O52</f>
        <v>71.975999999999658</v>
      </c>
      <c r="O52" s="39">
        <f>+A!O52-B!P52</f>
        <v>524.65700000000015</v>
      </c>
      <c r="P52" s="38">
        <f>+A!P52-B!Q52</f>
        <v>5099.7359999999999</v>
      </c>
      <c r="Q52" s="39">
        <f>+A!Q52-B!R52</f>
        <v>9576.1419999999998</v>
      </c>
      <c r="R52" s="38">
        <f>+A!R52-B!S52</f>
        <v>3167.7249999999999</v>
      </c>
      <c r="S52" s="39">
        <f>+A!S52-B!T52</f>
        <v>3497.9229999999998</v>
      </c>
      <c r="T52" s="38">
        <f>+A!T52-B!U52</f>
        <v>5822.2390000000005</v>
      </c>
      <c r="U52" s="39">
        <f>+A!U52-B!V52</f>
        <v>-3470.3830000000007</v>
      </c>
      <c r="V52" s="38">
        <f>+A!V52-B!W52</f>
        <v>-19820.731</v>
      </c>
      <c r="W52" s="39">
        <f>+A!W52-B!X52</f>
        <v>3374.8519999999999</v>
      </c>
      <c r="X52" s="40">
        <f>+A!X52-B!Y52</f>
        <v>13210.905999999999</v>
      </c>
      <c r="Y52" s="40">
        <f>+A!Y52-B!Z52</f>
        <v>4692.1319999999996</v>
      </c>
    </row>
    <row r="53" spans="2:25" x14ac:dyDescent="0.25">
      <c r="B53" s="178" t="s">
        <v>23</v>
      </c>
      <c r="C53" s="196"/>
      <c r="D53" s="35">
        <f>+A!D53-B!E53</f>
        <v>2294.3530000000001</v>
      </c>
      <c r="E53" s="36">
        <f>+A!E53-B!F53</f>
        <v>-357.75399999999991</v>
      </c>
      <c r="F53" s="35">
        <f>+A!F53-B!G53</f>
        <v>-9537.7510000000002</v>
      </c>
      <c r="G53" s="36">
        <f>+A!G53-B!H53</f>
        <v>-3819.0510000000004</v>
      </c>
      <c r="H53" s="35">
        <f>+A!H53-B!I53</f>
        <v>3014.9709999999995</v>
      </c>
      <c r="I53" s="36">
        <f>+A!I53-B!J53</f>
        <v>-4170.9870000000001</v>
      </c>
      <c r="J53" s="35">
        <f>+A!J53-B!K53</f>
        <v>-2566.5140000000001</v>
      </c>
      <c r="K53" s="36">
        <f>+A!K53-B!L53</f>
        <v>2883.444</v>
      </c>
      <c r="L53" s="35">
        <f>+A!L53-B!M53</f>
        <v>3833.4580000000005</v>
      </c>
      <c r="M53" s="36">
        <f>+A!M53-B!N53</f>
        <v>4119.7790000000005</v>
      </c>
      <c r="N53" s="35">
        <f>+A!N53-B!O53</f>
        <v>10042.239</v>
      </c>
      <c r="O53" s="36">
        <f>+A!O53-B!P53</f>
        <v>5767.0320000000002</v>
      </c>
      <c r="P53" s="35">
        <f>+A!P53-B!Q53</f>
        <v>8333.7309999999998</v>
      </c>
      <c r="Q53" s="36">
        <f>+A!Q53-B!R53</f>
        <v>3277.0800000000008</v>
      </c>
      <c r="R53" s="35">
        <f>+A!R53-B!S53</f>
        <v>10146.758000000002</v>
      </c>
      <c r="S53" s="36">
        <f>+A!S53-B!T53</f>
        <v>10455.776999999998</v>
      </c>
      <c r="T53" s="35">
        <f>+A!T53-B!U53</f>
        <v>7336.8539999999994</v>
      </c>
      <c r="U53" s="36">
        <f>+A!U53-B!V53</f>
        <v>3542.2289999999994</v>
      </c>
      <c r="V53" s="35">
        <f>+A!V53-B!W53</f>
        <v>8488.5419999999995</v>
      </c>
      <c r="W53" s="36">
        <f>+A!W53-B!X53</f>
        <v>874.78399999999965</v>
      </c>
      <c r="X53" s="37">
        <f>+A!X53-B!Y53</f>
        <v>4432.5349999999999</v>
      </c>
      <c r="Y53" s="37">
        <f>+A!Y53-B!Z53</f>
        <v>7698.5280000000002</v>
      </c>
    </row>
    <row r="54" spans="2:25" x14ac:dyDescent="0.25">
      <c r="B54" s="185" t="s">
        <v>24</v>
      </c>
      <c r="C54" s="195"/>
      <c r="D54" s="38">
        <f>+A!D54-B!E54</f>
        <v>-1601.1949999999997</v>
      </c>
      <c r="E54" s="39">
        <f>+A!E54-B!F54</f>
        <v>2575.6390000000001</v>
      </c>
      <c r="F54" s="38">
        <f>+A!F54-B!G54</f>
        <v>1890.9650000000001</v>
      </c>
      <c r="G54" s="39">
        <f>+A!G54-B!H54</f>
        <v>2489.1880000000001</v>
      </c>
      <c r="H54" s="38">
        <f>+A!H54-B!I54</f>
        <v>9420.487000000001</v>
      </c>
      <c r="I54" s="39">
        <f>+A!I54-B!J54</f>
        <v>14433.285</v>
      </c>
      <c r="J54" s="38">
        <f>+A!J54-B!K54</f>
        <v>8783.4410000000007</v>
      </c>
      <c r="K54" s="39">
        <f>+A!K54-B!L54</f>
        <v>7480.3829999999998</v>
      </c>
      <c r="L54" s="38">
        <f>+A!L54-B!M54</f>
        <v>4342.1570000000002</v>
      </c>
      <c r="M54" s="39">
        <f>+A!M54-B!N54</f>
        <v>2667.0949999999998</v>
      </c>
      <c r="N54" s="38">
        <f>+A!N54-B!O54</f>
        <v>8103.2110000000002</v>
      </c>
      <c r="O54" s="39">
        <f>+A!O54-B!P54</f>
        <v>11938.776</v>
      </c>
      <c r="P54" s="38">
        <f>+A!P54-B!Q54</f>
        <v>4865.424</v>
      </c>
      <c r="Q54" s="39">
        <f>+A!Q54-B!R54</f>
        <v>4785.2180000000008</v>
      </c>
      <c r="R54" s="38">
        <f>+A!R54-B!S54</f>
        <v>3230.1359999999995</v>
      </c>
      <c r="S54" s="39">
        <f>+A!S54-B!T54</f>
        <v>1355.4070000000002</v>
      </c>
      <c r="T54" s="38">
        <f>+A!T54-B!U54</f>
        <v>6241.4210000000003</v>
      </c>
      <c r="U54" s="39">
        <f>+A!U54-B!V54</f>
        <v>-12089.085999999999</v>
      </c>
      <c r="V54" s="38">
        <f>+A!V54-B!W54</f>
        <v>3185.114</v>
      </c>
      <c r="W54" s="39">
        <f>+A!W54-B!X54</f>
        <v>3734.3470000000002</v>
      </c>
      <c r="X54" s="40">
        <f>+A!X54-B!Y54</f>
        <v>4890.2739999999994</v>
      </c>
      <c r="Y54" s="40">
        <f>+A!Y54-B!Z54</f>
        <v>3188.3719999999998</v>
      </c>
    </row>
    <row r="55" spans="2:25" x14ac:dyDescent="0.25">
      <c r="B55" s="178" t="s">
        <v>25</v>
      </c>
      <c r="C55" s="196"/>
      <c r="D55" s="35">
        <f>+A!D55-B!E55</f>
        <v>1168.6019999999999</v>
      </c>
      <c r="E55" s="36">
        <f>+A!E55-B!F55</f>
        <v>1200.6370000000002</v>
      </c>
      <c r="F55" s="35">
        <f>+A!F55-B!G55</f>
        <v>1379.1960000000001</v>
      </c>
      <c r="G55" s="36">
        <f>+A!G55-B!H55</f>
        <v>1573.7440000000001</v>
      </c>
      <c r="H55" s="35">
        <f>+A!H55-B!I55</f>
        <v>2123.9189999999999</v>
      </c>
      <c r="I55" s="36">
        <f>+A!I55-B!J55</f>
        <v>3071.8019999999997</v>
      </c>
      <c r="J55" s="35">
        <f>+A!J55-B!K55</f>
        <v>4542.0420000000004</v>
      </c>
      <c r="K55" s="36">
        <f>+A!K55-B!L55</f>
        <v>3267.4929999999999</v>
      </c>
      <c r="L55" s="35">
        <f>+A!L55-B!M55</f>
        <v>3735.9680000000003</v>
      </c>
      <c r="M55" s="36">
        <f>+A!M55-B!N55</f>
        <v>4038.0340000000001</v>
      </c>
      <c r="N55" s="35">
        <f>+A!N55-B!O55</f>
        <v>3700.4179999999997</v>
      </c>
      <c r="O55" s="36">
        <f>+A!O55-B!P55</f>
        <v>3966.9740000000002</v>
      </c>
      <c r="P55" s="35">
        <f>+A!P55-B!Q55</f>
        <v>5950.4740000000002</v>
      </c>
      <c r="Q55" s="36">
        <f>+A!Q55-B!R55</f>
        <v>6731.6610000000001</v>
      </c>
      <c r="R55" s="35">
        <f>+A!R55-B!S55</f>
        <v>6501.0889999999999</v>
      </c>
      <c r="S55" s="36">
        <f>+A!S55-B!T55</f>
        <v>8022.5159999999996</v>
      </c>
      <c r="T55" s="35">
        <f>+A!T55-B!U55</f>
        <v>8685.598</v>
      </c>
      <c r="U55" s="36">
        <f>+A!U55-B!V55</f>
        <v>7893.8440000000001</v>
      </c>
      <c r="V55" s="35">
        <f>+A!V55-B!W55</f>
        <v>6516.3</v>
      </c>
      <c r="W55" s="36">
        <f>+A!W55-B!X55</f>
        <v>7578.7219999999998</v>
      </c>
      <c r="X55" s="37">
        <f>+A!X55-B!Y55</f>
        <v>7531.1390000000001</v>
      </c>
      <c r="Y55" s="37">
        <f>+A!Y55-B!Z55</f>
        <v>7444.7439999999997</v>
      </c>
    </row>
    <row r="56" spans="2:25" ht="15.75" thickBot="1" x14ac:dyDescent="0.3">
      <c r="B56" s="187" t="s">
        <v>26</v>
      </c>
      <c r="C56" s="205"/>
      <c r="D56" s="41">
        <f>+A!D56-B!E56</f>
        <v>0</v>
      </c>
      <c r="E56" s="42">
        <f>+A!E56-B!F56</f>
        <v>1E-3</v>
      </c>
      <c r="F56" s="41">
        <f>+A!F56-B!G56</f>
        <v>-1E-3</v>
      </c>
      <c r="G56" s="42">
        <f>+A!G56-B!H56</f>
        <v>0</v>
      </c>
      <c r="H56" s="41">
        <f>+A!H56-B!I56</f>
        <v>0</v>
      </c>
      <c r="I56" s="42">
        <f>+A!I56-B!J56</f>
        <v>0</v>
      </c>
      <c r="J56" s="41">
        <f>+A!J56-B!K56</f>
        <v>-2.306</v>
      </c>
      <c r="K56" s="42">
        <f>+A!K56-B!L56</f>
        <v>1E-3</v>
      </c>
      <c r="L56" s="41">
        <f>+A!L56-B!M56</f>
        <v>-50.264000000000003</v>
      </c>
      <c r="M56" s="42">
        <f>+A!M56-B!N56</f>
        <v>1E-3</v>
      </c>
      <c r="N56" s="41">
        <f>+A!N56-B!O56</f>
        <v>-6.347999999999999</v>
      </c>
      <c r="O56" s="42">
        <f>+A!O56-B!P56</f>
        <v>11.762</v>
      </c>
      <c r="P56" s="41">
        <f>+A!P56-B!Q56</f>
        <v>0.88900000000000023</v>
      </c>
      <c r="Q56" s="42">
        <f>+A!Q56-B!R56</f>
        <v>11.249000000000001</v>
      </c>
      <c r="R56" s="41">
        <f>+A!R56-B!S56</f>
        <v>13.159000000000001</v>
      </c>
      <c r="S56" s="42">
        <f>+A!S56-B!T56</f>
        <v>22.401</v>
      </c>
      <c r="T56" s="41">
        <f>+A!T56-B!U56</f>
        <v>-20.462</v>
      </c>
      <c r="U56" s="42">
        <f>+A!U56-B!V56</f>
        <v>16.840999999999998</v>
      </c>
      <c r="V56" s="41">
        <f>+A!V56-B!W56</f>
        <v>-0.36099999999999977</v>
      </c>
      <c r="W56" s="42">
        <f>+A!W56-B!X56</f>
        <v>-15.699</v>
      </c>
      <c r="X56" s="43">
        <f>+A!X56-B!Y56</f>
        <v>-9.1059999999999999</v>
      </c>
      <c r="Y56" s="43">
        <f>+A!Y56-B!Z56</f>
        <v>23.652000000000001</v>
      </c>
    </row>
    <row r="57" spans="2:25" x14ac:dyDescent="0.25">
      <c r="B57" t="s">
        <v>57</v>
      </c>
    </row>
  </sheetData>
  <mergeCells count="15">
    <mergeCell ref="B54:C54"/>
    <mergeCell ref="B55:C55"/>
    <mergeCell ref="B56:C56"/>
    <mergeCell ref="B48:C48"/>
    <mergeCell ref="B49:C49"/>
    <mergeCell ref="B50:C50"/>
    <mergeCell ref="B51:C51"/>
    <mergeCell ref="B52:C52"/>
    <mergeCell ref="B53:C53"/>
    <mergeCell ref="B47:C47"/>
    <mergeCell ref="B7:E16"/>
    <mergeCell ref="M7:P16"/>
    <mergeCell ref="C17:E17"/>
    <mergeCell ref="M17:O17"/>
    <mergeCell ref="B46:C4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151"/>
  <sheetViews>
    <sheetView showGridLines="0" topLeftCell="B34" workbookViewId="0">
      <selection activeCell="I81" sqref="I81"/>
    </sheetView>
  </sheetViews>
  <sheetFormatPr baseColWidth="10" defaultRowHeight="15" x14ac:dyDescent="0.25"/>
  <cols>
    <col min="4" max="4" width="12.85546875" customWidth="1"/>
    <col min="6" max="6" width="13.140625" customWidth="1"/>
    <col min="7" max="7" width="26.5703125" customWidth="1"/>
    <col min="8" max="8" width="15.28515625" bestFit="1" customWidth="1"/>
    <col min="9" max="9" width="14.42578125" bestFit="1" customWidth="1"/>
    <col min="10" max="12" width="14" bestFit="1" customWidth="1"/>
    <col min="13" max="16" width="14.28515625" bestFit="1" customWidth="1"/>
    <col min="17" max="17" width="14" bestFit="1" customWidth="1"/>
    <col min="18" max="28" width="15" bestFit="1" customWidth="1"/>
    <col min="29" max="29" width="14" bestFit="1" customWidth="1"/>
    <col min="30" max="30" width="12.28515625" bestFit="1" customWidth="1"/>
  </cols>
  <sheetData>
    <row r="7" spans="2:16" x14ac:dyDescent="0.25">
      <c r="L7" s="180" t="s">
        <v>9</v>
      </c>
      <c r="M7" s="191"/>
      <c r="N7" s="191"/>
      <c r="O7" s="191"/>
      <c r="P7" s="191"/>
    </row>
    <row r="8" spans="2:16" x14ac:dyDescent="0.25">
      <c r="B8" s="180" t="s">
        <v>8</v>
      </c>
      <c r="C8" s="191"/>
      <c r="D8" s="191"/>
      <c r="E8" s="191"/>
      <c r="L8" s="191"/>
      <c r="M8" s="191"/>
      <c r="N8" s="191"/>
      <c r="O8" s="191"/>
      <c r="P8" s="191"/>
    </row>
    <row r="9" spans="2:16" x14ac:dyDescent="0.25">
      <c r="B9" s="191"/>
      <c r="C9" s="191"/>
      <c r="D9" s="191"/>
      <c r="E9" s="191"/>
      <c r="L9" s="191"/>
      <c r="M9" s="191"/>
      <c r="N9" s="191"/>
      <c r="O9" s="191"/>
      <c r="P9" s="191"/>
    </row>
    <row r="10" spans="2:16" x14ac:dyDescent="0.25">
      <c r="B10" s="191"/>
      <c r="C10" s="191"/>
      <c r="D10" s="191"/>
      <c r="E10" s="191"/>
      <c r="L10" s="191"/>
      <c r="M10" s="191"/>
      <c r="N10" s="191"/>
      <c r="O10" s="191"/>
      <c r="P10" s="191"/>
    </row>
    <row r="11" spans="2:16" x14ac:dyDescent="0.25">
      <c r="B11" s="191"/>
      <c r="C11" s="191"/>
      <c r="D11" s="191"/>
      <c r="E11" s="191"/>
      <c r="L11" s="191"/>
      <c r="M11" s="191"/>
      <c r="N11" s="191"/>
      <c r="O11" s="191"/>
      <c r="P11" s="191"/>
    </row>
    <row r="12" spans="2:16" x14ac:dyDescent="0.25">
      <c r="B12" s="191"/>
      <c r="C12" s="191"/>
      <c r="D12" s="191"/>
      <c r="E12" s="191"/>
      <c r="L12" s="191"/>
      <c r="M12" s="191"/>
      <c r="N12" s="191"/>
      <c r="O12" s="191"/>
      <c r="P12" s="191"/>
    </row>
    <row r="13" spans="2:16" x14ac:dyDescent="0.25">
      <c r="B13" s="191"/>
      <c r="C13" s="191"/>
      <c r="D13" s="191"/>
      <c r="E13" s="191"/>
      <c r="L13" s="191"/>
      <c r="M13" s="191"/>
      <c r="N13" s="191"/>
      <c r="O13" s="191"/>
      <c r="P13" s="191"/>
    </row>
    <row r="14" spans="2:16" x14ac:dyDescent="0.25">
      <c r="B14" s="191"/>
      <c r="C14" s="191"/>
      <c r="D14" s="191"/>
      <c r="E14" s="191"/>
      <c r="L14" s="191"/>
      <c r="M14" s="191"/>
      <c r="N14" s="191"/>
      <c r="O14" s="191"/>
      <c r="P14" s="191"/>
    </row>
    <row r="15" spans="2:16" x14ac:dyDescent="0.25">
      <c r="B15" s="191"/>
      <c r="C15" s="191"/>
      <c r="D15" s="191"/>
      <c r="E15" s="191"/>
      <c r="G15" s="216" t="s">
        <v>42</v>
      </c>
      <c r="H15" s="216"/>
      <c r="I15" s="216"/>
      <c r="J15" s="216"/>
      <c r="K15" s="216"/>
      <c r="L15" s="191"/>
      <c r="M15" s="191"/>
      <c r="N15" s="191"/>
      <c r="O15" s="191"/>
      <c r="P15" s="191"/>
    </row>
    <row r="16" spans="2:16" ht="15" customHeight="1" x14ac:dyDescent="0.25">
      <c r="B16" s="191"/>
      <c r="C16" s="191"/>
      <c r="D16" s="191"/>
      <c r="E16" s="191"/>
      <c r="G16" s="216"/>
      <c r="H16" s="216"/>
      <c r="I16" s="216"/>
      <c r="J16" s="216"/>
      <c r="K16" s="216"/>
      <c r="L16" s="191"/>
      <c r="M16" s="191"/>
      <c r="N16" s="191"/>
      <c r="O16" s="191"/>
      <c r="P16" s="191"/>
    </row>
    <row r="17" spans="3:14" x14ac:dyDescent="0.25">
      <c r="C17" s="181" t="s">
        <v>3</v>
      </c>
      <c r="D17" s="181"/>
      <c r="E17" s="181"/>
      <c r="G17" s="216"/>
      <c r="H17" s="216"/>
      <c r="I17" s="216"/>
      <c r="J17" s="216"/>
      <c r="K17" s="216"/>
      <c r="N17" s="3" t="s">
        <v>3</v>
      </c>
    </row>
    <row r="43" spans="6:29" x14ac:dyDescent="0.25">
      <c r="F43" s="6" t="s">
        <v>41</v>
      </c>
    </row>
    <row r="44" spans="6:29" ht="15.75" thickBot="1" x14ac:dyDescent="0.3"/>
    <row r="45" spans="6:29" ht="15.75" thickBot="1" x14ac:dyDescent="0.3">
      <c r="F45" s="8" t="s">
        <v>15</v>
      </c>
      <c r="G45" s="9"/>
      <c r="H45" s="18">
        <v>1995</v>
      </c>
      <c r="I45" s="10">
        <v>1996</v>
      </c>
      <c r="J45" s="18">
        <v>1997</v>
      </c>
      <c r="K45" s="10">
        <v>1998</v>
      </c>
      <c r="L45" s="18">
        <v>1999</v>
      </c>
      <c r="M45" s="10">
        <v>2000</v>
      </c>
      <c r="N45" s="18">
        <v>2001</v>
      </c>
      <c r="O45" s="10">
        <v>2002</v>
      </c>
      <c r="P45" s="18">
        <v>2003</v>
      </c>
      <c r="Q45" s="10">
        <v>2004</v>
      </c>
      <c r="R45" s="18">
        <v>2005</v>
      </c>
      <c r="S45" s="10">
        <v>2006</v>
      </c>
      <c r="T45" s="18">
        <v>2007</v>
      </c>
      <c r="U45" s="10">
        <v>2008</v>
      </c>
      <c r="V45" s="18">
        <v>2009</v>
      </c>
      <c r="W45" s="10">
        <v>2010</v>
      </c>
      <c r="X45" s="18">
        <v>2011</v>
      </c>
      <c r="Y45" s="10">
        <v>2012</v>
      </c>
      <c r="Z45" s="18">
        <v>2013</v>
      </c>
      <c r="AA45" s="10">
        <v>2014</v>
      </c>
      <c r="AB45" s="18">
        <v>2015</v>
      </c>
      <c r="AC45" s="11">
        <v>2016</v>
      </c>
    </row>
    <row r="46" spans="6:29" ht="15.75" thickBot="1" x14ac:dyDescent="0.3">
      <c r="F46" s="183" t="s">
        <v>27</v>
      </c>
      <c r="G46" s="184"/>
      <c r="H46" s="143">
        <f>(A!D46/D!H60)*1000</f>
        <v>0.46940509258814478</v>
      </c>
      <c r="I46" s="154">
        <f>(A!E46/D!I60)*1000</f>
        <v>0.58002319530419866</v>
      </c>
      <c r="J46" s="143">
        <f>(A!F46/D!J60)*1000</f>
        <v>0.50233666067988791</v>
      </c>
      <c r="K46" s="154">
        <f>(A!G46/D!K60)*1000</f>
        <v>0.57261961222582758</v>
      </c>
      <c r="L46" s="143">
        <f>(A!H46/D!L60)*1000</f>
        <v>0.70960326545668673</v>
      </c>
      <c r="M46" s="154">
        <f>(A!I46/D!M60)*1000</f>
        <v>0.78629599988465237</v>
      </c>
      <c r="N46" s="143">
        <f>(A!J46/D!N60)*1000</f>
        <v>0.58878419787197578</v>
      </c>
      <c r="O46" s="154">
        <f>(A!K46/D!O60)*1000</f>
        <v>1.5070125634351466</v>
      </c>
      <c r="P46" s="143">
        <f>(A!L46/D!P60)*1000</f>
        <v>1.4579241744101685</v>
      </c>
      <c r="Q46" s="154">
        <f>(A!M46/D!Q60)*1000</f>
        <v>0.77104614233469593</v>
      </c>
      <c r="R46" s="143">
        <f>(A!N46/D!R60)*1000</f>
        <v>1.4849708752388049</v>
      </c>
      <c r="S46" s="154">
        <f>(A!O46/D!S60)*1000</f>
        <v>1.1191322223152969</v>
      </c>
      <c r="T46" s="143">
        <f>(A!P46/D!T60)*1000</f>
        <v>1.1498428902234437</v>
      </c>
      <c r="U46" s="154">
        <f>(A!Q46/D!U60)*1000</f>
        <v>1.345967720472995</v>
      </c>
      <c r="V46" s="143">
        <f>(A!R46/D!V60)*1000</f>
        <v>0.79285671535445823</v>
      </c>
      <c r="W46" s="154">
        <f>(A!S46/D!W60)*1000</f>
        <v>0.75991160455344964</v>
      </c>
      <c r="X46" s="143">
        <f>(A!T46/D!X60)*1000</f>
        <v>0.87642670635803754</v>
      </c>
      <c r="Y46" s="154">
        <f>(A!U46/D!Y60)*1000</f>
        <v>0.68966993842211799</v>
      </c>
      <c r="Z46" s="143">
        <f>(A!V46/D!Z60)*1000</f>
        <v>0.76720805412625315</v>
      </c>
      <c r="AA46" s="154">
        <f>(A!W46/D!AA60)*1000</f>
        <v>0.73421070007299571</v>
      </c>
      <c r="AB46" s="143">
        <f>(A!X46/D!AB60)*1000</f>
        <v>0.80504680115439986</v>
      </c>
      <c r="AC46" s="150">
        <f>(A!Y46/D!AC60)*1000</f>
        <v>0.68755718730406779</v>
      </c>
    </row>
    <row r="47" spans="6:29" x14ac:dyDescent="0.25">
      <c r="F47" s="206" t="s">
        <v>17</v>
      </c>
      <c r="G47" s="207"/>
      <c r="H47" s="151">
        <f>(A!D47/D!H$60)*1000</f>
        <v>2.9434366569079614E-3</v>
      </c>
      <c r="I47" s="144">
        <f>(A!E47/D!I$60)*1000</f>
        <v>2.5737330911354797E-3</v>
      </c>
      <c r="J47" s="151">
        <f>(A!F47/D!J$60)*1000</f>
        <v>4.12750479860707E-3</v>
      </c>
      <c r="K47" s="144">
        <f>(A!G47/D!K$60)*1000</f>
        <v>9.2682669883180219E-3</v>
      </c>
      <c r="L47" s="151">
        <f>(A!H47/D!L$60)*1000</f>
        <v>6.1230081510066821E-3</v>
      </c>
      <c r="M47" s="144">
        <f>(A!I47/D!M$60)*1000</f>
        <v>1.4626846136881127E-2</v>
      </c>
      <c r="N47" s="151">
        <f>(A!J47/D!N$60)*1000</f>
        <v>1.4513418475500571E-2</v>
      </c>
      <c r="O47" s="144">
        <f>(A!K47/D!O$60)*1000</f>
        <v>2.7293614742098637E-2</v>
      </c>
      <c r="P47" s="151">
        <f>(A!L47/D!P$60)*1000</f>
        <v>0.69754456735709958</v>
      </c>
      <c r="Q47" s="144">
        <f>(A!M47/D!Q$60)*1000</f>
        <v>0.29534617106595418</v>
      </c>
      <c r="R47" s="151">
        <f>(A!N47/D!R$60)*1000</f>
        <v>0.74875468049872096</v>
      </c>
      <c r="S47" s="144">
        <f>(A!O47/D!S$60)*1000</f>
        <v>0.49255346432180874</v>
      </c>
      <c r="T47" s="151">
        <f>(A!P47/D!T$60)*1000</f>
        <v>0.38647962392271951</v>
      </c>
      <c r="U47" s="144">
        <f>(A!Q47/D!U$60)*1000</f>
        <v>0.28276833891372932</v>
      </c>
      <c r="V47" s="151">
        <f>(A!R47/D!V$60)*1000</f>
        <v>0.10080003856036103</v>
      </c>
      <c r="W47" s="144">
        <f>(A!S47/D!W$60)*1000</f>
        <v>4.0627244582152194E-2</v>
      </c>
      <c r="X47" s="151">
        <f>(A!T47/D!X$60)*1000</f>
        <v>5.4731281089828533E-2</v>
      </c>
      <c r="Y47" s="144">
        <f>(A!U47/D!Y$60)*1000</f>
        <v>0.10446400949142759</v>
      </c>
      <c r="Z47" s="151">
        <f>(A!V47/D!Z$60)*1000</f>
        <v>8.5738234954629344E-2</v>
      </c>
      <c r="AA47" s="144">
        <f>(A!W47/D!AA$60)*1000</f>
        <v>6.1886664048076925E-2</v>
      </c>
      <c r="AB47" s="151">
        <f>(A!X47/D!AB$60)*1000</f>
        <v>5.6791527486491876E-2</v>
      </c>
      <c r="AC47" s="145">
        <f>(A!Y47/D!AC$60)*1000</f>
        <v>8.6386051217013121E-2</v>
      </c>
    </row>
    <row r="48" spans="6:29" x14ac:dyDescent="0.25">
      <c r="F48" s="210" t="s">
        <v>18</v>
      </c>
      <c r="G48" s="211"/>
      <c r="H48" s="152">
        <f>(A!D48/D!H$60)*1000</f>
        <v>3.0419897596574566E-4</v>
      </c>
      <c r="I48" s="146">
        <f>(A!E48/D!I$60)*1000</f>
        <v>0</v>
      </c>
      <c r="J48" s="152">
        <f>(A!F48/D!J$60)*1000</f>
        <v>0</v>
      </c>
      <c r="K48" s="146">
        <f>(A!G48/D!K$60)*1000</f>
        <v>0</v>
      </c>
      <c r="L48" s="152">
        <f>(A!H48/D!L$60)*1000</f>
        <v>0</v>
      </c>
      <c r="M48" s="146">
        <f>(A!I48/D!M$60)*1000</f>
        <v>0</v>
      </c>
      <c r="N48" s="152">
        <f>(A!J48/D!N$60)*1000</f>
        <v>0</v>
      </c>
      <c r="O48" s="146">
        <f>(A!K48/D!O$60)*1000</f>
        <v>3.5817617263922148E-4</v>
      </c>
      <c r="P48" s="152">
        <f>(A!L48/D!P$60)*1000</f>
        <v>4.9449258701990656E-4</v>
      </c>
      <c r="Q48" s="146">
        <f>(A!M48/D!Q$60)*1000</f>
        <v>0</v>
      </c>
      <c r="R48" s="152">
        <f>(A!N48/D!R$60)*1000</f>
        <v>1.8652978862071296E-7</v>
      </c>
      <c r="S48" s="146">
        <f>(A!O48/D!S$60)*1000</f>
        <v>1.8598830077605019E-4</v>
      </c>
      <c r="T48" s="152">
        <f>(A!P48/D!T$60)*1000</f>
        <v>0</v>
      </c>
      <c r="U48" s="146">
        <f>(A!Q48/D!U$60)*1000</f>
        <v>3.5346669457145843E-4</v>
      </c>
      <c r="V48" s="152">
        <f>(A!R48/D!V$60)*1000</f>
        <v>0</v>
      </c>
      <c r="W48" s="146">
        <f>(A!S48/D!W$60)*1000</f>
        <v>0</v>
      </c>
      <c r="X48" s="152">
        <f>(A!T48/D!X$60)*1000</f>
        <v>0</v>
      </c>
      <c r="Y48" s="146">
        <f>(A!U48/D!Y$60)*1000</f>
        <v>0</v>
      </c>
      <c r="Z48" s="152">
        <f>(A!V48/D!Z$60)*1000</f>
        <v>1.6691040395946707E-4</v>
      </c>
      <c r="AA48" s="146">
        <f>(A!W48/D!AA$60)*1000</f>
        <v>9.5674129885226495E-5</v>
      </c>
      <c r="AB48" s="152">
        <f>(A!X48/D!AB$60)*1000</f>
        <v>1.3443033744192968E-4</v>
      </c>
      <c r="AC48" s="147">
        <f>(A!Y48/D!AC$60)*1000</f>
        <v>0</v>
      </c>
    </row>
    <row r="49" spans="6:29" x14ac:dyDescent="0.25">
      <c r="F49" s="206" t="s">
        <v>19</v>
      </c>
      <c r="G49" s="207"/>
      <c r="H49" s="152">
        <f>(A!D49/D!H$60)*1000</f>
        <v>2.3491558431715642E-3</v>
      </c>
      <c r="I49" s="146">
        <f>(A!E49/D!I$60)*1000</f>
        <v>1.0183999443102549E-2</v>
      </c>
      <c r="J49" s="152">
        <f>(A!F49/D!J$60)*1000</f>
        <v>7.949799577804886E-3</v>
      </c>
      <c r="K49" s="146">
        <f>(A!G49/D!K$60)*1000</f>
        <v>6.8263037771916502E-3</v>
      </c>
      <c r="L49" s="152">
        <f>(A!H49/D!L$60)*1000</f>
        <v>1.8940998869441283E-2</v>
      </c>
      <c r="M49" s="146">
        <f>(A!I49/D!M$60)*1000</f>
        <v>4.1156392330341683E-3</v>
      </c>
      <c r="N49" s="152">
        <f>(A!J49/D!N$60)*1000</f>
        <v>2.287990645065568E-3</v>
      </c>
      <c r="O49" s="146">
        <f>(A!K49/D!O$60)*1000</f>
        <v>1.8506599655484995E-2</v>
      </c>
      <c r="P49" s="152">
        <f>(A!L49/D!P$60)*1000</f>
        <v>3.4569796586815934E-3</v>
      </c>
      <c r="Q49" s="146">
        <f>(A!M49/D!Q$60)*1000</f>
        <v>3.7656759484625472E-3</v>
      </c>
      <c r="R49" s="152">
        <f>(A!N49/D!R$60)*1000</f>
        <v>1.2294877854698517E-3</v>
      </c>
      <c r="S49" s="146">
        <f>(A!O49/D!S$60)*1000</f>
        <v>1.2113775353778638E-3</v>
      </c>
      <c r="T49" s="152">
        <f>(A!P49/D!T$60)*1000</f>
        <v>2.8076626982050123E-3</v>
      </c>
      <c r="U49" s="146">
        <f>(A!Q49/D!U$60)*1000</f>
        <v>9.3477002966875083E-3</v>
      </c>
      <c r="V49" s="152">
        <f>(A!R49/D!V$60)*1000</f>
        <v>5.6853410510971022E-3</v>
      </c>
      <c r="W49" s="146">
        <f>(A!S49/D!W$60)*1000</f>
        <v>3.0215174016971899E-3</v>
      </c>
      <c r="X49" s="152">
        <f>(A!T49/D!X$60)*1000</f>
        <v>5.266372055216636E-3</v>
      </c>
      <c r="Y49" s="146">
        <f>(A!U49/D!Y$60)*1000</f>
        <v>2.240487668333633E-3</v>
      </c>
      <c r="Z49" s="152">
        <f>(A!V49/D!Z$60)*1000</f>
        <v>2.3356208936512481E-3</v>
      </c>
      <c r="AA49" s="146">
        <f>(A!W49/D!AA$60)*1000</f>
        <v>1.2943073242302058E-3</v>
      </c>
      <c r="AB49" s="152">
        <f>(A!X49/D!AB$60)*1000</f>
        <v>6.6727651293513389E-4</v>
      </c>
      <c r="AC49" s="147">
        <f>(A!Y49/D!AC$60)*1000</f>
        <v>3.7683823001483476E-5</v>
      </c>
    </row>
    <row r="50" spans="6:29" x14ac:dyDescent="0.25">
      <c r="F50" s="210" t="s">
        <v>20</v>
      </c>
      <c r="G50" s="211"/>
      <c r="H50" s="152">
        <f>(A!D50/D!H$60)*1000</f>
        <v>7.2033164653546741E-2</v>
      </c>
      <c r="I50" s="146">
        <f>(A!E50/D!I$60)*1000</f>
        <v>6.4377213962890145E-2</v>
      </c>
      <c r="J50" s="152">
        <f>(A!F50/D!J$60)*1000</f>
        <v>6.0479363498377701E-2</v>
      </c>
      <c r="K50" s="146">
        <f>(A!G50/D!K$60)*1000</f>
        <v>5.4343666274198114E-2</v>
      </c>
      <c r="L50" s="152">
        <f>(A!H50/D!L$60)*1000</f>
        <v>6.2719882948235772E-2</v>
      </c>
      <c r="M50" s="146">
        <f>(A!I50/D!M$60)*1000</f>
        <v>5.2823979652548848E-2</v>
      </c>
      <c r="N50" s="152">
        <f>(A!J50/D!N$60)*1000</f>
        <v>4.1128041303742792E-2</v>
      </c>
      <c r="O50" s="146">
        <f>(A!K50/D!O$60)*1000</f>
        <v>0.89645572784747041</v>
      </c>
      <c r="P50" s="152">
        <f>(A!L50/D!P$60)*1000</f>
        <v>0.26912650324229093</v>
      </c>
      <c r="Q50" s="146">
        <f>(A!M50/D!Q$60)*1000</f>
        <v>8.0849661643586104E-2</v>
      </c>
      <c r="R50" s="152">
        <f>(A!N50/D!R$60)*1000</f>
        <v>0.1034773069724462</v>
      </c>
      <c r="S50" s="146">
        <f>(A!O50/D!S$60)*1000</f>
        <v>4.0415052717650078E-2</v>
      </c>
      <c r="T50" s="152">
        <f>(A!P50/D!T$60)*1000</f>
        <v>3.502473391663688E-2</v>
      </c>
      <c r="U50" s="146">
        <f>(A!Q50/D!U$60)*1000</f>
        <v>9.6441605882520862E-2</v>
      </c>
      <c r="V50" s="152">
        <f>(A!R50/D!V$60)*1000</f>
        <v>1.2773586472854611E-2</v>
      </c>
      <c r="W50" s="146">
        <f>(A!S50/D!W$60)*1000</f>
        <v>5.7667347607484175E-2</v>
      </c>
      <c r="X50" s="152">
        <f>(A!T50/D!X$60)*1000</f>
        <v>1.7755371579829739E-2</v>
      </c>
      <c r="Y50" s="146">
        <f>(A!U50/D!Y$60)*1000</f>
        <v>3.5184582621422947E-2</v>
      </c>
      <c r="Z50" s="152">
        <f>(A!V50/D!Z$60)*1000</f>
        <v>6.0372501153358328E-2</v>
      </c>
      <c r="AA50" s="146">
        <f>(A!W50/D!AA$60)*1000</f>
        <v>6.2320093033859603E-2</v>
      </c>
      <c r="AB50" s="152">
        <f>(A!X50/D!AB$60)*1000</f>
        <v>6.7962045419820455E-2</v>
      </c>
      <c r="AC50" s="147">
        <f>(A!Y50/D!AC$60)*1000</f>
        <v>6.8869084060321356E-2</v>
      </c>
    </row>
    <row r="51" spans="6:29" x14ac:dyDescent="0.25">
      <c r="F51" s="206" t="s">
        <v>21</v>
      </c>
      <c r="G51" s="207"/>
      <c r="H51" s="152">
        <f>(A!D51/D!H$60)*1000</f>
        <v>0</v>
      </c>
      <c r="I51" s="146">
        <f>(A!E51/D!I$60)*1000</f>
        <v>0</v>
      </c>
      <c r="J51" s="152">
        <f>(A!F51/D!J$60)*1000</f>
        <v>0</v>
      </c>
      <c r="K51" s="146">
        <f>(A!G51/D!K$60)*1000</f>
        <v>5.2753061060743062E-4</v>
      </c>
      <c r="L51" s="152">
        <f>(A!H51/D!L$60)*1000</f>
        <v>0</v>
      </c>
      <c r="M51" s="146">
        <f>(A!I51/D!M$60)*1000</f>
        <v>1.1227042540639028E-4</v>
      </c>
      <c r="N51" s="152">
        <f>(A!J51/D!N$60)*1000</f>
        <v>0</v>
      </c>
      <c r="O51" s="146">
        <f>(A!K51/D!O$60)*1000</f>
        <v>0</v>
      </c>
      <c r="P51" s="152">
        <f>(A!L51/D!P$60)*1000</f>
        <v>3.4629296274729318E-4</v>
      </c>
      <c r="Q51" s="146">
        <f>(A!M51/D!Q$60)*1000</f>
        <v>0</v>
      </c>
      <c r="R51" s="152">
        <f>(A!N51/D!R$60)*1000</f>
        <v>0</v>
      </c>
      <c r="S51" s="146">
        <f>(A!O51/D!S$60)*1000</f>
        <v>3.0940454346864286E-4</v>
      </c>
      <c r="T51" s="152">
        <f>(A!P51/D!T$60)*1000</f>
        <v>2.6635142192617201E-6</v>
      </c>
      <c r="U51" s="146">
        <f>(A!Q51/D!U$60)*1000</f>
        <v>7.2187113641859464E-4</v>
      </c>
      <c r="V51" s="152">
        <f>(A!R51/D!V$60)*1000</f>
        <v>6.3670617325056371E-3</v>
      </c>
      <c r="W51" s="146">
        <f>(A!S51/D!W$60)*1000</f>
        <v>1.9261876795006521E-3</v>
      </c>
      <c r="X51" s="152">
        <f>(A!T51/D!X$60)*1000</f>
        <v>1.7526636836314426E-2</v>
      </c>
      <c r="Y51" s="146">
        <f>(A!U51/D!Y$60)*1000</f>
        <v>2.4570571229039273E-2</v>
      </c>
      <c r="Z51" s="152">
        <f>(A!V51/D!Z$60)*1000</f>
        <v>0</v>
      </c>
      <c r="AA51" s="146">
        <f>(A!W51/D!AA$60)*1000</f>
        <v>0</v>
      </c>
      <c r="AB51" s="152">
        <f>(A!X51/D!AB$60)*1000</f>
        <v>1.5932484437562035E-3</v>
      </c>
      <c r="AC51" s="147">
        <f>(A!Y51/D!AC$60)*1000</f>
        <v>0</v>
      </c>
    </row>
    <row r="52" spans="6:29" x14ac:dyDescent="0.25">
      <c r="F52" s="210" t="s">
        <v>22</v>
      </c>
      <c r="G52" s="211"/>
      <c r="H52" s="152">
        <f>(A!D52/D!H$60)*1000</f>
        <v>0.17062656396008302</v>
      </c>
      <c r="I52" s="146">
        <f>(A!E52/D!I$60)*1000</f>
        <v>0.24951740370205458</v>
      </c>
      <c r="J52" s="152">
        <f>(A!F52/D!J$60)*1000</f>
        <v>0.18751513982239892</v>
      </c>
      <c r="K52" s="146">
        <f>(A!G52/D!K$60)*1000</f>
        <v>0.20885023898251898</v>
      </c>
      <c r="L52" s="152">
        <f>(A!H52/D!L$60)*1000</f>
        <v>0.21065708269942127</v>
      </c>
      <c r="M52" s="146">
        <f>(A!I52/D!M$60)*1000</f>
        <v>0.15116468282128234</v>
      </c>
      <c r="N52" s="152">
        <f>(A!J52/D!N$60)*1000</f>
        <v>9.6691193738862299E-2</v>
      </c>
      <c r="O52" s="146">
        <f>(A!K52/D!O$60)*1000</f>
        <v>0.20780042035553686</v>
      </c>
      <c r="P52" s="152">
        <f>(A!L52/D!P$60)*1000</f>
        <v>0.16944650881279985</v>
      </c>
      <c r="Q52" s="146">
        <f>(A!M52/D!Q$60)*1000</f>
        <v>0.10010758231193943</v>
      </c>
      <c r="R52" s="152">
        <f>(A!N52/D!R$60)*1000</f>
        <v>0.11665575311961746</v>
      </c>
      <c r="S52" s="146">
        <f>(A!O52/D!S$60)*1000</f>
        <v>7.325920894358369E-2</v>
      </c>
      <c r="T52" s="152">
        <f>(A!P52/D!T$60)*1000</f>
        <v>0.16362996830486373</v>
      </c>
      <c r="U52" s="146">
        <f>(A!Q52/D!U$60)*1000</f>
        <v>0.37042983390282369</v>
      </c>
      <c r="V52" s="152">
        <f>(A!R52/D!V$60)*1000</f>
        <v>0.14416454833687101</v>
      </c>
      <c r="W52" s="146">
        <f>(A!S52/D!W$60)*1000</f>
        <v>0.15967964022699044</v>
      </c>
      <c r="X52" s="152">
        <f>(A!T52/D!X$60)*1000</f>
        <v>0.20531981588894646</v>
      </c>
      <c r="Y52" s="146">
        <f>(A!U52/D!Y$60)*1000</f>
        <v>0.11021895815455741</v>
      </c>
      <c r="Z52" s="152">
        <f>(A!V52/D!Z$60)*1000</f>
        <v>0.20401644367769176</v>
      </c>
      <c r="AA52" s="146">
        <f>(A!W52/D!AA$60)*1000</f>
        <v>0.21557439715804194</v>
      </c>
      <c r="AB52" s="152">
        <f>(A!X52/D!AB$60)*1000</f>
        <v>0.32381581757554262</v>
      </c>
      <c r="AC52" s="147">
        <f>(A!Y52/D!AC$60)*1000</f>
        <v>0.15488687180943975</v>
      </c>
    </row>
    <row r="53" spans="6:29" x14ac:dyDescent="0.25">
      <c r="F53" s="206" t="s">
        <v>23</v>
      </c>
      <c r="G53" s="207"/>
      <c r="H53" s="152">
        <f>(A!D53/D!H$60)*1000</f>
        <v>0.13584078792952128</v>
      </c>
      <c r="I53" s="146">
        <f>(A!E53/D!I$60)*1000</f>
        <v>0.13210164429226082</v>
      </c>
      <c r="J53" s="152">
        <f>(A!F53/D!J$60)*1000</f>
        <v>0.10854186612062924</v>
      </c>
      <c r="K53" s="146">
        <f>(A!G53/D!K$60)*1000</f>
        <v>0.1185819193202529</v>
      </c>
      <c r="L53" s="152">
        <f>(A!H53/D!L$60)*1000</f>
        <v>0.11686435293849369</v>
      </c>
      <c r="M53" s="146">
        <f>(A!I53/D!M$60)*1000</f>
        <v>0.12720107670415226</v>
      </c>
      <c r="N53" s="152">
        <f>(A!J53/D!N$60)*1000</f>
        <v>0.10379883480338058</v>
      </c>
      <c r="O53" s="146">
        <f>(A!K53/D!O$60)*1000</f>
        <v>9.3657274158103307E-2</v>
      </c>
      <c r="P53" s="152">
        <f>(A!L53/D!P$60)*1000</f>
        <v>0.12303625043576352</v>
      </c>
      <c r="Q53" s="146">
        <f>(A!M53/D!Q$60)*1000</f>
        <v>0.13001433683415051</v>
      </c>
      <c r="R53" s="152">
        <f>(A!N53/D!R$60)*1000</f>
        <v>0.23675815704092129</v>
      </c>
      <c r="S53" s="146">
        <f>(A!O53/D!S$60)*1000</f>
        <v>0.14354824946143335</v>
      </c>
      <c r="T53" s="152">
        <f>(A!P53/D!T$60)*1000</f>
        <v>0.22981531442819506</v>
      </c>
      <c r="U53" s="146">
        <f>(A!Q53/D!U$60)*1000</f>
        <v>0.24156364289092475</v>
      </c>
      <c r="V53" s="152">
        <f>(A!R53/D!V$60)*1000</f>
        <v>0.27602911076036835</v>
      </c>
      <c r="W53" s="146">
        <f>(A!S53/D!W$60)*1000</f>
        <v>0.28321146596286179</v>
      </c>
      <c r="X53" s="152">
        <f>(A!T53/D!X$60)*1000</f>
        <v>0.24635991524826112</v>
      </c>
      <c r="Y53" s="146">
        <f>(A!U53/D!Y$60)*1000</f>
        <v>0.183910213217718</v>
      </c>
      <c r="Z53" s="152">
        <f>(A!V53/D!Z$60)*1000</f>
        <v>0.2077301948603098</v>
      </c>
      <c r="AA53" s="146">
        <f>(A!W53/D!AA$60)*1000</f>
        <v>0.15488720555106339</v>
      </c>
      <c r="AB53" s="152">
        <f>(A!X53/D!AB$60)*1000</f>
        <v>9.4710736720777303E-2</v>
      </c>
      <c r="AC53" s="147">
        <f>(A!Y53/D!AC$60)*1000</f>
        <v>0.15806550330530414</v>
      </c>
    </row>
    <row r="54" spans="6:29" x14ac:dyDescent="0.25">
      <c r="F54" s="210" t="s">
        <v>24</v>
      </c>
      <c r="G54" s="211"/>
      <c r="H54" s="152">
        <f>(A!D54/D!H$60)*1000</f>
        <v>4.7150761215305738E-2</v>
      </c>
      <c r="I54" s="146">
        <f>(A!E54/D!I$60)*1000</f>
        <v>8.3412178979485413E-2</v>
      </c>
      <c r="J54" s="152">
        <f>(A!F54/D!J$60)*1000</f>
        <v>9.0402990333471711E-2</v>
      </c>
      <c r="K54" s="146">
        <f>(A!G54/D!K$60)*1000</f>
        <v>0.12916519754670067</v>
      </c>
      <c r="L54" s="152">
        <f>(A!H54/D!L$60)*1000</f>
        <v>0.238284944591347</v>
      </c>
      <c r="M54" s="146">
        <f>(A!I54/D!M$60)*1000</f>
        <v>0.35910028109050118</v>
      </c>
      <c r="N54" s="152">
        <f>(A!J54/D!N$60)*1000</f>
        <v>0.21717177149613165</v>
      </c>
      <c r="O54" s="146">
        <f>(A!K54/D!O$60)*1000</f>
        <v>0.18281814648294856</v>
      </c>
      <c r="P54" s="152">
        <f>(A!L54/D!P$60)*1000</f>
        <v>0.10440895315938443</v>
      </c>
      <c r="Q54" s="146">
        <f>(A!M54/D!Q$60)*1000</f>
        <v>6.4469280459824752E-2</v>
      </c>
      <c r="R54" s="152">
        <f>(A!N54/D!R$60)*1000</f>
        <v>0.19063398024351091</v>
      </c>
      <c r="S54" s="146">
        <f>(A!O54/D!S$60)*1000</f>
        <v>0.27507697330753411</v>
      </c>
      <c r="T54" s="152">
        <f>(A!P54/D!T$60)*1000</f>
        <v>0.17999901609329438</v>
      </c>
      <c r="U54" s="146">
        <f>(A!Q54/D!U$60)*1000</f>
        <v>0.19214797764386146</v>
      </c>
      <c r="V54" s="152">
        <f>(A!R54/D!V$60)*1000</f>
        <v>9.8120022325168421E-2</v>
      </c>
      <c r="W54" s="146">
        <f>(A!S54/D!W$60)*1000</f>
        <v>3.2463315858918859E-2</v>
      </c>
      <c r="X54" s="152">
        <f>(A!T54/D!X$60)*1000</f>
        <v>0.14029160552395709</v>
      </c>
      <c r="Y54" s="146">
        <f>(A!U54/D!Y$60)*1000</f>
        <v>5.8357977960630691E-2</v>
      </c>
      <c r="Z54" s="152">
        <f>(A!V54/D!Z$60)*1000</f>
        <v>6.8126460320133947E-2</v>
      </c>
      <c r="AA54" s="146">
        <f>(A!W54/D!AA$60)*1000</f>
        <v>7.841390840003544E-2</v>
      </c>
      <c r="AB54" s="152">
        <f>(A!X54/D!AB$60)*1000</f>
        <v>0.10150056826898432</v>
      </c>
      <c r="AC54" s="147">
        <f>(A!Y54/D!AC$60)*1000</f>
        <v>6.5469826807036752E-2</v>
      </c>
    </row>
    <row r="55" spans="6:29" x14ac:dyDescent="0.25">
      <c r="F55" s="206" t="s">
        <v>25</v>
      </c>
      <c r="G55" s="207"/>
      <c r="H55" s="152">
        <f>(A!D55/D!H$60)*1000</f>
        <v>3.8157023353642801E-2</v>
      </c>
      <c r="I55" s="146">
        <f>(A!E55/D!I$60)*1000</f>
        <v>3.7856995564521954E-2</v>
      </c>
      <c r="J55" s="152">
        <f>(A!F55/D!J$60)*1000</f>
        <v>4.3319996528598394E-2</v>
      </c>
      <c r="K55" s="146">
        <f>(A!G55/D!K$60)*1000</f>
        <v>4.5056514246363408E-2</v>
      </c>
      <c r="L55" s="152">
        <f>(A!H55/D!L$60)*1000</f>
        <v>5.6013020428132353E-2</v>
      </c>
      <c r="M55" s="146">
        <f>(A!I55/D!M$60)*1000</f>
        <v>7.7151223820845979E-2</v>
      </c>
      <c r="N55" s="152">
        <f>(A!J55/D!N$60)*1000</f>
        <v>0.11319294740929242</v>
      </c>
      <c r="O55" s="146">
        <f>(A!K55/D!O$60)*1000</f>
        <v>8.0122579824676354E-2</v>
      </c>
      <c r="P55" s="152">
        <f>(A!L55/D!P$60)*1000</f>
        <v>9.0063602298924572E-2</v>
      </c>
      <c r="Q55" s="146">
        <f>(A!M55/D!Q$60)*1000</f>
        <v>9.6493410468331778E-2</v>
      </c>
      <c r="R55" s="152">
        <f>(A!N55/D!R$60)*1000</f>
        <v>8.6886904564272005E-2</v>
      </c>
      <c r="S55" s="146">
        <f>(A!O55/D!S$60)*1000</f>
        <v>9.2178985759465815E-2</v>
      </c>
      <c r="T55" s="152">
        <f>(A!P55/D!T$60)*1000</f>
        <v>0.15192084108588608</v>
      </c>
      <c r="U55" s="146">
        <f>(A!Q55/D!U$60)*1000</f>
        <v>0.15194037625170842</v>
      </c>
      <c r="V55" s="152">
        <f>(A!R55/D!V$60)*1000</f>
        <v>0.14862437957481867</v>
      </c>
      <c r="W55" s="146">
        <f>(A!S55/D!W$60)*1000</f>
        <v>0.18065032191900501</v>
      </c>
      <c r="X55" s="152">
        <f>(A!T55/D!X$60)*1000</f>
        <v>0.18912356304271158</v>
      </c>
      <c r="Y55" s="146">
        <f>(A!U55/D!Y$60)*1000</f>
        <v>0.17027236138869017</v>
      </c>
      <c r="Z55" s="152">
        <f>(A!V55/D!Z$60)*1000</f>
        <v>0.13868567426359776</v>
      </c>
      <c r="AA55" s="146">
        <f>(A!W55/D!AA$60)*1000</f>
        <v>0.15960524098687276</v>
      </c>
      <c r="AB55" s="152">
        <f>(A!X55/D!AB$60)*1000</f>
        <v>0.15786704279500588</v>
      </c>
      <c r="AC55" s="147">
        <f>(A!Y55/D!AC$60)*1000</f>
        <v>0.15314875932218189</v>
      </c>
    </row>
    <row r="56" spans="6:29" ht="15.75" thickBot="1" x14ac:dyDescent="0.3">
      <c r="F56" s="208" t="s">
        <v>26</v>
      </c>
      <c r="G56" s="209"/>
      <c r="H56" s="153">
        <f>(A!D56/D!H$60)*1000</f>
        <v>0</v>
      </c>
      <c r="I56" s="148">
        <f>(A!E56/D!I$60)*1000</f>
        <v>2.6268747676857626E-8</v>
      </c>
      <c r="J56" s="153">
        <f>(A!F56/D!J$60)*1000</f>
        <v>0</v>
      </c>
      <c r="K56" s="148">
        <f>(A!G56/D!K$60)*1000</f>
        <v>0</v>
      </c>
      <c r="L56" s="153">
        <f>(A!H56/D!L$60)*1000</f>
        <v>0</v>
      </c>
      <c r="M56" s="148">
        <f>(A!I56/D!M$60)*1000</f>
        <v>0</v>
      </c>
      <c r="N56" s="153">
        <f>(A!J56/D!N$60)*1000</f>
        <v>0</v>
      </c>
      <c r="O56" s="148">
        <f>(A!K56/D!O$60)*1000</f>
        <v>2.4196188113167702E-8</v>
      </c>
      <c r="P56" s="153">
        <f>(A!L56/D!P$60)*1000</f>
        <v>0</v>
      </c>
      <c r="Q56" s="148">
        <f>(A!M56/D!Q$60)*1000</f>
        <v>2.3602446620175672E-8</v>
      </c>
      <c r="R56" s="153">
        <f>(A!N56/D!R$60)*1000</f>
        <v>5.7448843272821834E-4</v>
      </c>
      <c r="S56" s="148">
        <f>(A!O56/D!S$60)*1000</f>
        <v>3.9358653913762432E-4</v>
      </c>
      <c r="T56" s="153">
        <f>(A!P56/D!T$60)*1000</f>
        <v>1.6295243402970419E-4</v>
      </c>
      <c r="U56" s="148">
        <f>(A!Q56/D!U$60)*1000</f>
        <v>2.5306433600014866E-4</v>
      </c>
      <c r="V56" s="153">
        <f>(A!R56/D!V$60)*1000</f>
        <v>2.9258207505254919E-4</v>
      </c>
      <c r="W56" s="148">
        <f>(A!S56/D!W$60)*1000</f>
        <v>6.6458528823291375E-4</v>
      </c>
      <c r="X56" s="153">
        <f>(A!T56/D!X$60)*1000</f>
        <v>5.2145092971920855E-5</v>
      </c>
      <c r="Y56" s="148">
        <f>(A!U56/D!Y$60)*1000</f>
        <v>4.5079815789948795E-4</v>
      </c>
      <c r="Z56" s="153">
        <f>(A!V56/D!Z$60)*1000</f>
        <v>3.6098486603312581E-5</v>
      </c>
      <c r="AA56" s="148">
        <f>(A!W56/D!AA$60)*1000</f>
        <v>1.3323042209894477E-4</v>
      </c>
      <c r="AB56" s="153">
        <f>(A!X56/D!AB$60)*1000</f>
        <v>4.1490844889484468E-6</v>
      </c>
      <c r="AC56" s="149">
        <f>(A!Y56/D!AC$60)*1000</f>
        <v>6.9340695976926757E-4</v>
      </c>
    </row>
    <row r="57" spans="6:29" x14ac:dyDescent="0.25">
      <c r="F57" s="1" t="s">
        <v>57</v>
      </c>
    </row>
    <row r="58" spans="6:29" s="1" customFormat="1" ht="19.5" thickBot="1" x14ac:dyDescent="0.3">
      <c r="G58" s="217" t="s">
        <v>58</v>
      </c>
      <c r="H58" s="217"/>
      <c r="I58" s="217"/>
      <c r="J58" s="217"/>
      <c r="K58" s="217"/>
      <c r="L58" s="217"/>
      <c r="M58" s="217"/>
      <c r="N58" s="217"/>
      <c r="O58" s="217"/>
      <c r="P58" s="217"/>
      <c r="Q58" s="217"/>
      <c r="R58" s="217"/>
      <c r="S58" s="217"/>
      <c r="T58" s="217"/>
      <c r="U58" s="217"/>
      <c r="V58" s="217"/>
      <c r="W58" s="217"/>
      <c r="X58" s="217"/>
      <c r="Y58" s="217"/>
      <c r="Z58" s="217"/>
      <c r="AA58" s="217"/>
      <c r="AB58" s="217"/>
      <c r="AC58" s="217"/>
    </row>
    <row r="59" spans="6:29" ht="15.75" thickBot="1" x14ac:dyDescent="0.3">
      <c r="G59" s="58" t="s">
        <v>40</v>
      </c>
      <c r="H59" s="59">
        <v>1995</v>
      </c>
      <c r="I59" s="60">
        <v>1996</v>
      </c>
      <c r="J59" s="59">
        <v>1997</v>
      </c>
      <c r="K59" s="60">
        <v>1998</v>
      </c>
      <c r="L59" s="59">
        <v>1999</v>
      </c>
      <c r="M59" s="60">
        <v>2000</v>
      </c>
      <c r="N59" s="59">
        <v>2001</v>
      </c>
      <c r="O59" s="60">
        <v>2002</v>
      </c>
      <c r="P59" s="59">
        <v>2003</v>
      </c>
      <c r="Q59" s="60">
        <v>2004</v>
      </c>
      <c r="R59" s="59">
        <v>2005</v>
      </c>
      <c r="S59" s="60">
        <v>2006</v>
      </c>
      <c r="T59" s="59">
        <v>2007</v>
      </c>
      <c r="U59" s="60">
        <v>2008</v>
      </c>
      <c r="V59" s="59">
        <v>2009</v>
      </c>
      <c r="W59" s="60">
        <v>2010</v>
      </c>
      <c r="X59" s="59">
        <v>2011</v>
      </c>
      <c r="Y59" s="60">
        <v>2012</v>
      </c>
      <c r="Z59" s="59">
        <v>2013</v>
      </c>
      <c r="AA59" s="60">
        <v>2014</v>
      </c>
      <c r="AB59" s="59">
        <v>2015</v>
      </c>
      <c r="AC59" s="61">
        <v>2016</v>
      </c>
    </row>
    <row r="60" spans="6:29" x14ac:dyDescent="0.25">
      <c r="G60" s="25" t="s">
        <v>39</v>
      </c>
      <c r="H60" s="49">
        <v>37472184</v>
      </c>
      <c r="I60" s="45">
        <v>38068050</v>
      </c>
      <c r="J60" s="49">
        <v>38635691</v>
      </c>
      <c r="K60" s="45">
        <v>39184456</v>
      </c>
      <c r="L60" s="49">
        <v>39730798</v>
      </c>
      <c r="M60" s="45">
        <v>40295563</v>
      </c>
      <c r="N60" s="49">
        <v>40813541</v>
      </c>
      <c r="O60" s="45">
        <v>41328824</v>
      </c>
      <c r="P60" s="49">
        <v>41848959</v>
      </c>
      <c r="Q60" s="45">
        <v>42368489</v>
      </c>
      <c r="R60" s="49">
        <v>42888592</v>
      </c>
      <c r="S60" s="45">
        <v>43405956</v>
      </c>
      <c r="T60" s="49">
        <v>43926929</v>
      </c>
      <c r="U60" s="45">
        <v>44451147</v>
      </c>
      <c r="V60" s="49">
        <v>44978832</v>
      </c>
      <c r="W60" s="45">
        <v>45509584</v>
      </c>
      <c r="X60" s="49">
        <v>46044601</v>
      </c>
      <c r="Y60" s="45">
        <v>46581823</v>
      </c>
      <c r="Z60" s="49">
        <v>47121089</v>
      </c>
      <c r="AA60" s="45">
        <v>47661787</v>
      </c>
      <c r="AB60" s="49">
        <v>48203405</v>
      </c>
      <c r="AC60" s="46">
        <v>48747708</v>
      </c>
    </row>
    <row r="61" spans="6:29" ht="15.75" thickBot="1" x14ac:dyDescent="0.3">
      <c r="G61" s="57" t="s">
        <v>59</v>
      </c>
      <c r="H61" s="50">
        <v>10906043</v>
      </c>
      <c r="I61" s="47">
        <v>10961012</v>
      </c>
      <c r="J61" s="50">
        <v>11013983</v>
      </c>
      <c r="K61" s="47">
        <v>11064097</v>
      </c>
      <c r="L61" s="50">
        <v>11110004</v>
      </c>
      <c r="M61" s="47">
        <v>11150736</v>
      </c>
      <c r="N61" s="50">
        <v>11186542</v>
      </c>
      <c r="O61" s="47">
        <v>11217998</v>
      </c>
      <c r="P61" s="50">
        <v>11244885</v>
      </c>
      <c r="Q61" s="47">
        <v>11266941</v>
      </c>
      <c r="R61" s="50">
        <v>11284253</v>
      </c>
      <c r="S61" s="47">
        <v>11296233</v>
      </c>
      <c r="T61" s="50">
        <v>11303687</v>
      </c>
      <c r="U61" s="47">
        <v>11309754</v>
      </c>
      <c r="V61" s="50">
        <v>11318602</v>
      </c>
      <c r="W61" s="47">
        <v>11333051</v>
      </c>
      <c r="X61" s="50">
        <v>11354651</v>
      </c>
      <c r="Y61" s="47">
        <v>11382146</v>
      </c>
      <c r="Z61" s="50">
        <v>11412167</v>
      </c>
      <c r="AA61" s="47">
        <v>11439767</v>
      </c>
      <c r="AB61" s="50">
        <v>11461432</v>
      </c>
      <c r="AC61" s="48">
        <v>11475982</v>
      </c>
    </row>
    <row r="62" spans="6:29" x14ac:dyDescent="0.25">
      <c r="G62" s="1" t="s">
        <v>60</v>
      </c>
      <c r="K62" s="1" t="s">
        <v>55</v>
      </c>
      <c r="W62" s="2"/>
      <c r="X62" s="212"/>
      <c r="Y62" s="212"/>
      <c r="Z62" s="2"/>
      <c r="AA62" s="75"/>
    </row>
    <row r="63" spans="6:29" s="1" customFormat="1" x14ac:dyDescent="0.25">
      <c r="W63" s="139"/>
      <c r="X63" s="155"/>
      <c r="Y63" s="155"/>
      <c r="Z63" s="139"/>
      <c r="AA63" s="75"/>
    </row>
    <row r="64" spans="6:29" ht="15.75" thickBot="1" x14ac:dyDescent="0.3"/>
    <row r="65" spans="6:29" ht="15.75" thickBot="1" x14ac:dyDescent="0.3">
      <c r="F65" s="8" t="s">
        <v>15</v>
      </c>
      <c r="G65" s="9"/>
      <c r="H65" s="18">
        <v>1995</v>
      </c>
      <c r="I65" s="10">
        <v>1996</v>
      </c>
      <c r="J65" s="18">
        <v>1997</v>
      </c>
      <c r="K65" s="10">
        <v>1998</v>
      </c>
      <c r="L65" s="18">
        <v>1999</v>
      </c>
      <c r="M65" s="10">
        <v>2000</v>
      </c>
      <c r="N65" s="18">
        <v>2001</v>
      </c>
      <c r="O65" s="10">
        <v>2002</v>
      </c>
      <c r="P65" s="18">
        <v>2003</v>
      </c>
      <c r="Q65" s="10">
        <v>2004</v>
      </c>
      <c r="R65" s="18">
        <v>2005</v>
      </c>
      <c r="S65" s="10">
        <v>2006</v>
      </c>
      <c r="T65" s="18">
        <v>2007</v>
      </c>
      <c r="U65" s="10">
        <v>2008</v>
      </c>
      <c r="V65" s="18">
        <v>2009</v>
      </c>
      <c r="W65" s="10">
        <v>2010</v>
      </c>
      <c r="X65" s="18">
        <v>2011</v>
      </c>
      <c r="Y65" s="10">
        <v>2012</v>
      </c>
      <c r="Z65" s="18">
        <v>2013</v>
      </c>
      <c r="AA65" s="10">
        <v>2014</v>
      </c>
      <c r="AB65" s="18">
        <v>2015</v>
      </c>
      <c r="AC65" s="11">
        <v>2016</v>
      </c>
    </row>
    <row r="66" spans="6:29" ht="15.75" thickBot="1" x14ac:dyDescent="0.3">
      <c r="F66" s="183" t="s">
        <v>27</v>
      </c>
      <c r="G66" s="184"/>
      <c r="H66" s="158">
        <f>+(B!E46/D!H$60)*1000</f>
        <v>0.61401427789743979</v>
      </c>
      <c r="I66" s="159">
        <f>+(B!F46/D!I$60)*1000</f>
        <v>0.5525223382863057</v>
      </c>
      <c r="J66" s="158">
        <f>+(B!G46/D!J$60)*1000</f>
        <v>0.72136646915413005</v>
      </c>
      <c r="K66" s="159">
        <f>+(B!H46/D!K$60)*1000</f>
        <v>0.51637072618795576</v>
      </c>
      <c r="L66" s="158">
        <f>+(B!I46/D!L$60)*1000</f>
        <v>0.12907822792786594</v>
      </c>
      <c r="M66" s="159">
        <f>+(B!J46/D!M$60)*1000</f>
        <v>0.45197874515365383</v>
      </c>
      <c r="N66" s="158">
        <f>+(B!K46/D!N$60)*1000</f>
        <v>0.32994993009795448</v>
      </c>
      <c r="O66" s="159">
        <f>+(B!L46/D!O$60)*1000</f>
        <v>9.5378373214781056E-2</v>
      </c>
      <c r="P66" s="158">
        <f>+(B!M46/D!P$60)*1000</f>
        <v>0.11222291096894431</v>
      </c>
      <c r="Q66" s="159">
        <f>+(B!N46/D!Q$60)*1000</f>
        <v>0.13895444796249401</v>
      </c>
      <c r="R66" s="158">
        <f>+(B!O46/D!R$60)*1000</f>
        <v>0.12859368290756665</v>
      </c>
      <c r="S66" s="159">
        <f>+(B!P46/D!S$60)*1000</f>
        <v>9.3795468990476791E-2</v>
      </c>
      <c r="T66" s="158">
        <f>+(B!Q46/D!T$60)*1000</f>
        <v>0.19636804111664624</v>
      </c>
      <c r="U66" s="159">
        <f>+(B!R46/D!U$60)*1000</f>
        <v>0.44397029844921665</v>
      </c>
      <c r="V66" s="158">
        <f>+(B!S46/D!V$60)*1000</f>
        <v>0.18326867625197557</v>
      </c>
      <c r="W66" s="159">
        <f>+(B!T46/D!W$60)*1000</f>
        <v>0.16115381322756103</v>
      </c>
      <c r="X66" s="158">
        <f>+(B!U46/D!X$60)*1000</f>
        <v>0.1780527753948829</v>
      </c>
      <c r="Y66" s="159">
        <f>+(B!V46/D!Y$60)*1000</f>
        <v>0.62462147520503875</v>
      </c>
      <c r="Z66" s="158">
        <f>+(B!W46/D!Z$60)*1000</f>
        <v>0.66104796516905617</v>
      </c>
      <c r="AA66" s="159">
        <f>+(B!X46/D!AA$60)*1000</f>
        <v>0.29289430545270995</v>
      </c>
      <c r="AB66" s="158">
        <f>+(B!Y46/D!AB$60)*1000</f>
        <v>6.3475432907696042E-2</v>
      </c>
      <c r="AC66" s="160">
        <f>+(B!Z46/D!AC$60)*1000</f>
        <v>7.1821612618176836E-2</v>
      </c>
    </row>
    <row r="67" spans="6:29" x14ac:dyDescent="0.25">
      <c r="F67" s="206" t="s">
        <v>17</v>
      </c>
      <c r="G67" s="207"/>
      <c r="H67" s="161">
        <f>+(B!E47/D!H$60)*1000</f>
        <v>5.8696872325349387E-4</v>
      </c>
      <c r="I67" s="162">
        <f>+(B!F47/D!I$60)*1000</f>
        <v>5.5211653867219361E-4</v>
      </c>
      <c r="J67" s="161">
        <f>+(B!G47/D!J$60)*1000</f>
        <v>1.7393243982617005E-5</v>
      </c>
      <c r="K67" s="162">
        <f>+(B!H47/D!K$60)*1000</f>
        <v>4.7230463018294808E-4</v>
      </c>
      <c r="L67" s="161">
        <f>+(B!I47/D!L$60)*1000</f>
        <v>1.1559042936917603E-3</v>
      </c>
      <c r="M67" s="162">
        <f>+(B!J47/D!M$60)*1000</f>
        <v>1.6012184765851268E-3</v>
      </c>
      <c r="N67" s="161">
        <f>+(B!K47/D!N$60)*1000</f>
        <v>5.0025063985504221E-3</v>
      </c>
      <c r="O67" s="162">
        <f>+(B!L47/D!O$60)*1000</f>
        <v>1.4164206559567241E-3</v>
      </c>
      <c r="P67" s="161">
        <f>+(B!M47/D!P$60)*1000</f>
        <v>9.0594846098800196E-4</v>
      </c>
      <c r="Q67" s="162">
        <f>+(B!N47/D!Q$60)*1000</f>
        <v>4.030070555501755E-3</v>
      </c>
      <c r="R67" s="161">
        <f>+(B!O47/D!R$60)*1000</f>
        <v>4.6787733204204972E-3</v>
      </c>
      <c r="S67" s="162">
        <f>+(B!P47/D!S$60)*1000</f>
        <v>4.2413534216364222E-4</v>
      </c>
      <c r="T67" s="161">
        <f>+(B!Q47/D!T$60)*1000</f>
        <v>9.7020668119093875E-3</v>
      </c>
      <c r="U67" s="162">
        <f>+(B!R47/D!U$60)*1000</f>
        <v>1.1415835906326556E-2</v>
      </c>
      <c r="V67" s="161">
        <f>+(B!S47/D!V$60)*1000</f>
        <v>8.8689274990511081E-3</v>
      </c>
      <c r="W67" s="162">
        <f>+(B!T47/D!W$60)*1000</f>
        <v>1.2652367905626209E-2</v>
      </c>
      <c r="X67" s="161">
        <f>+(B!U47/D!X$60)*1000</f>
        <v>4.4721855663381683E-4</v>
      </c>
      <c r="Y67" s="162">
        <f>+(B!V47/D!Y$60)*1000</f>
        <v>7.9856471053097247E-3</v>
      </c>
      <c r="Z67" s="161">
        <f>+(B!W47/D!Z$60)*1000</f>
        <v>1.2351157673796544E-5</v>
      </c>
      <c r="AA67" s="162">
        <f>+(B!X47/D!AA$60)*1000</f>
        <v>0</v>
      </c>
      <c r="AB67" s="161">
        <f>+(B!Y47/D!AB$60)*1000</f>
        <v>7.0646461593325206E-4</v>
      </c>
      <c r="AC67" s="163">
        <f>+(B!Z47/D!AC$60)*1000</f>
        <v>5.9141242086704882E-4</v>
      </c>
    </row>
    <row r="68" spans="6:29" x14ac:dyDescent="0.25">
      <c r="F68" s="210" t="s">
        <v>18</v>
      </c>
      <c r="G68" s="211"/>
      <c r="H68" s="19">
        <f>+(B!E48/D!H$60)*1000</f>
        <v>0</v>
      </c>
      <c r="I68" s="12">
        <f>+(B!F48/D!I$60)*1000</f>
        <v>5.3769499619759882E-4</v>
      </c>
      <c r="J68" s="19">
        <f>+(B!G48/D!J$60)*1000</f>
        <v>5.8989497560688129E-4</v>
      </c>
      <c r="K68" s="12">
        <f>+(B!H48/D!K$60)*1000</f>
        <v>2.4059795547499755E-3</v>
      </c>
      <c r="L68" s="19">
        <f>+(B!I48/D!L$60)*1000</f>
        <v>2.960524477761559E-3</v>
      </c>
      <c r="M68" s="12">
        <f>+(B!J48/D!M$60)*1000</f>
        <v>1.8457118963693348E-3</v>
      </c>
      <c r="N68" s="19">
        <f>+(B!K48/D!N$60)*1000</f>
        <v>4.2726260875036552E-3</v>
      </c>
      <c r="O68" s="12">
        <f>+(B!L48/D!O$60)*1000</f>
        <v>3.7833159733749016E-4</v>
      </c>
      <c r="P68" s="19">
        <f>+(B!M48/D!P$60)*1000</f>
        <v>2.3297353704783913E-3</v>
      </c>
      <c r="Q68" s="12">
        <f>+(B!N48/D!Q$60)*1000</f>
        <v>1.6318495568723255E-3</v>
      </c>
      <c r="R68" s="19">
        <f>+(B!O48/D!R$60)*1000</f>
        <v>1.6467316063908091E-3</v>
      </c>
      <c r="S68" s="12">
        <f>+(B!P48/D!S$60)*1000</f>
        <v>1.7788572609712824E-3</v>
      </c>
      <c r="T68" s="19">
        <f>+(B!Q48/D!T$60)*1000</f>
        <v>3.3273666820642068E-3</v>
      </c>
      <c r="U68" s="12">
        <f>+(B!R48/D!U$60)*1000</f>
        <v>4.1547859271212958E-3</v>
      </c>
      <c r="V68" s="19">
        <f>+(B!S48/D!V$60)*1000</f>
        <v>4.3102052983501216E-3</v>
      </c>
      <c r="W68" s="12">
        <f>+(B!T48/D!W$60)*1000</f>
        <v>4.2420075736135047E-3</v>
      </c>
      <c r="X68" s="19">
        <f>+(B!U48/D!X$60)*1000</f>
        <v>5.7919494187820197E-3</v>
      </c>
      <c r="Y68" s="12">
        <f>+(B!V48/D!Y$60)*1000</f>
        <v>5.1785865057277815E-3</v>
      </c>
      <c r="Z68" s="19">
        <f>+(B!W48/D!Z$60)*1000</f>
        <v>7.8249040466785488E-3</v>
      </c>
      <c r="AA68" s="12">
        <f>+(B!X48/D!AA$60)*1000</f>
        <v>7.784726997332265E-3</v>
      </c>
      <c r="AB68" s="19">
        <f>+(B!Y48/D!AB$60)*1000</f>
        <v>7.8836961828733874E-3</v>
      </c>
      <c r="AC68" s="13">
        <f>+(B!Z48/D!AC$60)*1000</f>
        <v>1.1585734451351026E-2</v>
      </c>
    </row>
    <row r="69" spans="6:29" x14ac:dyDescent="0.25">
      <c r="F69" s="206" t="s">
        <v>19</v>
      </c>
      <c r="G69" s="207"/>
      <c r="H69" s="19">
        <f>+(B!E49/D!H$60)*1000</f>
        <v>5.2653536287076294E-2</v>
      </c>
      <c r="I69" s="12">
        <f>+(B!F49/D!I$60)*1000</f>
        <v>3.4785101942442546E-2</v>
      </c>
      <c r="J69" s="19">
        <f>+(B!G49/D!J$60)*1000</f>
        <v>1.6563234238517955E-2</v>
      </c>
      <c r="K69" s="12">
        <f>+(B!H49/D!K$60)*1000</f>
        <v>8.8719108413805731E-3</v>
      </c>
      <c r="L69" s="19">
        <f>+(B!I49/D!L$60)*1000</f>
        <v>5.9492890125187013E-3</v>
      </c>
      <c r="M69" s="12">
        <f>+(B!J49/D!M$60)*1000</f>
        <v>7.265564201200018E-3</v>
      </c>
      <c r="N69" s="19">
        <f>+(B!K49/D!N$60)*1000</f>
        <v>5.7759016792980544E-3</v>
      </c>
      <c r="O69" s="12">
        <f>+(B!L49/D!O$60)*1000</f>
        <v>5.3689889651832336E-3</v>
      </c>
      <c r="P69" s="19">
        <f>+(B!M49/D!P$60)*1000</f>
        <v>1.0205271772710044E-2</v>
      </c>
      <c r="Q69" s="12">
        <f>+(B!N49/D!Q$60)*1000</f>
        <v>3.3877063682870544E-3</v>
      </c>
      <c r="R69" s="19">
        <f>+(B!O49/D!R$60)*1000</f>
        <v>1.6522575513786975E-3</v>
      </c>
      <c r="S69" s="12">
        <f>+(B!P49/D!S$60)*1000</f>
        <v>1.8797950216785916E-2</v>
      </c>
      <c r="T69" s="19">
        <f>+(B!Q49/D!T$60)*1000</f>
        <v>9.8695039664621221E-3</v>
      </c>
      <c r="U69" s="12">
        <f>+(B!R49/D!U$60)*1000</f>
        <v>2.0562439029975985E-2</v>
      </c>
      <c r="V69" s="19">
        <f>+(B!S49/D!V$60)*1000</f>
        <v>1.5519344744212122E-2</v>
      </c>
      <c r="W69" s="12">
        <f>+(B!T49/D!W$60)*1000</f>
        <v>7.572690622704879E-4</v>
      </c>
      <c r="X69" s="19">
        <f>+(B!U49/D!X$60)*1000</f>
        <v>1.9837287763662019E-4</v>
      </c>
      <c r="Y69" s="12">
        <f>+(B!V49/D!Y$60)*1000</f>
        <v>8.9026142235781554E-5</v>
      </c>
      <c r="Z69" s="19">
        <f>+(B!W49/D!Z$60)*1000</f>
        <v>0</v>
      </c>
      <c r="AA69" s="12">
        <f>+(B!X49/D!AA$60)*1000</f>
        <v>2.6899536939309476E-3</v>
      </c>
      <c r="AB69" s="19">
        <f>+(B!Y49/D!AB$60)*1000</f>
        <v>5.0616756222926571E-4</v>
      </c>
      <c r="AC69" s="13">
        <f>+(B!Z49/D!AC$60)*1000</f>
        <v>1.7005927745361894E-4</v>
      </c>
    </row>
    <row r="70" spans="6:29" x14ac:dyDescent="0.25">
      <c r="F70" s="210" t="s">
        <v>20</v>
      </c>
      <c r="G70" s="211"/>
      <c r="H70" s="19">
        <f>+(B!E50/D!H$60)*1000</f>
        <v>0</v>
      </c>
      <c r="I70" s="12">
        <f>+(B!F50/D!I$60)*1000</f>
        <v>0</v>
      </c>
      <c r="J70" s="19">
        <f>+(B!G50/D!J$60)*1000</f>
        <v>0</v>
      </c>
      <c r="K70" s="12">
        <f>+(B!H50/D!K$60)*1000</f>
        <v>0</v>
      </c>
      <c r="L70" s="19">
        <f>+(B!I50/D!L$60)*1000</f>
        <v>0</v>
      </c>
      <c r="M70" s="12">
        <f>+(B!J50/D!M$60)*1000</f>
        <v>0</v>
      </c>
      <c r="N70" s="19">
        <f>+(B!K50/D!N$60)*1000</f>
        <v>0</v>
      </c>
      <c r="O70" s="12">
        <f>+(B!L50/D!O$60)*1000</f>
        <v>0</v>
      </c>
      <c r="P70" s="19">
        <f>+(B!M50/D!P$60)*1000</f>
        <v>0</v>
      </c>
      <c r="Q70" s="12">
        <f>+(B!N50/D!Q$60)*1000</f>
        <v>0</v>
      </c>
      <c r="R70" s="19">
        <f>+(B!O50/D!R$60)*1000</f>
        <v>0</v>
      </c>
      <c r="S70" s="12">
        <f>+(B!P50/D!S$60)*1000</f>
        <v>0</v>
      </c>
      <c r="T70" s="19">
        <f>+(B!Q50/D!T$60)*1000</f>
        <v>0</v>
      </c>
      <c r="U70" s="12">
        <f>+(B!R50/D!U$60)*1000</f>
        <v>0</v>
      </c>
      <c r="V70" s="19">
        <f>+(B!S50/D!V$60)*1000</f>
        <v>0</v>
      </c>
      <c r="W70" s="12">
        <f>+(B!T50/D!W$60)*1000</f>
        <v>0</v>
      </c>
      <c r="X70" s="19">
        <f>+(B!U50/D!X$60)*1000</f>
        <v>0</v>
      </c>
      <c r="Y70" s="12">
        <f>+(B!V50/D!Y$60)*1000</f>
        <v>0</v>
      </c>
      <c r="Z70" s="19">
        <f>+(B!W50/D!Z$60)*1000</f>
        <v>0</v>
      </c>
      <c r="AA70" s="12">
        <f>+(B!X50/D!AA$60)*1000</f>
        <v>0</v>
      </c>
      <c r="AB70" s="19">
        <f>+(B!Y50/D!AB$60)*1000</f>
        <v>0</v>
      </c>
      <c r="AC70" s="13">
        <f>+(B!Z50/D!AC$60)*1000</f>
        <v>0</v>
      </c>
    </row>
    <row r="71" spans="6:29" x14ac:dyDescent="0.25">
      <c r="F71" s="206" t="s">
        <v>21</v>
      </c>
      <c r="G71" s="207"/>
      <c r="H71" s="19">
        <f>+(B!E51/D!H$60)*1000</f>
        <v>0</v>
      </c>
      <c r="I71" s="12">
        <f>+(B!F51/D!I$60)*1000</f>
        <v>0</v>
      </c>
      <c r="J71" s="19">
        <f>+(B!G51/D!J$60)*1000</f>
        <v>0</v>
      </c>
      <c r="K71" s="12">
        <f>+(B!H51/D!K$60)*1000</f>
        <v>0</v>
      </c>
      <c r="L71" s="19">
        <f>+(B!I51/D!L$60)*1000</f>
        <v>0</v>
      </c>
      <c r="M71" s="12">
        <f>+(B!J51/D!M$60)*1000</f>
        <v>0</v>
      </c>
      <c r="N71" s="19">
        <f>+(B!K51/D!N$60)*1000</f>
        <v>0</v>
      </c>
      <c r="O71" s="12">
        <f>+(B!L51/D!O$60)*1000</f>
        <v>0</v>
      </c>
      <c r="P71" s="19">
        <f>+(B!M51/D!P$60)*1000</f>
        <v>7.1627827110346994E-3</v>
      </c>
      <c r="Q71" s="12">
        <f>+(B!N51/D!Q$60)*1000</f>
        <v>3.1249639325112589E-3</v>
      </c>
      <c r="R71" s="19">
        <f>+(B!O51/D!R$60)*1000</f>
        <v>0</v>
      </c>
      <c r="S71" s="12">
        <f>+(B!P51/D!S$60)*1000</f>
        <v>0</v>
      </c>
      <c r="T71" s="19">
        <f>+(B!Q51/D!T$60)*1000</f>
        <v>0</v>
      </c>
      <c r="U71" s="12">
        <f>+(B!R51/D!U$60)*1000</f>
        <v>0</v>
      </c>
      <c r="V71" s="19">
        <f>+(B!S51/D!V$60)*1000</f>
        <v>0</v>
      </c>
      <c r="W71" s="12">
        <f>+(B!T51/D!W$60)*1000</f>
        <v>0</v>
      </c>
      <c r="X71" s="19">
        <f>+(B!U51/D!X$60)*1000</f>
        <v>0</v>
      </c>
      <c r="Y71" s="12">
        <f>+(B!V51/D!Y$60)*1000</f>
        <v>0</v>
      </c>
      <c r="Z71" s="19">
        <f>+(B!W51/D!Z$60)*1000</f>
        <v>0</v>
      </c>
      <c r="AA71" s="12">
        <f>+(B!X51/D!AA$60)*1000</f>
        <v>0</v>
      </c>
      <c r="AB71" s="19">
        <f>+(B!Y51/D!AB$60)*1000</f>
        <v>0</v>
      </c>
      <c r="AC71" s="13">
        <f>+(B!Z51/D!AC$60)*1000</f>
        <v>0</v>
      </c>
    </row>
    <row r="72" spans="6:29" x14ac:dyDescent="0.25">
      <c r="F72" s="210" t="s">
        <v>22</v>
      </c>
      <c r="G72" s="211"/>
      <c r="H72" s="19">
        <f>+(B!E52/D!H$60)*1000</f>
        <v>0.38930901385411643</v>
      </c>
      <c r="I72" s="12">
        <f>+(B!F52/D!I$60)*1000</f>
        <v>0.35307689781851187</v>
      </c>
      <c r="J72" s="19">
        <f>+(B!G52/D!J$60)*1000</f>
        <v>0.29970826715639692</v>
      </c>
      <c r="K72" s="12">
        <f>+(B!H52/D!K$60)*1000</f>
        <v>0.21804082210558184</v>
      </c>
      <c r="L72" s="19">
        <f>+(B!I52/D!L$60)*1000</f>
        <v>7.4300848424942278E-2</v>
      </c>
      <c r="M72" s="12">
        <f>+(B!J52/D!M$60)*1000</f>
        <v>0.20872106936438634</v>
      </c>
      <c r="N72" s="19">
        <f>+(B!K52/D!N$60)*1000</f>
        <v>0.14429157225049405</v>
      </c>
      <c r="O72" s="12">
        <f>+(B!L52/D!O$60)*1000</f>
        <v>6.1442614481360514E-2</v>
      </c>
      <c r="P72" s="19">
        <f>+(B!M52/D!P$60)*1000</f>
        <v>5.7542004808291643E-2</v>
      </c>
      <c r="Q72" s="12">
        <f>+(B!N52/D!Q$60)*1000</f>
        <v>9.129714302532714E-2</v>
      </c>
      <c r="R72" s="19">
        <f>+(B!O52/D!R$60)*1000</f>
        <v>0.11497754461139691</v>
      </c>
      <c r="S72" s="12">
        <f>+(B!P52/D!S$60)*1000</f>
        <v>6.1171996764683621E-2</v>
      </c>
      <c r="T72" s="19">
        <f>+(B!Q52/D!T$60)*1000</f>
        <v>4.7534076420411721E-2</v>
      </c>
      <c r="U72" s="12">
        <f>+(B!R52/D!U$60)*1000</f>
        <v>0.1549991274690842</v>
      </c>
      <c r="V72" s="19">
        <f>+(B!S52/D!V$60)*1000</f>
        <v>7.3737530578828731E-2</v>
      </c>
      <c r="W72" s="12">
        <f>+(B!T52/D!W$60)*1000</f>
        <v>8.2818401504175465E-2</v>
      </c>
      <c r="X72" s="19">
        <f>+(B!U52/D!X$60)*1000</f>
        <v>7.8872004993593064E-2</v>
      </c>
      <c r="Y72" s="12">
        <f>+(B!V52/D!Y$60)*1000</f>
        <v>0.18471975645951</v>
      </c>
      <c r="Z72" s="19">
        <f>+(B!W52/D!Z$60)*1000</f>
        <v>0.62465041926344267</v>
      </c>
      <c r="AA72" s="12">
        <f>+(B!X52/D!AA$60)*1000</f>
        <v>0.14476605755466115</v>
      </c>
      <c r="AB72" s="19">
        <f>+(B!Y52/D!AB$60)*1000</f>
        <v>4.9749991727762809E-2</v>
      </c>
      <c r="AC72" s="13">
        <f>+(B!Z52/D!AC$60)*1000</f>
        <v>5.8633484880971226E-2</v>
      </c>
    </row>
    <row r="73" spans="6:29" x14ac:dyDescent="0.25">
      <c r="F73" s="206" t="s">
        <v>23</v>
      </c>
      <c r="G73" s="207"/>
      <c r="H73" s="19">
        <f>+(B!E53/D!H$60)*1000</f>
        <v>7.4612624660468155E-2</v>
      </c>
      <c r="I73" s="12">
        <f>+(B!F53/D!I$60)*1000</f>
        <v>0.14149939384864735</v>
      </c>
      <c r="J73" s="19">
        <f>+(B!G53/D!J$60)*1000</f>
        <v>0.35540560152010742</v>
      </c>
      <c r="K73" s="12">
        <f>+(B!H53/D!K$60)*1000</f>
        <v>0.21604533695708319</v>
      </c>
      <c r="L73" s="19">
        <f>+(B!I53/D!L$60)*1000</f>
        <v>4.097936819693377E-2</v>
      </c>
      <c r="M73" s="12">
        <f>+(B!J53/D!M$60)*1000</f>
        <v>0.23071090978428568</v>
      </c>
      <c r="N73" s="19">
        <f>+(B!K53/D!N$60)*1000</f>
        <v>0.16668271934552309</v>
      </c>
      <c r="O73" s="12">
        <f>+(B!L53/D!O$60)*1000</f>
        <v>2.3888920720318587E-2</v>
      </c>
      <c r="P73" s="19">
        <f>+(B!M53/D!P$60)*1000</f>
        <v>3.1434019661038641E-2</v>
      </c>
      <c r="Q73" s="12">
        <f>+(B!N53/D!Q$60)*1000</f>
        <v>3.2777472899729793E-2</v>
      </c>
      <c r="R73" s="19">
        <f>+(B!O53/D!R$60)*1000</f>
        <v>2.6110672973363169E-3</v>
      </c>
      <c r="S73" s="12">
        <f>+(B!P53/D!S$60)*1000</f>
        <v>1.0685561216529823E-2</v>
      </c>
      <c r="T73" s="19">
        <f>+(B!Q53/D!T$60)*1000</f>
        <v>4.0097271539287431E-2</v>
      </c>
      <c r="U73" s="12">
        <f>+(B!R53/D!U$60)*1000</f>
        <v>0.16784046089969287</v>
      </c>
      <c r="V73" s="19">
        <f>+(B!S53/D!V$60)*1000</f>
        <v>5.0439482288023835E-2</v>
      </c>
      <c r="W73" s="12">
        <f>+(B!T53/D!W$60)*1000</f>
        <v>5.346256296256191E-2</v>
      </c>
      <c r="X73" s="19">
        <f>+(B!U53/D!X$60)*1000</f>
        <v>8.7017585405941525E-2</v>
      </c>
      <c r="Y73" s="12">
        <f>+(B!V53/D!Y$60)*1000</f>
        <v>0.10786705363592147</v>
      </c>
      <c r="Z73" s="19">
        <f>+(B!W53/D!Z$60)*1000</f>
        <v>2.7587032209718247E-2</v>
      </c>
      <c r="AA73" s="12">
        <f>+(B!X53/D!AA$60)*1000</f>
        <v>0.13653321475336205</v>
      </c>
      <c r="AB73" s="19">
        <f>+(B!Y53/D!AB$60)*1000</f>
        <v>2.7559256446717819E-3</v>
      </c>
      <c r="AC73" s="13">
        <f>+(B!Z53/D!AC$60)*1000</f>
        <v>1.3955527919384434E-4</v>
      </c>
    </row>
    <row r="74" spans="6:29" x14ac:dyDescent="0.25">
      <c r="F74" s="210" t="s">
        <v>24</v>
      </c>
      <c r="G74" s="211"/>
      <c r="H74" s="19">
        <f>+(B!E54/D!H$60)*1000</f>
        <v>8.9880990123233806E-2</v>
      </c>
      <c r="I74" s="12">
        <f>+(B!F54/D!I$60)*1000</f>
        <v>1.5753367981811518E-2</v>
      </c>
      <c r="J74" s="19">
        <f>+(B!G54/D!J$60)*1000</f>
        <v>4.1459514726939914E-2</v>
      </c>
      <c r="K74" s="12">
        <f>+(B!H54/D!K$60)*1000</f>
        <v>6.5640314108226988E-2</v>
      </c>
      <c r="L74" s="19">
        <f>+(B!I54/D!L$60)*1000</f>
        <v>1.1770214129602934E-3</v>
      </c>
      <c r="M74" s="12">
        <f>+(B!J54/D!M$60)*1000</f>
        <v>9.1481536068871905E-4</v>
      </c>
      <c r="N74" s="19">
        <f>+(B!K54/D!N$60)*1000</f>
        <v>1.9627799508991389E-3</v>
      </c>
      <c r="O74" s="12">
        <f>+(B!L54/D!O$60)*1000</f>
        <v>1.8213922564068118E-3</v>
      </c>
      <c r="P74" s="19">
        <f>+(B!M54/D!P$60)*1000</f>
        <v>6.5112730761116423E-4</v>
      </c>
      <c r="Q74" s="12">
        <f>+(B!N54/D!Q$60)*1000</f>
        <v>1.5193130913873278E-3</v>
      </c>
      <c r="R74" s="19">
        <f>+(B!O54/D!R$60)*1000</f>
        <v>1.6977008711314189E-3</v>
      </c>
      <c r="S74" s="12">
        <f>+(B!P54/D!S$60)*1000</f>
        <v>2.7715090528129367E-5</v>
      </c>
      <c r="T74" s="19">
        <f>+(B!Q54/D!T$60)*1000</f>
        <v>6.9237255351950508E-2</v>
      </c>
      <c r="U74" s="12">
        <f>+(B!R54/D!U$60)*1000</f>
        <v>8.4496807247740988E-2</v>
      </c>
      <c r="V74" s="19">
        <f>+(B!S54/D!V$60)*1000</f>
        <v>2.6305440745993586E-2</v>
      </c>
      <c r="W74" s="12">
        <f>+(B!T54/D!W$60)*1000</f>
        <v>2.6804244134598109E-3</v>
      </c>
      <c r="X74" s="19">
        <f>+(B!U54/D!X$60)*1000</f>
        <v>4.7399694048820187E-3</v>
      </c>
      <c r="Y74" s="12">
        <f>+(B!V54/D!Y$60)*1000</f>
        <v>0.31788165525423939</v>
      </c>
      <c r="Z74" s="19">
        <f>+(B!W54/D!Z$60)*1000</f>
        <v>5.3222454175454214E-4</v>
      </c>
      <c r="AA74" s="12">
        <f>+(B!X54/D!AA$60)*1000</f>
        <v>6.2943506503438485E-5</v>
      </c>
      <c r="AB74" s="19">
        <f>+(B!Y54/D!AB$60)*1000</f>
        <v>4.9768268444936617E-5</v>
      </c>
      <c r="AC74" s="13">
        <f>+(B!Z54/D!AC$60)*1000</f>
        <v>6.4249174545806344E-5</v>
      </c>
    </row>
    <row r="75" spans="6:29" x14ac:dyDescent="0.25">
      <c r="F75" s="206" t="s">
        <v>25</v>
      </c>
      <c r="G75" s="207"/>
      <c r="H75" s="19">
        <f>+(B!E55/D!H$60)*1000</f>
        <v>6.9711709357533052E-3</v>
      </c>
      <c r="I75" s="12">
        <f>+(B!F55/D!I$60)*1000</f>
        <v>6.3177651600226431E-3</v>
      </c>
      <c r="J75" s="19">
        <f>+(B!G55/D!J$60)*1000</f>
        <v>7.6225374097748117E-3</v>
      </c>
      <c r="K75" s="12">
        <f>+(B!H55/D!K$60)*1000</f>
        <v>4.8940579907502096E-3</v>
      </c>
      <c r="L75" s="19">
        <f>+(B!I55/D!L$60)*1000</f>
        <v>2.5552721090575628E-3</v>
      </c>
      <c r="M75" s="12">
        <f>+(B!J55/D!M$60)*1000</f>
        <v>9.1945607013854094E-4</v>
      </c>
      <c r="N75" s="19">
        <f>+(B!K55/D!N$60)*1000</f>
        <v>1.9053235297569503E-3</v>
      </c>
      <c r="O75" s="12">
        <f>+(B!L55/D!O$60)*1000</f>
        <v>1.0617045382176854E-3</v>
      </c>
      <c r="P75" s="19">
        <f>+(B!M55/D!P$60)*1000</f>
        <v>7.9093962647911983E-4</v>
      </c>
      <c r="Q75" s="12">
        <f>+(B!N55/D!Q$60)*1000</f>
        <v>1.1859285328773466E-3</v>
      </c>
      <c r="R75" s="19">
        <f>+(B!O55/D!R$60)*1000</f>
        <v>6.0713114573684307E-4</v>
      </c>
      <c r="S75" s="12">
        <f>+(B!P55/D!S$60)*1000</f>
        <v>7.8659712045047467E-4</v>
      </c>
      <c r="T75" s="19">
        <f>+(B!Q55/D!T$60)*1000</f>
        <v>1.645783159573937E-2</v>
      </c>
      <c r="U75" s="12">
        <f>+(B!R55/D!U$60)*1000</f>
        <v>5.0084196927471867E-4</v>
      </c>
      <c r="V75" s="19">
        <f>+(B!S55/D!V$60)*1000</f>
        <v>4.0877450975160944E-3</v>
      </c>
      <c r="W75" s="12">
        <f>+(B!T55/D!W$60)*1000</f>
        <v>4.3684205067662232E-3</v>
      </c>
      <c r="X75" s="19">
        <f>+(B!U55/D!X$60)*1000</f>
        <v>4.8911271920892537E-4</v>
      </c>
      <c r="Y75" s="12">
        <f>+(B!V55/D!Y$60)*1000</f>
        <v>8.1046634864419113E-4</v>
      </c>
      <c r="Z75" s="19">
        <f>+(B!W55/D!Z$60)*1000</f>
        <v>3.9727434992005379E-4</v>
      </c>
      <c r="AA75" s="12">
        <f>+(B!X55/D!AA$60)*1000</f>
        <v>5.9479515528865917E-4</v>
      </c>
      <c r="AB75" s="19">
        <f>+(B!Y55/D!AB$60)*1000</f>
        <v>1.6303827499322921E-3</v>
      </c>
      <c r="AC75" s="13">
        <f>+(B!Z55/D!AC$60)*1000</f>
        <v>4.28881702499736E-4</v>
      </c>
    </row>
    <row r="76" spans="6:29" ht="15.75" thickBot="1" x14ac:dyDescent="0.3">
      <c r="F76" s="208" t="s">
        <v>26</v>
      </c>
      <c r="G76" s="209"/>
      <c r="H76" s="164">
        <f>+(B!E56/D!H$60)*1000</f>
        <v>0</v>
      </c>
      <c r="I76" s="165">
        <f>+(B!F56/D!I$60)*1000</f>
        <v>0</v>
      </c>
      <c r="J76" s="164">
        <f>+(B!G56/D!J$60)*1000</f>
        <v>2.5882803545561018E-8</v>
      </c>
      <c r="K76" s="165">
        <f>+(B!H56/D!K$60)*1000</f>
        <v>0</v>
      </c>
      <c r="L76" s="164">
        <f>+(B!I56/D!L$60)*1000</f>
        <v>0</v>
      </c>
      <c r="M76" s="165">
        <f>+(B!J56/D!M$60)*1000</f>
        <v>0</v>
      </c>
      <c r="N76" s="164">
        <f>+(B!K56/D!N$60)*1000</f>
        <v>5.6500855929163312E-5</v>
      </c>
      <c r="O76" s="165">
        <f>+(B!L56/D!O$60)*1000</f>
        <v>0</v>
      </c>
      <c r="P76" s="164">
        <f>+(B!M56/D!P$60)*1000</f>
        <v>1.2010812503125824E-3</v>
      </c>
      <c r="Q76" s="165">
        <f>+(B!N56/D!Q$60)*1000</f>
        <v>0</v>
      </c>
      <c r="R76" s="164">
        <f>+(B!O56/D!R$60)*1000</f>
        <v>7.2249981999875394E-4</v>
      </c>
      <c r="S76" s="165">
        <f>+(B!P56/D!S$60)*1000</f>
        <v>1.2260990173790898E-4</v>
      </c>
      <c r="T76" s="164">
        <f>+(B!Q56/D!T$60)*1000</f>
        <v>1.4271427897907454E-4</v>
      </c>
      <c r="U76" s="165">
        <f>+(B!R56/D!U$60)*1000</f>
        <v>0</v>
      </c>
      <c r="V76" s="164">
        <f>+(B!S56/D!V$60)*1000</f>
        <v>2.2232680475117719E-8</v>
      </c>
      <c r="W76" s="165">
        <f>+(B!T56/D!W$60)*1000</f>
        <v>1.7235929908741862E-4</v>
      </c>
      <c r="X76" s="164">
        <f>+(B!U56/D!X$60)*1000</f>
        <v>4.965403001320393E-4</v>
      </c>
      <c r="Y76" s="165">
        <f>+(B!V56/D!Y$60)*1000</f>
        <v>8.9262285849139064E-5</v>
      </c>
      <c r="Z76" s="164">
        <f>+(B!W56/D!Z$60)*1000</f>
        <v>4.3759599868330714E-5</v>
      </c>
      <c r="AA76" s="165">
        <f>+(B!X56/D!AA$60)*1000</f>
        <v>4.6261379163143842E-4</v>
      </c>
      <c r="AB76" s="164">
        <f>+(B!Y56/D!AB$60)*1000</f>
        <v>1.9305690127077119E-4</v>
      </c>
      <c r="AC76" s="166">
        <f>+(B!Z56/D!AC$60)*1000</f>
        <v>2.0821491750955758E-4</v>
      </c>
    </row>
    <row r="77" spans="6:29" x14ac:dyDescent="0.25">
      <c r="F77" s="1" t="s">
        <v>57</v>
      </c>
    </row>
    <row r="78" spans="6:29" ht="15.75" thickBot="1" x14ac:dyDescent="0.3"/>
    <row r="79" spans="6:29" ht="15.75" thickBot="1" x14ac:dyDescent="0.3">
      <c r="F79" s="8" t="s">
        <v>15</v>
      </c>
      <c r="G79" s="9"/>
      <c r="H79" s="18">
        <v>1995</v>
      </c>
      <c r="I79" s="10">
        <v>1996</v>
      </c>
      <c r="J79" s="18">
        <v>1997</v>
      </c>
      <c r="K79" s="10">
        <v>1998</v>
      </c>
      <c r="L79" s="18">
        <v>1999</v>
      </c>
      <c r="M79" s="10">
        <v>2000</v>
      </c>
      <c r="N79" s="18">
        <v>2001</v>
      </c>
      <c r="O79" s="10">
        <v>2002</v>
      </c>
      <c r="P79" s="18">
        <v>2003</v>
      </c>
      <c r="Q79" s="10">
        <v>2004</v>
      </c>
      <c r="R79" s="18">
        <v>2005</v>
      </c>
      <c r="S79" s="10">
        <v>2006</v>
      </c>
      <c r="T79" s="18">
        <v>2007</v>
      </c>
      <c r="U79" s="10">
        <v>2008</v>
      </c>
      <c r="V79" s="18">
        <v>2009</v>
      </c>
      <c r="W79" s="10">
        <v>2010</v>
      </c>
      <c r="X79" s="18">
        <v>2011</v>
      </c>
      <c r="Y79" s="10">
        <v>2012</v>
      </c>
      <c r="Z79" s="18">
        <v>2013</v>
      </c>
      <c r="AA79" s="10">
        <v>2014</v>
      </c>
      <c r="AB79" s="18">
        <v>2015</v>
      </c>
      <c r="AC79" s="11">
        <v>2016</v>
      </c>
    </row>
    <row r="80" spans="6:29" ht="15.75" thickBot="1" x14ac:dyDescent="0.3">
      <c r="F80" s="214" t="s">
        <v>27</v>
      </c>
      <c r="G80" s="215"/>
      <c r="H80" s="230">
        <f>+('C'!D46/D!H$60)*1000</f>
        <v>-0.14460918530929504</v>
      </c>
      <c r="I80" s="230">
        <f>+('C'!E46/D!I$60)*1000</f>
        <v>2.7500857017892923E-2</v>
      </c>
      <c r="J80" s="230">
        <f>+('C'!F46/D!J$60)*1000</f>
        <v>-0.21902980847424208</v>
      </c>
      <c r="K80" s="230">
        <f>+('C'!G46/D!K$60)*1000</f>
        <v>5.6248886037871808E-2</v>
      </c>
      <c r="L80" s="230">
        <f>+('C'!H46/D!L$60)*1000</f>
        <v>0.58052503752882079</v>
      </c>
      <c r="M80" s="230">
        <f>+('C'!I46/D!M$60)*1000</f>
        <v>0.33431725473099855</v>
      </c>
      <c r="N80" s="230">
        <f>+('C'!J46/D!N$60)*1000</f>
        <v>0.25883426777402135</v>
      </c>
      <c r="O80" s="230">
        <f>+('C'!K46/D!O$60)*1000</f>
        <v>1.4116341902203653</v>
      </c>
      <c r="P80" s="230">
        <f>+('C'!L46/D!P$60)*1000</f>
        <v>1.3457012634412244</v>
      </c>
      <c r="Q80" s="230">
        <f>+('C'!M46/D!Q$60)*1000</f>
        <v>0.63209169437220203</v>
      </c>
      <c r="R80" s="230">
        <f>+('C'!N46/D!R$60)*1000</f>
        <v>1.3563771923312382</v>
      </c>
      <c r="S80" s="230">
        <f>+('C'!O46/D!S$60)*1000</f>
        <v>1.0253367533248203</v>
      </c>
      <c r="T80" s="230">
        <f>+('C'!P46/D!T$60)*1000</f>
        <v>0.95347484910679736</v>
      </c>
      <c r="U80" s="230">
        <f>+('C'!Q46/D!U$60)*1000</f>
        <v>0.90199742202377808</v>
      </c>
      <c r="V80" s="230">
        <f>+('C'!R46/D!V$60)*1000</f>
        <v>0.60958803910248271</v>
      </c>
      <c r="W80" s="230">
        <f>+('C'!S46/D!W$60)*1000</f>
        <v>0.59875779132588858</v>
      </c>
      <c r="X80" s="230">
        <f>+('C'!T46/D!X$60)*1000</f>
        <v>0.69837393096315459</v>
      </c>
      <c r="Y80" s="230">
        <f>+('C'!U46/D!Y$60)*1000</f>
        <v>6.5048463217079272E-2</v>
      </c>
      <c r="Z80" s="230">
        <f>+('C'!V46/D!Z$60)*1000</f>
        <v>0.10616008895719702</v>
      </c>
      <c r="AA80" s="230">
        <f>+('C'!W46/D!AA$60)*1000</f>
        <v>0.44131639462028566</v>
      </c>
      <c r="AB80" s="230">
        <f>+('C'!X46/D!AB$60)*1000</f>
        <v>0.74157136824670378</v>
      </c>
      <c r="AC80" s="230">
        <f>+('C'!Y46/D!AC$60)*1000</f>
        <v>0.6157355746858908</v>
      </c>
    </row>
    <row r="81" spans="6:29" x14ac:dyDescent="0.25">
      <c r="F81" s="206" t="s">
        <v>17</v>
      </c>
      <c r="G81" s="207"/>
      <c r="H81" s="156">
        <f>+('C'!D47/D!H$60)*1000</f>
        <v>2.3564679336544677E-3</v>
      </c>
      <c r="I81" s="156">
        <f>+('C'!E47/D!I$60)*1000</f>
        <v>2.021616552463286E-3</v>
      </c>
      <c r="J81" s="156">
        <f>+('C'!F47/D!J$60)*1000</f>
        <v>4.1101115546244528E-3</v>
      </c>
      <c r="K81" s="156">
        <f>+('C'!G47/D!K$60)*1000</f>
        <v>8.7959623581350746E-3</v>
      </c>
      <c r="L81" s="156">
        <f>+('C'!H47/D!L$60)*1000</f>
        <v>4.9671038573149218E-3</v>
      </c>
      <c r="M81" s="156">
        <f>+('C'!I47/D!M$60)*1000</f>
        <v>1.3025627660295998E-2</v>
      </c>
      <c r="N81" s="156">
        <f>+('C'!J47/D!N$60)*1000</f>
        <v>9.5109120769501492E-3</v>
      </c>
      <c r="O81" s="156">
        <f>+('C'!K47/D!O$60)*1000</f>
        <v>2.5877194086141912E-2</v>
      </c>
      <c r="P81" s="156">
        <f>+('C'!L47/D!P$60)*1000</f>
        <v>0.69663861889611167</v>
      </c>
      <c r="Q81" s="156">
        <f>+('C'!M47/D!Q$60)*1000</f>
        <v>0.29131610051045248</v>
      </c>
      <c r="R81" s="156">
        <f>+('C'!N47/D!R$60)*1000</f>
        <v>0.74407590717830041</v>
      </c>
      <c r="S81" s="156">
        <f>+('C'!O47/D!S$60)*1000</f>
        <v>0.49212932897964506</v>
      </c>
      <c r="T81" s="156">
        <f>+('C'!P47/D!T$60)*1000</f>
        <v>0.37677755711081007</v>
      </c>
      <c r="U81" s="156">
        <f>+('C'!Q47/D!U$60)*1000</f>
        <v>0.27135250300740271</v>
      </c>
      <c r="V81" s="156">
        <f>+('C'!R47/D!V$60)*1000</f>
        <v>9.1931111061309925E-2</v>
      </c>
      <c r="W81" s="156">
        <f>+('C'!S47/D!W$60)*1000</f>
        <v>2.797487667652598E-2</v>
      </c>
      <c r="X81" s="156">
        <f>+('C'!T47/D!X$60)*1000</f>
        <v>5.4284062533194712E-2</v>
      </c>
      <c r="Y81" s="156">
        <f>+('C'!U47/D!Y$60)*1000</f>
        <v>9.6478362386117872E-2</v>
      </c>
      <c r="Z81" s="156">
        <f>+('C'!V47/D!Z$60)*1000</f>
        <v>8.5725883796955546E-2</v>
      </c>
      <c r="AA81" s="156">
        <f>+('C'!W47/D!AA$60)*1000</f>
        <v>6.1886664048076925E-2</v>
      </c>
      <c r="AB81" s="156">
        <f>+('C'!X47/D!AB$60)*1000</f>
        <v>5.6085062870558623E-2</v>
      </c>
      <c r="AC81" s="156">
        <f>+('C'!Y47/D!AC$60)*1000</f>
        <v>8.5794638796146072E-2</v>
      </c>
    </row>
    <row r="82" spans="6:29" x14ac:dyDescent="0.25">
      <c r="F82" s="210" t="s">
        <v>18</v>
      </c>
      <c r="G82" s="211"/>
      <c r="H82" s="36">
        <f>+('C'!D48/D!H$60)*1000</f>
        <v>3.0419897596574566E-4</v>
      </c>
      <c r="I82" s="36">
        <f>+('C'!E48/D!I$60)*1000</f>
        <v>-5.3769499619759882E-4</v>
      </c>
      <c r="J82" s="36">
        <f>+('C'!F48/D!J$60)*1000</f>
        <v>-5.8989497560688129E-4</v>
      </c>
      <c r="K82" s="36">
        <f>+('C'!G48/D!K$60)*1000</f>
        <v>-2.4059795547499755E-3</v>
      </c>
      <c r="L82" s="36">
        <f>+('C'!H48/D!L$60)*1000</f>
        <v>-2.960524477761559E-3</v>
      </c>
      <c r="M82" s="36">
        <f>+('C'!I48/D!M$60)*1000</f>
        <v>-1.8457118963693348E-3</v>
      </c>
      <c r="N82" s="36">
        <f>+('C'!J48/D!N$60)*1000</f>
        <v>-4.2726260875036552E-3</v>
      </c>
      <c r="O82" s="36">
        <f>+('C'!K48/D!O$60)*1000</f>
        <v>-2.0155424698268658E-5</v>
      </c>
      <c r="P82" s="36">
        <f>+('C'!L48/D!P$60)*1000</f>
        <v>-1.8352427834584845E-3</v>
      </c>
      <c r="Q82" s="36">
        <f>+('C'!M48/D!Q$60)*1000</f>
        <v>-1.6318495568723255E-3</v>
      </c>
      <c r="R82" s="36">
        <f>+('C'!N48/D!R$60)*1000</f>
        <v>-1.6465450766021887E-3</v>
      </c>
      <c r="S82" s="36">
        <f>+('C'!O48/D!S$60)*1000</f>
        <v>-1.5928689601952318E-3</v>
      </c>
      <c r="T82" s="36">
        <f>+('C'!P48/D!T$60)*1000</f>
        <v>-3.3273666820642068E-3</v>
      </c>
      <c r="U82" s="36">
        <f>+('C'!Q48/D!U$60)*1000</f>
        <v>-3.8013192325498375E-3</v>
      </c>
      <c r="V82" s="36">
        <f>+('C'!R48/D!V$60)*1000</f>
        <v>-4.3102052983501216E-3</v>
      </c>
      <c r="W82" s="36">
        <f>+('C'!S48/D!W$60)*1000</f>
        <v>-4.2420075736135047E-3</v>
      </c>
      <c r="X82" s="36">
        <f>+('C'!T48/D!X$60)*1000</f>
        <v>-5.7919494187820197E-3</v>
      </c>
      <c r="Y82" s="36">
        <f>+('C'!U48/D!Y$60)*1000</f>
        <v>-5.1785865057277815E-3</v>
      </c>
      <c r="Z82" s="36">
        <f>+('C'!V48/D!Z$60)*1000</f>
        <v>-7.6579936427190812E-3</v>
      </c>
      <c r="AA82" s="36">
        <f>+('C'!W48/D!AA$60)*1000</f>
        <v>-7.6890528674470387E-3</v>
      </c>
      <c r="AB82" s="36">
        <f>+('C'!X48/D!AB$60)*1000</f>
        <v>-7.7492658454314583E-3</v>
      </c>
      <c r="AC82" s="36">
        <f>+('C'!Y48/D!AC$60)*1000</f>
        <v>-1.1585734451351026E-2</v>
      </c>
    </row>
    <row r="83" spans="6:29" x14ac:dyDescent="0.25">
      <c r="F83" s="206" t="s">
        <v>19</v>
      </c>
      <c r="G83" s="207"/>
      <c r="H83" s="36">
        <f>+('C'!D49/D!H$60)*1000</f>
        <v>-5.0304380443904735E-2</v>
      </c>
      <c r="I83" s="36">
        <f>+('C'!E49/D!I$60)*1000</f>
        <v>-2.460110249934E-2</v>
      </c>
      <c r="J83" s="36">
        <f>+('C'!F49/D!J$60)*1000</f>
        <v>-8.613434660713069E-3</v>
      </c>
      <c r="K83" s="36">
        <f>+('C'!G49/D!K$60)*1000</f>
        <v>-2.0456070641889225E-3</v>
      </c>
      <c r="L83" s="36">
        <f>+('C'!H49/D!L$60)*1000</f>
        <v>1.2991709856922584E-2</v>
      </c>
      <c r="M83" s="36">
        <f>+('C'!I49/D!M$60)*1000</f>
        <v>-3.1499249681658493E-3</v>
      </c>
      <c r="N83" s="36">
        <f>+('C'!J49/D!N$60)*1000</f>
        <v>-3.4879110342324869E-3</v>
      </c>
      <c r="O83" s="36">
        <f>+('C'!K49/D!O$60)*1000</f>
        <v>1.3137610690301761E-2</v>
      </c>
      <c r="P83" s="36">
        <f>+('C'!L49/D!P$60)*1000</f>
        <v>-6.7482921140284511E-3</v>
      </c>
      <c r="Q83" s="36">
        <f>+('C'!M49/D!Q$60)*1000</f>
        <v>3.7796958017549274E-4</v>
      </c>
      <c r="R83" s="36">
        <f>+('C'!N49/D!R$60)*1000</f>
        <v>-4.2276976590884582E-4</v>
      </c>
      <c r="S83" s="36">
        <f>+('C'!O49/D!S$60)*1000</f>
        <v>-1.7586572681408053E-2</v>
      </c>
      <c r="T83" s="36">
        <f>+('C'!P49/D!T$60)*1000</f>
        <v>-7.0618412682571094E-3</v>
      </c>
      <c r="U83" s="36">
        <f>+('C'!Q49/D!U$60)*1000</f>
        <v>-1.1214738733288479E-2</v>
      </c>
      <c r="V83" s="36">
        <f>+('C'!R49/D!V$60)*1000</f>
        <v>-9.8340036931150194E-3</v>
      </c>
      <c r="W83" s="36">
        <f>+('C'!S49/D!W$60)*1000</f>
        <v>2.264248339426702E-3</v>
      </c>
      <c r="X83" s="36">
        <f>+('C'!T49/D!X$60)*1000</f>
        <v>5.0679991775800159E-3</v>
      </c>
      <c r="Y83" s="36">
        <f>+('C'!U49/D!Y$60)*1000</f>
        <v>2.1514615260978514E-3</v>
      </c>
      <c r="Z83" s="36">
        <f>+('C'!V49/D!Z$60)*1000</f>
        <v>2.3356208936512481E-3</v>
      </c>
      <c r="AA83" s="36">
        <f>+('C'!W49/D!AA$60)*1000</f>
        <v>-1.3956463697007418E-3</v>
      </c>
      <c r="AB83" s="36">
        <f>+('C'!X49/D!AB$60)*1000</f>
        <v>1.6110895070586815E-4</v>
      </c>
      <c r="AC83" s="36">
        <f>+('C'!Y49/D!AC$60)*1000</f>
        <v>-1.3237545445213546E-4</v>
      </c>
    </row>
    <row r="84" spans="6:29" x14ac:dyDescent="0.25">
      <c r="F84" s="210" t="s">
        <v>20</v>
      </c>
      <c r="G84" s="211"/>
      <c r="H84" s="36">
        <f>+('C'!D50/D!H$60)*1000</f>
        <v>7.2033164653546741E-2</v>
      </c>
      <c r="I84" s="36">
        <f>+('C'!E50/D!I$60)*1000</f>
        <v>6.4377213962890145E-2</v>
      </c>
      <c r="J84" s="36">
        <f>+('C'!F50/D!J$60)*1000</f>
        <v>6.0479363498377701E-2</v>
      </c>
      <c r="K84" s="36">
        <f>+('C'!G50/D!K$60)*1000</f>
        <v>5.4343666274198114E-2</v>
      </c>
      <c r="L84" s="36">
        <f>+('C'!H50/D!L$60)*1000</f>
        <v>6.2719882948235772E-2</v>
      </c>
      <c r="M84" s="36">
        <f>+('C'!I50/D!M$60)*1000</f>
        <v>5.2823979652548848E-2</v>
      </c>
      <c r="N84" s="36">
        <f>+('C'!J50/D!N$60)*1000</f>
        <v>4.1128041303742792E-2</v>
      </c>
      <c r="O84" s="36">
        <f>+('C'!K50/D!O$60)*1000</f>
        <v>0.89645572784747041</v>
      </c>
      <c r="P84" s="36">
        <f>+('C'!L50/D!P$60)*1000</f>
        <v>0.26912650324229093</v>
      </c>
      <c r="Q84" s="36">
        <f>+('C'!M50/D!Q$60)*1000</f>
        <v>8.0849661643586104E-2</v>
      </c>
      <c r="R84" s="36">
        <f>+('C'!N50/D!R$60)*1000</f>
        <v>0.1034773069724462</v>
      </c>
      <c r="S84" s="36">
        <f>+('C'!O50/D!S$60)*1000</f>
        <v>4.0415052717650078E-2</v>
      </c>
      <c r="T84" s="36">
        <f>+('C'!P50/D!T$60)*1000</f>
        <v>3.502473391663688E-2</v>
      </c>
      <c r="U84" s="36">
        <f>+('C'!Q50/D!U$60)*1000</f>
        <v>9.6441605882520862E-2</v>
      </c>
      <c r="V84" s="36">
        <f>+('C'!R50/D!V$60)*1000</f>
        <v>1.2773586472854611E-2</v>
      </c>
      <c r="W84" s="36">
        <f>+('C'!S50/D!W$60)*1000</f>
        <v>5.7667347607484175E-2</v>
      </c>
      <c r="X84" s="36">
        <f>+('C'!T50/D!X$60)*1000</f>
        <v>1.7755371579829739E-2</v>
      </c>
      <c r="Y84" s="36">
        <f>+('C'!U50/D!Y$60)*1000</f>
        <v>3.5184582621422947E-2</v>
      </c>
      <c r="Z84" s="36">
        <f>+('C'!V50/D!Z$60)*1000</f>
        <v>6.0372501153358328E-2</v>
      </c>
      <c r="AA84" s="36">
        <f>+('C'!W50/D!AA$60)*1000</f>
        <v>6.2320093033859603E-2</v>
      </c>
      <c r="AB84" s="36">
        <f>+('C'!X50/D!AB$60)*1000</f>
        <v>6.7962045419820455E-2</v>
      </c>
      <c r="AC84" s="36">
        <f>+('C'!Y50/D!AC$60)*1000</f>
        <v>6.8869084060321356E-2</v>
      </c>
    </row>
    <row r="85" spans="6:29" x14ac:dyDescent="0.25">
      <c r="F85" s="206" t="s">
        <v>21</v>
      </c>
      <c r="G85" s="207"/>
      <c r="H85" s="36">
        <f>+('C'!D51/D!H$60)*1000</f>
        <v>0</v>
      </c>
      <c r="I85" s="36">
        <f>+('C'!E51/D!I$60)*1000</f>
        <v>0</v>
      </c>
      <c r="J85" s="36">
        <f>+('C'!F51/D!J$60)*1000</f>
        <v>0</v>
      </c>
      <c r="K85" s="36">
        <f>+('C'!G51/D!K$60)*1000</f>
        <v>5.2753061060743062E-4</v>
      </c>
      <c r="L85" s="36">
        <f>+('C'!H51/D!L$60)*1000</f>
        <v>0</v>
      </c>
      <c r="M85" s="36">
        <f>+('C'!I51/D!M$60)*1000</f>
        <v>1.1227042540639028E-4</v>
      </c>
      <c r="N85" s="36">
        <f>+('C'!J51/D!N$60)*1000</f>
        <v>0</v>
      </c>
      <c r="O85" s="36">
        <f>+('C'!K51/D!O$60)*1000</f>
        <v>0</v>
      </c>
      <c r="P85" s="36">
        <f>+('C'!L51/D!P$60)*1000</f>
        <v>-6.8164897482874062E-3</v>
      </c>
      <c r="Q85" s="36">
        <f>+('C'!M51/D!Q$60)*1000</f>
        <v>-3.1249639325112589E-3</v>
      </c>
      <c r="R85" s="36">
        <f>+('C'!N51/D!R$60)*1000</f>
        <v>0</v>
      </c>
      <c r="S85" s="36">
        <f>+('C'!O51/D!S$60)*1000</f>
        <v>3.0940454346864286E-4</v>
      </c>
      <c r="T85" s="36">
        <f>+('C'!P51/D!T$60)*1000</f>
        <v>2.6635142192617201E-6</v>
      </c>
      <c r="U85" s="36">
        <f>+('C'!Q51/D!U$60)*1000</f>
        <v>7.2187113641859464E-4</v>
      </c>
      <c r="V85" s="36">
        <f>+('C'!R51/D!V$60)*1000</f>
        <v>6.3670617325056371E-3</v>
      </c>
      <c r="W85" s="36">
        <f>+('C'!S51/D!W$60)*1000</f>
        <v>1.9261876795006521E-3</v>
      </c>
      <c r="X85" s="36">
        <f>+('C'!T51/D!X$60)*1000</f>
        <v>1.7526636836314426E-2</v>
      </c>
      <c r="Y85" s="36">
        <f>+('C'!U51/D!Y$60)*1000</f>
        <v>2.4570571229039273E-2</v>
      </c>
      <c r="Z85" s="36">
        <f>+('C'!V51/D!Z$60)*1000</f>
        <v>0</v>
      </c>
      <c r="AA85" s="36">
        <f>+('C'!W51/D!AA$60)*1000</f>
        <v>0</v>
      </c>
      <c r="AB85" s="36">
        <f>+('C'!X51/D!AB$60)*1000</f>
        <v>1.5932484437562035E-3</v>
      </c>
      <c r="AC85" s="36">
        <f>+('C'!Y51/D!AC$60)*1000</f>
        <v>0</v>
      </c>
    </row>
    <row r="86" spans="6:29" x14ac:dyDescent="0.25">
      <c r="F86" s="210" t="s">
        <v>22</v>
      </c>
      <c r="G86" s="211"/>
      <c r="H86" s="36">
        <f>+('C'!D52/D!H$60)*1000</f>
        <v>-0.2186824498940334</v>
      </c>
      <c r="I86" s="36">
        <f>+('C'!E52/D!I$60)*1000</f>
        <v>-0.10355949411645726</v>
      </c>
      <c r="J86" s="36">
        <f>+('C'!F52/D!J$60)*1000</f>
        <v>-0.11219312733399797</v>
      </c>
      <c r="K86" s="36">
        <f>+('C'!G52/D!K$60)*1000</f>
        <v>-9.1905831230628728E-3</v>
      </c>
      <c r="L86" s="36">
        <f>+('C'!H52/D!L$60)*1000</f>
        <v>0.13635623427447896</v>
      </c>
      <c r="M86" s="36">
        <f>+('C'!I52/D!M$60)*1000</f>
        <v>-5.7556386543104014E-2</v>
      </c>
      <c r="N86" s="36">
        <f>+('C'!J52/D!N$60)*1000</f>
        <v>-4.7600378511631722E-2</v>
      </c>
      <c r="O86" s="36">
        <f>+('C'!K52/D!O$60)*1000</f>
        <v>0.14635780587417635</v>
      </c>
      <c r="P86" s="36">
        <f>+('C'!L52/D!P$60)*1000</f>
        <v>0.1119045040045082</v>
      </c>
      <c r="Q86" s="36">
        <f>+('C'!M52/D!Q$60)*1000</f>
        <v>8.8104392866122806E-3</v>
      </c>
      <c r="R86" s="36">
        <f>+('C'!N52/D!R$60)*1000</f>
        <v>1.6782085082205464E-3</v>
      </c>
      <c r="S86" s="36">
        <f>+('C'!O52/D!S$60)*1000</f>
        <v>1.208721217890006E-2</v>
      </c>
      <c r="T86" s="36">
        <f>+('C'!P52/D!T$60)*1000</f>
        <v>0.11609589188445202</v>
      </c>
      <c r="U86" s="36">
        <f>+('C'!Q52/D!U$60)*1000</f>
        <v>0.21543070643373949</v>
      </c>
      <c r="V86" s="36">
        <f>+('C'!R52/D!V$60)*1000</f>
        <v>7.0427017758042262E-2</v>
      </c>
      <c r="W86" s="36">
        <f>+('C'!S52/D!W$60)*1000</f>
        <v>7.6861238722814945E-2</v>
      </c>
      <c r="X86" s="36">
        <f>+('C'!T52/D!X$60)*1000</f>
        <v>0.1264478108953534</v>
      </c>
      <c r="Y86" s="36">
        <f>+('C'!U52/D!Y$60)*1000</f>
        <v>-7.450079830495257E-2</v>
      </c>
      <c r="Z86" s="36">
        <f>+('C'!V52/D!Z$60)*1000</f>
        <v>-0.420633975585751</v>
      </c>
      <c r="AA86" s="36">
        <f>+('C'!W52/D!AA$60)*1000</f>
        <v>7.0808339603380788E-2</v>
      </c>
      <c r="AB86" s="36">
        <f>+('C'!X52/D!AB$60)*1000</f>
        <v>0.27406582584777978</v>
      </c>
      <c r="AC86" s="36">
        <f>+('C'!Y52/D!AC$60)*1000</f>
        <v>9.6253386928468507E-2</v>
      </c>
    </row>
    <row r="87" spans="6:29" x14ac:dyDescent="0.25">
      <c r="F87" s="206" t="s">
        <v>23</v>
      </c>
      <c r="G87" s="207"/>
      <c r="H87" s="36">
        <f>+('C'!D53/D!H$60)*1000</f>
        <v>6.1228163269053122E-2</v>
      </c>
      <c r="I87" s="36">
        <f>+('C'!E53/D!I$60)*1000</f>
        <v>-9.3977495563865206E-3</v>
      </c>
      <c r="J87" s="36">
        <f>+('C'!F53/D!J$60)*1000</f>
        <v>-0.24686373539947817</v>
      </c>
      <c r="K87" s="36">
        <f>+('C'!G53/D!K$60)*1000</f>
        <v>-9.746341763683028E-2</v>
      </c>
      <c r="L87" s="36">
        <f>+('C'!H53/D!L$60)*1000</f>
        <v>7.5884984741559927E-2</v>
      </c>
      <c r="M87" s="36">
        <f>+('C'!I53/D!M$60)*1000</f>
        <v>-0.10350983308013342</v>
      </c>
      <c r="N87" s="36">
        <f>+('C'!J53/D!N$60)*1000</f>
        <v>-6.2883884542142526E-2</v>
      </c>
      <c r="O87" s="36">
        <f>+('C'!K53/D!O$60)*1000</f>
        <v>6.9768353437784716E-2</v>
      </c>
      <c r="P87" s="36">
        <f>+('C'!L53/D!P$60)*1000</f>
        <v>9.1602230774724902E-2</v>
      </c>
      <c r="Q87" s="36">
        <f>+('C'!M53/D!Q$60)*1000</f>
        <v>9.7236863934420714E-2</v>
      </c>
      <c r="R87" s="36">
        <f>+('C'!N53/D!R$60)*1000</f>
        <v>0.23414708974358495</v>
      </c>
      <c r="S87" s="36">
        <f>+('C'!O53/D!S$60)*1000</f>
        <v>0.13286268824490355</v>
      </c>
      <c r="T87" s="36">
        <f>+('C'!P53/D!T$60)*1000</f>
        <v>0.18971804288890762</v>
      </c>
      <c r="U87" s="36">
        <f>+('C'!Q53/D!U$60)*1000</f>
        <v>7.3723181991231873E-2</v>
      </c>
      <c r="V87" s="36">
        <f>+('C'!R53/D!V$60)*1000</f>
        <v>0.22558962847234454</v>
      </c>
      <c r="W87" s="36">
        <f>+('C'!S53/D!W$60)*1000</f>
        <v>0.22974890300029985</v>
      </c>
      <c r="X87" s="36">
        <f>+('C'!T53/D!X$60)*1000</f>
        <v>0.15934232984231961</v>
      </c>
      <c r="Y87" s="36">
        <f>+('C'!U53/D!Y$60)*1000</f>
        <v>7.6043159581796513E-2</v>
      </c>
      <c r="Z87" s="36">
        <f>+('C'!V53/D!Z$60)*1000</f>
        <v>0.18014316265059152</v>
      </c>
      <c r="AA87" s="36">
        <f>+('C'!W53/D!AA$60)*1000</f>
        <v>1.8353990797701305E-2</v>
      </c>
      <c r="AB87" s="36">
        <f>+('C'!X53/D!AB$60)*1000</f>
        <v>9.1954811076105508E-2</v>
      </c>
      <c r="AC87" s="36">
        <f>+('C'!Y53/D!AC$60)*1000</f>
        <v>0.15792594802611029</v>
      </c>
    </row>
    <row r="88" spans="6:29" x14ac:dyDescent="0.25">
      <c r="F88" s="210" t="s">
        <v>24</v>
      </c>
      <c r="G88" s="211"/>
      <c r="H88" s="36">
        <f>+('C'!D54/D!H$60)*1000</f>
        <v>-4.2730228907928075E-2</v>
      </c>
      <c r="I88" s="36">
        <f>+('C'!E54/D!I$60)*1000</f>
        <v>6.7658810997673902E-2</v>
      </c>
      <c r="J88" s="36">
        <f>+('C'!F54/D!J$60)*1000</f>
        <v>4.8943475606531804E-2</v>
      </c>
      <c r="K88" s="36">
        <f>+('C'!G54/D!K$60)*1000</f>
        <v>6.3524883438473678E-2</v>
      </c>
      <c r="L88" s="36">
        <f>+('C'!H54/D!L$60)*1000</f>
        <v>0.23710792317838672</v>
      </c>
      <c r="M88" s="36">
        <f>+('C'!I54/D!M$60)*1000</f>
        <v>0.35818546572981247</v>
      </c>
      <c r="N88" s="36">
        <f>+('C'!J54/D!N$60)*1000</f>
        <v>0.21520899154523251</v>
      </c>
      <c r="O88" s="36">
        <f>+('C'!K54/D!O$60)*1000</f>
        <v>0.18099675422654174</v>
      </c>
      <c r="P88" s="36">
        <f>+('C'!L54/D!P$60)*1000</f>
        <v>0.10375782585177329</v>
      </c>
      <c r="Q88" s="36">
        <f>+('C'!M54/D!Q$60)*1000</f>
        <v>6.2949967368437429E-2</v>
      </c>
      <c r="R88" s="36">
        <f>+('C'!N54/D!R$60)*1000</f>
        <v>0.18893627937237947</v>
      </c>
      <c r="S88" s="36">
        <f>+('C'!O54/D!S$60)*1000</f>
        <v>0.27504925821700599</v>
      </c>
      <c r="T88" s="36">
        <f>+('C'!P54/D!T$60)*1000</f>
        <v>0.11076176074134388</v>
      </c>
      <c r="U88" s="36">
        <f>+('C'!Q54/D!U$60)*1000</f>
        <v>0.1076511703961205</v>
      </c>
      <c r="V88" s="36">
        <f>+('C'!R54/D!V$60)*1000</f>
        <v>7.1814581579174835E-2</v>
      </c>
      <c r="W88" s="36">
        <f>+('C'!S54/D!W$60)*1000</f>
        <v>2.9782891445459054E-2</v>
      </c>
      <c r="X88" s="36">
        <f>+('C'!T54/D!X$60)*1000</f>
        <v>0.13555163611907506</v>
      </c>
      <c r="Y88" s="36">
        <f>+('C'!U54/D!Y$60)*1000</f>
        <v>-0.2595236772936087</v>
      </c>
      <c r="Z88" s="36">
        <f>+('C'!V54/D!Z$60)*1000</f>
        <v>6.7594235778379391E-2</v>
      </c>
      <c r="AA88" s="36">
        <f>+('C'!W54/D!AA$60)*1000</f>
        <v>7.8350964893532007E-2</v>
      </c>
      <c r="AB88" s="36">
        <f>+('C'!X54/D!AB$60)*1000</f>
        <v>0.10145080000053937</v>
      </c>
      <c r="AC88" s="36">
        <f>+('C'!Y54/D!AC$60)*1000</f>
        <v>6.5405577632490941E-2</v>
      </c>
    </row>
    <row r="89" spans="6:29" x14ac:dyDescent="0.25">
      <c r="F89" s="206" t="s">
        <v>25</v>
      </c>
      <c r="G89" s="207"/>
      <c r="H89" s="36">
        <f>+('C'!D55/D!H$60)*1000</f>
        <v>3.118585241788949E-2</v>
      </c>
      <c r="I89" s="36">
        <f>+('C'!E55/D!I$60)*1000</f>
        <v>3.1539230404499317E-2</v>
      </c>
      <c r="J89" s="36">
        <f>+('C'!F55/D!J$60)*1000</f>
        <v>3.5697459118823584E-2</v>
      </c>
      <c r="K89" s="36">
        <f>+('C'!G55/D!K$60)*1000</f>
        <v>4.0162456255613196E-2</v>
      </c>
      <c r="L89" s="36">
        <f>+('C'!H55/D!L$60)*1000</f>
        <v>5.345774831907478E-2</v>
      </c>
      <c r="M89" s="36">
        <f>+('C'!I55/D!M$60)*1000</f>
        <v>7.6231767750707433E-2</v>
      </c>
      <c r="N89" s="36">
        <f>+('C'!J55/D!N$60)*1000</f>
        <v>0.11128762387953549</v>
      </c>
      <c r="O89" s="36">
        <f>+('C'!K55/D!O$60)*1000</f>
        <v>7.9060875286458679E-2</v>
      </c>
      <c r="P89" s="36">
        <f>+('C'!L55/D!P$60)*1000</f>
        <v>8.9272662672445449E-2</v>
      </c>
      <c r="Q89" s="36">
        <f>+('C'!M55/D!Q$60)*1000</f>
        <v>9.5307481935454436E-2</v>
      </c>
      <c r="R89" s="36">
        <f>+('C'!N55/D!R$60)*1000</f>
        <v>8.6279773418535155E-2</v>
      </c>
      <c r="S89" s="36">
        <f>+('C'!O55/D!S$60)*1000</f>
        <v>9.1392388639015346E-2</v>
      </c>
      <c r="T89" s="36">
        <f>+('C'!P55/D!T$60)*1000</f>
        <v>0.1354630094901467</v>
      </c>
      <c r="U89" s="36">
        <f>+('C'!Q55/D!U$60)*1000</f>
        <v>0.1514395342824337</v>
      </c>
      <c r="V89" s="36">
        <f>+('C'!R55/D!V$60)*1000</f>
        <v>0.14453663447730258</v>
      </c>
      <c r="W89" s="36">
        <f>+('C'!S55/D!W$60)*1000</f>
        <v>0.17628190141223876</v>
      </c>
      <c r="X89" s="36">
        <f>+('C'!T55/D!X$60)*1000</f>
        <v>0.18863445032350262</v>
      </c>
      <c r="Y89" s="36">
        <f>+('C'!U55/D!Y$60)*1000</f>
        <v>0.169461895040046</v>
      </c>
      <c r="Z89" s="36">
        <f>+('C'!V55/D!Z$60)*1000</f>
        <v>0.13828839991367772</v>
      </c>
      <c r="AA89" s="36">
        <f>+('C'!W55/D!AA$60)*1000</f>
        <v>0.15901044583158411</v>
      </c>
      <c r="AB89" s="36">
        <f>+('C'!X55/D!AB$60)*1000</f>
        <v>0.15623666004507358</v>
      </c>
      <c r="AC89" s="36">
        <f>+('C'!Y55/D!AC$60)*1000</f>
        <v>0.15271987761968214</v>
      </c>
    </row>
    <row r="90" spans="6:29" ht="15.75" thickBot="1" x14ac:dyDescent="0.3">
      <c r="F90" s="208" t="s">
        <v>26</v>
      </c>
      <c r="G90" s="209"/>
      <c r="H90" s="157">
        <f>+('C'!D56/D!H$60)*1000</f>
        <v>0</v>
      </c>
      <c r="I90" s="157">
        <f>+('C'!E56/D!I$60)*1000</f>
        <v>2.6268747676857626E-8</v>
      </c>
      <c r="J90" s="157">
        <f>+('C'!F56/D!J$60)*1000</f>
        <v>-2.5882803545561018E-8</v>
      </c>
      <c r="K90" s="157">
        <f>+('C'!G56/D!K$60)*1000</f>
        <v>0</v>
      </c>
      <c r="L90" s="157">
        <f>+('C'!H56/D!L$60)*1000</f>
        <v>0</v>
      </c>
      <c r="M90" s="157">
        <f>+('C'!I56/D!M$60)*1000</f>
        <v>0</v>
      </c>
      <c r="N90" s="157">
        <f>+('C'!J56/D!N$60)*1000</f>
        <v>-5.6500855929163312E-5</v>
      </c>
      <c r="O90" s="157">
        <f>+('C'!K56/D!O$60)*1000</f>
        <v>2.4196188113167702E-8</v>
      </c>
      <c r="P90" s="157">
        <f>+('C'!L56/D!P$60)*1000</f>
        <v>-1.2010812503125824E-3</v>
      </c>
      <c r="Q90" s="157">
        <f>+('C'!M56/D!Q$60)*1000</f>
        <v>2.3602446620175672E-8</v>
      </c>
      <c r="R90" s="157">
        <f>+('C'!N56/D!R$60)*1000</f>
        <v>-1.4801138727053568E-4</v>
      </c>
      <c r="S90" s="157">
        <f>+('C'!O56/D!S$60)*1000</f>
        <v>2.7097663739971534E-4</v>
      </c>
      <c r="T90" s="157">
        <f>+('C'!P56/D!T$60)*1000</f>
        <v>2.0238155050629652E-5</v>
      </c>
      <c r="U90" s="157">
        <f>+('C'!Q56/D!U$60)*1000</f>
        <v>2.5306433600014866E-4</v>
      </c>
      <c r="V90" s="157">
        <f>+('C'!R56/D!V$60)*1000</f>
        <v>2.9255984237207407E-4</v>
      </c>
      <c r="W90" s="157">
        <f>+('C'!S56/D!W$60)*1000</f>
        <v>4.9222598914549511E-4</v>
      </c>
      <c r="X90" s="157">
        <f>+('C'!T56/D!X$60)*1000</f>
        <v>-4.4439520716011853E-4</v>
      </c>
      <c r="Y90" s="157">
        <f>+('C'!U56/D!Y$60)*1000</f>
        <v>3.6153587205034888E-4</v>
      </c>
      <c r="Z90" s="157">
        <f>+('C'!V56/D!Z$60)*1000</f>
        <v>-7.6611132650181277E-6</v>
      </c>
      <c r="AA90" s="157">
        <f>+('C'!W56/D!AA$60)*1000</f>
        <v>-3.2938336953249362E-4</v>
      </c>
      <c r="AB90" s="157">
        <f>+('C'!X56/D!AB$60)*1000</f>
        <v>-1.8890781678182277E-4</v>
      </c>
      <c r="AC90" s="157">
        <f>+('C'!Y56/D!AC$60)*1000</f>
        <v>4.8519204225971001E-4</v>
      </c>
    </row>
    <row r="91" spans="6:29" x14ac:dyDescent="0.25">
      <c r="F91" s="1" t="s">
        <v>57</v>
      </c>
    </row>
    <row r="92" spans="6:29" ht="19.5" thickBot="1" x14ac:dyDescent="0.3">
      <c r="G92" s="213" t="s">
        <v>43</v>
      </c>
      <c r="H92" s="213"/>
      <c r="I92" s="213"/>
      <c r="J92" s="213"/>
      <c r="K92" s="213"/>
      <c r="L92" s="213"/>
      <c r="M92" s="213"/>
      <c r="N92" s="213"/>
      <c r="O92" s="213"/>
      <c r="P92" s="213"/>
      <c r="Q92" s="213"/>
      <c r="R92" s="213"/>
      <c r="S92" s="213"/>
      <c r="T92" s="213"/>
      <c r="U92" s="213"/>
      <c r="V92" s="213"/>
      <c r="W92" s="213"/>
      <c r="X92" s="213"/>
      <c r="Y92" s="213"/>
      <c r="Z92" s="213"/>
      <c r="AA92" s="213"/>
      <c r="AB92" s="213"/>
      <c r="AC92" s="213"/>
    </row>
    <row r="93" spans="6:29" ht="15.75" thickBot="1" x14ac:dyDescent="0.3">
      <c r="G93" s="58" t="s">
        <v>40</v>
      </c>
      <c r="H93" s="59">
        <v>1995</v>
      </c>
      <c r="I93" s="58">
        <v>1996</v>
      </c>
      <c r="J93" s="59">
        <v>1997</v>
      </c>
      <c r="K93" s="60">
        <v>1998</v>
      </c>
      <c r="L93" s="59">
        <v>1999</v>
      </c>
      <c r="M93" s="60">
        <v>2000</v>
      </c>
      <c r="N93" s="59">
        <v>2001</v>
      </c>
      <c r="O93" s="60">
        <v>2002</v>
      </c>
      <c r="P93" s="59">
        <v>2003</v>
      </c>
      <c r="Q93" s="60">
        <v>2004</v>
      </c>
      <c r="R93" s="59">
        <v>2005</v>
      </c>
      <c r="S93" s="60">
        <v>2006</v>
      </c>
      <c r="T93" s="59">
        <v>2007</v>
      </c>
      <c r="U93" s="60">
        <v>2008</v>
      </c>
      <c r="V93" s="59">
        <v>2009</v>
      </c>
      <c r="W93" s="60">
        <v>2010</v>
      </c>
      <c r="X93" s="59">
        <v>2011</v>
      </c>
      <c r="Y93" s="60">
        <v>2012</v>
      </c>
      <c r="Z93" s="59">
        <v>2013</v>
      </c>
      <c r="AA93" s="60">
        <v>2014</v>
      </c>
      <c r="AB93" s="59">
        <v>2015</v>
      </c>
      <c r="AC93" s="61">
        <v>2016</v>
      </c>
    </row>
    <row r="94" spans="6:29" ht="15.75" thickBot="1" x14ac:dyDescent="0.3">
      <c r="G94" s="62" t="s">
        <v>39</v>
      </c>
      <c r="H94" s="63">
        <v>92507.279383038709</v>
      </c>
      <c r="I94" s="64">
        <v>97160.10927780866</v>
      </c>
      <c r="J94" s="64">
        <v>106659.50827125496</v>
      </c>
      <c r="K94" s="64">
        <v>98443.739941166394</v>
      </c>
      <c r="L94" s="64">
        <v>86186.158684768496</v>
      </c>
      <c r="M94" s="64">
        <v>99886.577330727116</v>
      </c>
      <c r="N94" s="64">
        <v>98203.546156310229</v>
      </c>
      <c r="O94" s="64">
        <v>97933.391976083032</v>
      </c>
      <c r="P94" s="64">
        <v>94684.584162772982</v>
      </c>
      <c r="Q94" s="64">
        <v>117074.86382185014</v>
      </c>
      <c r="R94" s="64">
        <v>146566.26483701423</v>
      </c>
      <c r="S94" s="64">
        <v>162590.14609641433</v>
      </c>
      <c r="T94" s="64">
        <v>207416.49464237897</v>
      </c>
      <c r="U94" s="64">
        <v>243982.43787084011</v>
      </c>
      <c r="V94" s="64">
        <v>233821.6705442575</v>
      </c>
      <c r="W94" s="64">
        <v>287018.18463752925</v>
      </c>
      <c r="X94" s="64">
        <v>335415.15670218616</v>
      </c>
      <c r="Y94" s="64">
        <v>369659.70037551981</v>
      </c>
      <c r="Z94" s="64">
        <v>380191.88186037209</v>
      </c>
      <c r="AA94" s="64">
        <v>378195.71671426593</v>
      </c>
      <c r="AB94" s="64">
        <v>291519.59153295099</v>
      </c>
      <c r="AC94" s="64">
        <v>282462.5488892601</v>
      </c>
    </row>
    <row r="95" spans="6:29" x14ac:dyDescent="0.25">
      <c r="G95" s="2" t="s">
        <v>45</v>
      </c>
      <c r="H95" s="76" t="s">
        <v>44</v>
      </c>
      <c r="Y95" s="75"/>
      <c r="Z95" s="75"/>
      <c r="AA95" s="75"/>
      <c r="AB95" s="75"/>
    </row>
    <row r="96" spans="6:29" ht="15.75" thickBot="1" x14ac:dyDescent="0.3"/>
    <row r="97" spans="6:29" ht="15.75" thickBot="1" x14ac:dyDescent="0.3">
      <c r="F97" s="8" t="s">
        <v>15</v>
      </c>
      <c r="G97" s="9"/>
      <c r="H97" s="18">
        <v>1995</v>
      </c>
      <c r="I97" s="10">
        <v>1996</v>
      </c>
      <c r="J97" s="18">
        <v>1997</v>
      </c>
      <c r="K97" s="10">
        <v>1998</v>
      </c>
      <c r="L97" s="18">
        <v>1999</v>
      </c>
      <c r="M97" s="10">
        <v>2000</v>
      </c>
      <c r="N97" s="18">
        <v>2001</v>
      </c>
      <c r="O97" s="10">
        <v>2002</v>
      </c>
      <c r="P97" s="18">
        <v>2003</v>
      </c>
      <c r="Q97" s="10">
        <v>2004</v>
      </c>
      <c r="R97" s="18">
        <v>2005</v>
      </c>
      <c r="S97" s="10">
        <v>2006</v>
      </c>
      <c r="T97" s="18">
        <v>2007</v>
      </c>
      <c r="U97" s="10">
        <v>2008</v>
      </c>
      <c r="V97" s="18">
        <v>2009</v>
      </c>
      <c r="W97" s="10">
        <v>2010</v>
      </c>
      <c r="X97" s="18">
        <v>2011</v>
      </c>
      <c r="Y97" s="10">
        <v>2012</v>
      </c>
      <c r="Z97" s="18">
        <v>2013</v>
      </c>
      <c r="AA97" s="10">
        <v>2014</v>
      </c>
      <c r="AB97" s="18">
        <v>2015</v>
      </c>
      <c r="AC97" s="11">
        <v>2016</v>
      </c>
    </row>
    <row r="98" spans="6:29" ht="15.75" thickBot="1" x14ac:dyDescent="0.3">
      <c r="F98" s="183" t="s">
        <v>27</v>
      </c>
      <c r="G98" s="184"/>
      <c r="H98" s="66">
        <f>+A!D46/(D!H$94)</f>
        <v>0.19014324188659551</v>
      </c>
      <c r="I98" s="66">
        <f>+A!E46/(D!I$94)</f>
        <v>0.22725738128665468</v>
      </c>
      <c r="J98" s="66">
        <f>+A!F46/(D!J$94)</f>
        <v>0.18196337405420557</v>
      </c>
      <c r="K98" s="66">
        <f>+A!G46/(D!K$94)</f>
        <v>0.22792498551365123</v>
      </c>
      <c r="L98" s="66">
        <f>+A!H46/(D!L$94)</f>
        <v>0.32711869783079806</v>
      </c>
      <c r="M98" s="66">
        <f>+A!I46/(D!M$94)</f>
        <v>0.31720217917861615</v>
      </c>
      <c r="N98" s="66">
        <f>+A!J46/(D!N$94)</f>
        <v>0.24469959528499052</v>
      </c>
      <c r="O98" s="66">
        <f>+A!K46/(D!O$94)</f>
        <v>0.63597365253325</v>
      </c>
      <c r="P98" s="66">
        <f>+A!L46/(D!P$94)</f>
        <v>0.64437742996381286</v>
      </c>
      <c r="Q98" s="66">
        <f>+A!M46/(D!Q$94)</f>
        <v>0.27903564380574603</v>
      </c>
      <c r="R98" s="66">
        <f>+A!N46/(D!R$94)</f>
        <v>0.43453594229765746</v>
      </c>
      <c r="S98" s="66">
        <f>+A!O46/(D!S$94)</f>
        <v>0.29876966818883549</v>
      </c>
      <c r="T98" s="66">
        <f>+A!P46/(D!T$94)</f>
        <v>0.24351518950836651</v>
      </c>
      <c r="U98" s="66">
        <f>+A!Q46/(D!U$94)</f>
        <v>0.24522178531420699</v>
      </c>
      <c r="V98" s="66">
        <f>+A!R46/(D!V$94)</f>
        <v>0.15251695412572969</v>
      </c>
      <c r="W98" s="66">
        <f>+A!S46/(D!W$94)</f>
        <v>0.12049153277056175</v>
      </c>
      <c r="X98" s="66">
        <f>+A!T46/(D!X$94)</f>
        <v>0.12031274435171337</v>
      </c>
      <c r="Y98" s="66">
        <f>+A!U46/(D!Y$94)</f>
        <v>8.6907182382511883E-2</v>
      </c>
      <c r="Z98" s="66">
        <f>+A!V46/(D!Z$94)</f>
        <v>9.508798247637737E-2</v>
      </c>
      <c r="AA98" s="66">
        <f>+A!W46/(D!AA$94)</f>
        <v>9.2528266327348382E-2</v>
      </c>
      <c r="AB98" s="66">
        <f>+A!X46/(D!AB$94)</f>
        <v>0.13311625745610889</v>
      </c>
      <c r="AC98" s="66">
        <f>+A!Y46/(D!AC$94)</f>
        <v>0.11865940150933188</v>
      </c>
    </row>
    <row r="99" spans="6:29" x14ac:dyDescent="0.25">
      <c r="F99" s="206" t="s">
        <v>17</v>
      </c>
      <c r="G99" s="207"/>
      <c r="H99" s="68">
        <f>+A!D47/(D!H$94)</f>
        <v>1.1923061702344589E-3</v>
      </c>
      <c r="I99" s="68">
        <f>+A!E47/(D!I$94)</f>
        <v>1.0084076760335419E-3</v>
      </c>
      <c r="J99" s="68">
        <f>+A!F47/(D!J$94)</f>
        <v>1.4951222125873737E-3</v>
      </c>
      <c r="K99" s="68">
        <f>+A!G47/(D!K$94)</f>
        <v>3.6891324955456283E-3</v>
      </c>
      <c r="L99" s="68">
        <f>+A!H47/(D!L$94)</f>
        <v>2.8226342107876418E-3</v>
      </c>
      <c r="M99" s="68">
        <f>+A!I47/(D!M$94)</f>
        <v>5.9006626891267974E-3</v>
      </c>
      <c r="N99" s="68">
        <f>+A!J47/(D!N$94)</f>
        <v>6.0317984755577795E-3</v>
      </c>
      <c r="O99" s="68">
        <f>+A!K47/(D!O$94)</f>
        <v>1.1518165328894965E-2</v>
      </c>
      <c r="P99" s="68">
        <f>+A!L47/(D!P$94)</f>
        <v>0.30830271113422908</v>
      </c>
      <c r="Q99" s="68">
        <f>+A!M47/(D!Q$94)</f>
        <v>0.10688349822931487</v>
      </c>
      <c r="R99" s="68">
        <f>+A!N47/(D!R$94)</f>
        <v>0.21910249289432729</v>
      </c>
      <c r="S99" s="68">
        <f>+A!O47/(D!S$94)</f>
        <v>0.13149477082898997</v>
      </c>
      <c r="T99" s="68">
        <f>+A!P47/(D!T$94)</f>
        <v>8.1849146227598618E-2</v>
      </c>
      <c r="U99" s="68">
        <f>+A!Q47/(D!U$94)</f>
        <v>5.1517548187849496E-2</v>
      </c>
      <c r="V99" s="68">
        <f>+A!R47/(D!V$94)</f>
        <v>1.9390281445884353E-2</v>
      </c>
      <c r="W99" s="68">
        <f>+A!S47/(D!W$94)</f>
        <v>6.441853161098428E-3</v>
      </c>
      <c r="X99" s="68">
        <f>+A!T47/(D!X$94)</f>
        <v>7.5133158107031205E-3</v>
      </c>
      <c r="Y99" s="68">
        <f>+A!U47/(D!Y$94)</f>
        <v>1.3163793605461278E-2</v>
      </c>
      <c r="Z99" s="68">
        <f>+A!V47/(D!Z$94)</f>
        <v>1.0626421006758228E-2</v>
      </c>
      <c r="AA99" s="68">
        <f>+A!W47/(D!AA$94)</f>
        <v>7.7992131313018038E-3</v>
      </c>
      <c r="AB99" s="68">
        <f>+A!X47/(D!AB$94)</f>
        <v>9.3906038548032551E-3</v>
      </c>
      <c r="AC99" s="68">
        <f>+A!Y47/(D!AC$94)</f>
        <v>1.4908602986695335E-2</v>
      </c>
    </row>
    <row r="100" spans="6:29" x14ac:dyDescent="0.25">
      <c r="F100" s="210" t="s">
        <v>18</v>
      </c>
      <c r="G100" s="211"/>
      <c r="H100" s="69">
        <f>+A!D48/(D!H$94)</f>
        <v>1.232227352920079E-4</v>
      </c>
      <c r="I100" s="69">
        <f>+A!E48/(D!I$94)</f>
        <v>0</v>
      </c>
      <c r="J100" s="69">
        <f>+A!F48/(D!J$94)</f>
        <v>0</v>
      </c>
      <c r="K100" s="69">
        <f>+A!G48/(D!K$94)</f>
        <v>0</v>
      </c>
      <c r="L100" s="69">
        <f>+A!H48/(D!L$94)</f>
        <v>0</v>
      </c>
      <c r="M100" s="69">
        <f>+A!I48/(D!M$94)</f>
        <v>0</v>
      </c>
      <c r="N100" s="69">
        <f>+A!J48/(D!N$94)</f>
        <v>0</v>
      </c>
      <c r="O100" s="69">
        <f>+A!K48/(D!O$94)</f>
        <v>1.5115375564256101E-4</v>
      </c>
      <c r="P100" s="69">
        <f>+A!L48/(D!P$94)</f>
        <v>2.1855722537076139E-4</v>
      </c>
      <c r="Q100" s="69">
        <f>+A!M48/(D!Q$94)</f>
        <v>0</v>
      </c>
      <c r="R100" s="69">
        <f>+A!N48/(D!R$94)</f>
        <v>5.458281964745587E-8</v>
      </c>
      <c r="S100" s="69">
        <f>+A!O48/(D!S$94)</f>
        <v>4.9652455538189823E-5</v>
      </c>
      <c r="T100" s="69">
        <f>+A!P48/(D!T$94)</f>
        <v>0</v>
      </c>
      <c r="U100" s="69">
        <f>+A!Q48/(D!U$94)</f>
        <v>6.439807773507718E-5</v>
      </c>
      <c r="V100" s="69">
        <f>+A!R48/(D!V$94)</f>
        <v>0</v>
      </c>
      <c r="W100" s="69">
        <f>+A!S48/(D!W$94)</f>
        <v>0</v>
      </c>
      <c r="X100" s="69">
        <f>+A!T48/(D!X$94)</f>
        <v>0</v>
      </c>
      <c r="Y100" s="69">
        <f>+A!U48/(D!Y$94)</f>
        <v>0</v>
      </c>
      <c r="Z100" s="69">
        <f>+A!V48/(D!Z$94)</f>
        <v>2.0686922512691821E-5</v>
      </c>
      <c r="AA100" s="69">
        <f>+A!W48/(D!AA$94)</f>
        <v>1.2057249192605654E-5</v>
      </c>
      <c r="AB100" s="69">
        <f>+A!X48/(D!AB$94)</f>
        <v>2.2228351672438296E-5</v>
      </c>
      <c r="AC100" s="69">
        <f>+A!Y48/(D!AC$94)</f>
        <v>0</v>
      </c>
    </row>
    <row r="101" spans="6:29" x14ac:dyDescent="0.25">
      <c r="F101" s="206" t="s">
        <v>19</v>
      </c>
      <c r="G101" s="207"/>
      <c r="H101" s="69">
        <f>+A!D49/(D!H$94)</f>
        <v>9.5157916854854581E-4</v>
      </c>
      <c r="I101" s="69">
        <f>+A!E49/(D!I$94)</f>
        <v>3.990166364382086E-3</v>
      </c>
      <c r="J101" s="69">
        <f>+A!F49/(D!J$94)</f>
        <v>2.8796870056710801E-3</v>
      </c>
      <c r="K101" s="69">
        <f>+A!G49/(D!K$94)</f>
        <v>2.7171356976061546E-3</v>
      </c>
      <c r="L101" s="69">
        <f>+A!H49/(D!L$94)</f>
        <v>8.7315760614470345E-3</v>
      </c>
      <c r="M101" s="69">
        <f>+A!I49/(D!M$94)</f>
        <v>1.6603031601622783E-3</v>
      </c>
      <c r="N101" s="69">
        <f>+A!J49/(D!N$94)</f>
        <v>9.508923420277084E-4</v>
      </c>
      <c r="O101" s="69">
        <f>+A!K49/(D!O$94)</f>
        <v>7.8099612866139728E-3</v>
      </c>
      <c r="P101" s="69">
        <f>+A!L49/(D!P$94)</f>
        <v>1.5279255992854653E-3</v>
      </c>
      <c r="Q101" s="69">
        <f>+A!M49/(D!Q$94)</f>
        <v>1.3627690418908118E-3</v>
      </c>
      <c r="R101" s="69">
        <f>+A!N49/(D!R$94)</f>
        <v>3.597758328537494E-4</v>
      </c>
      <c r="S101" s="69">
        <f>+A!O49/(D!S$94)</f>
        <v>3.2339598224372096E-4</v>
      </c>
      <c r="T101" s="69">
        <f>+A!P49/(D!T$94)</f>
        <v>5.9461037663684929E-4</v>
      </c>
      <c r="U101" s="69">
        <f>+A!Q49/(D!U$94)</f>
        <v>1.7030570053569458E-3</v>
      </c>
      <c r="V101" s="69">
        <f>+A!R49/(D!V$94)</f>
        <v>1.0936539774297678E-3</v>
      </c>
      <c r="W101" s="69">
        <f>+A!S49/(D!W$94)</f>
        <v>4.7909159544597043E-4</v>
      </c>
      <c r="X101" s="69">
        <f>+A!T49/(D!X$94)</f>
        <v>7.2294884460246431E-4</v>
      </c>
      <c r="Y101" s="69">
        <f>+A!U49/(D!Y$94)</f>
        <v>2.8232993722058293E-4</v>
      </c>
      <c r="Z101" s="69">
        <f>+A!V49/(D!Z$94)</f>
        <v>2.8947751188548296E-4</v>
      </c>
      <c r="AA101" s="69">
        <f>+A!W49/(D!AA$94)</f>
        <v>1.6311395733391453E-4</v>
      </c>
      <c r="AB101" s="69">
        <f>+A!X49/(D!AB$94)</f>
        <v>1.1033563758394719E-4</v>
      </c>
      <c r="AC101" s="69">
        <f>+A!Y49/(D!AC$94)</f>
        <v>6.5035170404845381E-6</v>
      </c>
    </row>
    <row r="102" spans="6:29" x14ac:dyDescent="0.25">
      <c r="F102" s="210" t="s">
        <v>20</v>
      </c>
      <c r="G102" s="211"/>
      <c r="H102" s="69">
        <f>+A!D50/(D!H$94)</f>
        <v>2.9178676726870727E-2</v>
      </c>
      <c r="I102" s="69">
        <f>+A!E50/(D!I$94)</f>
        <v>2.522346895465815E-2</v>
      </c>
      <c r="J102" s="69">
        <f>+A!F50/(D!J$94)</f>
        <v>2.1907676473225751E-2</v>
      </c>
      <c r="K102" s="69">
        <f>+A!G50/(D!K$94)</f>
        <v>2.1630903105394249E-2</v>
      </c>
      <c r="L102" s="69">
        <f>+A!H50/(D!L$94)</f>
        <v>2.8913122919357936E-2</v>
      </c>
      <c r="M102" s="69">
        <f>+A!I50/(D!M$94)</f>
        <v>2.1309890246336519E-2</v>
      </c>
      <c r="N102" s="69">
        <f>+A!J50/(D!N$94)</f>
        <v>1.7092875621092223E-2</v>
      </c>
      <c r="O102" s="69">
        <f>+A!K50/(D!O$94)</f>
        <v>0.37831285379197421</v>
      </c>
      <c r="P102" s="69">
        <f>+A!L50/(D!P$94)</f>
        <v>0.1189492893651861</v>
      </c>
      <c r="Q102" s="69">
        <f>+A!M50/(D!Q$94)</f>
        <v>2.9258868113760637E-2</v>
      </c>
      <c r="R102" s="69">
        <f>+A!N50/(D!R$94)</f>
        <v>3.0279791908016319E-2</v>
      </c>
      <c r="S102" s="69">
        <f>+A!O50/(D!S$94)</f>
        <v>1.0789423849584001E-2</v>
      </c>
      <c r="T102" s="69">
        <f>+A!P50/(D!T$94)</f>
        <v>7.4175826886510813E-3</v>
      </c>
      <c r="U102" s="69">
        <f>+A!Q50/(D!U$94)</f>
        <v>1.7570690896487509E-2</v>
      </c>
      <c r="V102" s="69">
        <f>+A!R50/(D!V$94)</f>
        <v>2.4571760122261703E-3</v>
      </c>
      <c r="W102" s="69">
        <f>+A!S50/(D!W$94)</f>
        <v>9.1437307476330641E-3</v>
      </c>
      <c r="X102" s="69">
        <f>+A!T50/(D!X$94)</f>
        <v>2.4373943265953535E-3</v>
      </c>
      <c r="Y102" s="69">
        <f>+A!U50/(D!Y$94)</f>
        <v>4.433704832674636E-3</v>
      </c>
      <c r="Z102" s="69">
        <f>+A!V50/(D!Z$94)</f>
        <v>7.4825848097534549E-3</v>
      </c>
      <c r="AA102" s="69">
        <f>+A!W50/(D!AA$94)</f>
        <v>7.8538356431046216E-3</v>
      </c>
      <c r="AB102" s="69">
        <f>+A!X50/(D!AB$94)</f>
        <v>1.1237673539446174E-2</v>
      </c>
      <c r="AC102" s="69">
        <f>+A!Y50/(D!AC$94)</f>
        <v>1.1885504868527543E-2</v>
      </c>
    </row>
    <row r="103" spans="6:29" x14ac:dyDescent="0.25">
      <c r="F103" s="206" t="s">
        <v>21</v>
      </c>
      <c r="G103" s="207"/>
      <c r="H103" s="69">
        <f>+A!D51/(D!H$94)</f>
        <v>0</v>
      </c>
      <c r="I103" s="69">
        <f>+A!E51/(D!I$94)</f>
        <v>0</v>
      </c>
      <c r="J103" s="69">
        <f>+A!F51/(D!J$94)</f>
        <v>0</v>
      </c>
      <c r="K103" s="69">
        <f>+A!G51/(D!K$94)</f>
        <v>2.0997780064383728E-4</v>
      </c>
      <c r="L103" s="69">
        <f>+A!H51/(D!L$94)</f>
        <v>0</v>
      </c>
      <c r="M103" s="69">
        <f>+A!I51/(D!M$94)</f>
        <v>4.5291370681577322E-5</v>
      </c>
      <c r="N103" s="69">
        <f>+A!J51/(D!N$94)</f>
        <v>0</v>
      </c>
      <c r="O103" s="69">
        <f>+A!K51/(D!O$94)</f>
        <v>0</v>
      </c>
      <c r="P103" s="69">
        <f>+A!L51/(D!P$94)</f>
        <v>1.5305553832381725E-4</v>
      </c>
      <c r="Q103" s="69">
        <f>+A!M51/(D!Q$94)</f>
        <v>0</v>
      </c>
      <c r="R103" s="69">
        <f>+A!N51/(D!R$94)</f>
        <v>0</v>
      </c>
      <c r="S103" s="69">
        <f>+A!O51/(D!S$94)</f>
        <v>8.2600331707901559E-5</v>
      </c>
      <c r="T103" s="69">
        <f>+A!P51/(D!T$94)</f>
        <v>5.6408242845742693E-7</v>
      </c>
      <c r="U103" s="69">
        <f>+A!Q51/(D!U$94)</f>
        <v>1.315176628286123E-4</v>
      </c>
      <c r="V103" s="69">
        <f>+A!R51/(D!V$94)</f>
        <v>1.224792378454048E-3</v>
      </c>
      <c r="W103" s="69">
        <f>+A!S51/(D!W$94)</f>
        <v>3.0541618856207468E-4</v>
      </c>
      <c r="X103" s="69">
        <f>+A!T51/(D!X$94)</f>
        <v>2.4059944336878563E-3</v>
      </c>
      <c r="Y103" s="69">
        <f>+A!U51/(D!Y$94)</f>
        <v>3.0962044248732381E-3</v>
      </c>
      <c r="Z103" s="69">
        <f>+A!V51/(D!Z$94)</f>
        <v>0</v>
      </c>
      <c r="AA103" s="69">
        <f>+A!W51/(D!AA$94)</f>
        <v>0</v>
      </c>
      <c r="AB103" s="69">
        <f>+A!X51/(D!AB$94)</f>
        <v>2.6344713093260204E-4</v>
      </c>
      <c r="AC103" s="69">
        <f>+A!Y51/(D!AC$94)</f>
        <v>0</v>
      </c>
    </row>
    <row r="104" spans="6:29" x14ac:dyDescent="0.25">
      <c r="F104" s="210" t="s">
        <v>22</v>
      </c>
      <c r="G104" s="211"/>
      <c r="H104" s="69">
        <f>+A!D52/(D!H$94)</f>
        <v>6.9116182452256827E-2</v>
      </c>
      <c r="I104" s="69">
        <f>+A!E52/(D!I$94)</f>
        <v>9.7762765713248184E-2</v>
      </c>
      <c r="J104" s="69">
        <f>+A!F52/(D!J$94)</f>
        <v>6.7924342774721827E-2</v>
      </c>
      <c r="K104" s="69">
        <f>+A!G52/(D!K$94)</f>
        <v>8.3130557665635929E-2</v>
      </c>
      <c r="L104" s="69">
        <f>+A!H52/(D!L$94)</f>
        <v>9.7110419210261645E-2</v>
      </c>
      <c r="M104" s="69">
        <f>+A!I52/(D!M$94)</f>
        <v>6.0981827216199991E-2</v>
      </c>
      <c r="N104" s="69">
        <f>+A!J52/(D!N$94)</f>
        <v>4.0185005068133411E-2</v>
      </c>
      <c r="O104" s="69">
        <f>+A!K52/(D!O$94)</f>
        <v>8.7693756202147782E-2</v>
      </c>
      <c r="P104" s="69">
        <f>+A!L52/(D!P$94)</f>
        <v>7.4892444875815617E-2</v>
      </c>
      <c r="Q104" s="69">
        <f>+A!M52/(D!Q$94)</f>
        <v>3.6228160866828271E-2</v>
      </c>
      <c r="R104" s="69">
        <f>+A!N52/(D!R$94)</f>
        <v>3.4136102230371355E-2</v>
      </c>
      <c r="S104" s="69">
        <f>+A!O52/(D!S$94)</f>
        <v>1.9557679701661373E-2</v>
      </c>
      <c r="T104" s="69">
        <f>+A!P52/(D!T$94)</f>
        <v>3.4653762770376163E-2</v>
      </c>
      <c r="U104" s="69">
        <f>+A!Q52/(D!U$94)</f>
        <v>6.7488591161290135E-2</v>
      </c>
      <c r="V104" s="69">
        <f>+A!R52/(D!V$94)</f>
        <v>2.7732044617193207E-2</v>
      </c>
      <c r="W104" s="69">
        <f>+A!S52/(D!W$94)</f>
        <v>2.5318792985807925E-2</v>
      </c>
      <c r="X104" s="69">
        <f>+A!T52/(D!X$94)</f>
        <v>2.8185574834932267E-2</v>
      </c>
      <c r="Y104" s="69">
        <f>+A!U52/(D!Y$94)</f>
        <v>1.3888990319432734E-2</v>
      </c>
      <c r="Z104" s="69">
        <f>+A!V52/(D!Z$94)</f>
        <v>2.5285855534207886E-2</v>
      </c>
      <c r="AA104" s="69">
        <f>+A!W52/(D!AA$94)</f>
        <v>2.716757632599711E-2</v>
      </c>
      <c r="AB104" s="69">
        <f>+A!X52/(D!AB$94)</f>
        <v>5.3543656938870553E-2</v>
      </c>
      <c r="AC104" s="69">
        <f>+A!Y52/(D!AC$94)</f>
        <v>2.673055252701886E-2</v>
      </c>
    </row>
    <row r="105" spans="6:29" x14ac:dyDescent="0.25">
      <c r="F105" s="206" t="s">
        <v>23</v>
      </c>
      <c r="G105" s="207"/>
      <c r="H105" s="69">
        <f>+A!D53/(D!H$94)</f>
        <v>5.5025410259047162E-2</v>
      </c>
      <c r="I105" s="69">
        <f>+A!E53/(D!I$94)</f>
        <v>5.1758402057999621E-2</v>
      </c>
      <c r="J105" s="69">
        <f>+A!F53/(D!J$94)</f>
        <v>3.9317544848743544E-2</v>
      </c>
      <c r="K105" s="69">
        <f>+A!G53/(D!K$94)</f>
        <v>4.7200238458808663E-2</v>
      </c>
      <c r="L105" s="69">
        <f>+A!H53/(D!L$94)</f>
        <v>5.3873082068577764E-2</v>
      </c>
      <c r="M105" s="69">
        <f>+A!I53/(D!M$94)</f>
        <v>5.1314592380404353E-2</v>
      </c>
      <c r="N105" s="69">
        <f>+A!J53/(D!N$94)</f>
        <v>4.3138951349648215E-2</v>
      </c>
      <c r="O105" s="69">
        <f>+A!K53/(D!O$94)</f>
        <v>3.9524261560809619E-2</v>
      </c>
      <c r="P105" s="69">
        <f>+A!L53/(D!P$94)</f>
        <v>5.4379908255692611E-2</v>
      </c>
      <c r="Q105" s="69">
        <f>+A!M53/(D!Q$94)</f>
        <v>4.7051184346301372E-2</v>
      </c>
      <c r="R105" s="69">
        <f>+A!N53/(D!R$94)</f>
        <v>6.9280772156483483E-2</v>
      </c>
      <c r="S105" s="69">
        <f>+A!O53/(D!S$94)</f>
        <v>3.8322426971098042E-2</v>
      </c>
      <c r="T105" s="69">
        <f>+A!P53/(D!T$94)</f>
        <v>4.8670579538072051E-2</v>
      </c>
      <c r="U105" s="69">
        <f>+A!Q53/(D!U$94)</f>
        <v>4.4010466875014947E-2</v>
      </c>
      <c r="V105" s="69">
        <f>+A!R53/(D!V$94)</f>
        <v>5.3098016839504256E-2</v>
      </c>
      <c r="W105" s="69">
        <f>+A!S53/(D!W$94)</f>
        <v>4.4905990943664799E-2</v>
      </c>
      <c r="X105" s="69">
        <f>+A!T53/(D!X$94)</f>
        <v>3.3819413861705387E-2</v>
      </c>
      <c r="Y105" s="69">
        <f>+A!U53/(D!Y$94)</f>
        <v>2.3175025547273125E-2</v>
      </c>
      <c r="Z105" s="69">
        <f>+A!V53/(D!Z$94)</f>
        <v>2.574613890255258E-2</v>
      </c>
      <c r="AA105" s="69">
        <f>+A!W53/(D!AA$94)</f>
        <v>1.951952566818041E-2</v>
      </c>
      <c r="AB105" s="69">
        <f>+A!X53/(D!AB$94)</f>
        <v>1.5660628419493262E-2</v>
      </c>
      <c r="AC105" s="69">
        <f>+A!Y53/(D!AC$94)</f>
        <v>2.7279124366398348E-2</v>
      </c>
    </row>
    <row r="106" spans="6:29" x14ac:dyDescent="0.25">
      <c r="F106" s="210" t="s">
        <v>24</v>
      </c>
      <c r="G106" s="211"/>
      <c r="H106" s="69">
        <f>+A!D54/(D!H$94)</f>
        <v>1.9099491540380899E-2</v>
      </c>
      <c r="I106" s="69">
        <f>+A!E54/(D!I$94)</f>
        <v>3.2681509146112564E-2</v>
      </c>
      <c r="J106" s="69">
        <f>+A!F54/(D!J$94)</f>
        <v>3.2747028901700975E-2</v>
      </c>
      <c r="K106" s="69">
        <f>+A!G54/(D!K$94)</f>
        <v>5.1412796822071165E-2</v>
      </c>
      <c r="L106" s="69">
        <f>+A!H54/(D!L$94)</f>
        <v>0.10984653620109801</v>
      </c>
      <c r="M106" s="69">
        <f>+A!I54/(D!M$94)</f>
        <v>0.14486579064661464</v>
      </c>
      <c r="N106" s="69">
        <f>+A!J54/(D!N$94)</f>
        <v>9.0256913797103849E-2</v>
      </c>
      <c r="O106" s="69">
        <f>+A!K54/(D!O$94)</f>
        <v>7.7150998730292297E-2</v>
      </c>
      <c r="P106" s="69">
        <f>+A!L54/(D!P$94)</f>
        <v>4.6146962978561759E-2</v>
      </c>
      <c r="Q106" s="69">
        <f>+A!M54/(D!Q$94)</f>
        <v>2.3330934675750745E-2</v>
      </c>
      <c r="R106" s="69">
        <f>+A!N54/(D!R$94)</f>
        <v>5.5783798605306384E-2</v>
      </c>
      <c r="S106" s="69">
        <f>+A!O54/(D!S$94)</f>
        <v>7.3436055546193507E-2</v>
      </c>
      <c r="T106" s="69">
        <f>+A!P54/(D!T$94)</f>
        <v>3.8120420526982023E-2</v>
      </c>
      <c r="U106" s="69">
        <f>+A!Q54/(D!U$94)</f>
        <v>3.5007429528684179E-2</v>
      </c>
      <c r="V106" s="69">
        <f>+A!R54/(D!V$94)</f>
        <v>1.8874743259370608E-2</v>
      </c>
      <c r="W106" s="69">
        <f>+A!S54/(D!W$94)</f>
        <v>5.1473811733071034E-3</v>
      </c>
      <c r="X106" s="69">
        <f>+A!T54/(D!X$94)</f>
        <v>1.9258733157772944E-2</v>
      </c>
      <c r="Y106" s="69">
        <f>+A!U54/(D!Y$94)</f>
        <v>7.3538473283359922E-3</v>
      </c>
      <c r="Z106" s="69">
        <f>+A!V54/(D!Z$94)</f>
        <v>8.4436126944419185E-3</v>
      </c>
      <c r="AA106" s="69">
        <f>+A!W54/(D!AA$94)</f>
        <v>9.8820447583853437E-3</v>
      </c>
      <c r="AB106" s="69">
        <f>+A!X54/(D!AB$94)</f>
        <v>1.678334198491415E-2</v>
      </c>
      <c r="AC106" s="69">
        <f>+A!Y54/(D!AC$94)</f>
        <v>1.1298857184961658E-2</v>
      </c>
    </row>
    <row r="107" spans="6:29" x14ac:dyDescent="0.25">
      <c r="F107" s="206" t="s">
        <v>25</v>
      </c>
      <c r="G107" s="207"/>
      <c r="H107" s="69">
        <f>+A!D55/(D!H$94)</f>
        <v>1.5456372833964891E-2</v>
      </c>
      <c r="I107" s="69">
        <f>+A!E55/(D!I$94)</f>
        <v>1.4832651081930767E-2</v>
      </c>
      <c r="J107" s="69">
        <f>+A!F55/(D!J$94)</f>
        <v>1.5691971837555024E-2</v>
      </c>
      <c r="K107" s="69">
        <f>+A!G55/(D!K$94)</f>
        <v>1.7934253626031852E-2</v>
      </c>
      <c r="L107" s="69">
        <f>+A!H55/(D!L$94)</f>
        <v>2.5821338762059224E-2</v>
      </c>
      <c r="M107" s="69">
        <f>+A!I55/(D!M$94)</f>
        <v>3.1123821469089968E-2</v>
      </c>
      <c r="N107" s="69">
        <f>+A!J55/(D!N$94)</f>
        <v>4.7043158631427356E-2</v>
      </c>
      <c r="O107" s="69">
        <f>+A!K55/(D!O$94)</f>
        <v>3.3812491665852769E-2</v>
      </c>
      <c r="P107" s="69">
        <f>+A!L55/(D!P$94)</f>
        <v>3.9806564429966412E-2</v>
      </c>
      <c r="Q107" s="69">
        <f>+A!M55/(D!Q$94)</f>
        <v>3.4920219990356188E-2</v>
      </c>
      <c r="R107" s="69">
        <f>+A!N55/(D!R$94)</f>
        <v>2.542506629437493E-2</v>
      </c>
      <c r="S107" s="69">
        <f>+A!O55/(D!S$94)</f>
        <v>2.4608606954737454E-2</v>
      </c>
      <c r="T107" s="69">
        <f>+A!P55/(D!T$94)</f>
        <v>3.2173988917834601E-2</v>
      </c>
      <c r="U107" s="69">
        <f>+A!Q55/(D!U$94)</f>
        <v>2.7682008832026695E-2</v>
      </c>
      <c r="V107" s="69">
        <f>+A!R55/(D!V$94)</f>
        <v>2.8589954833697417E-2</v>
      </c>
      <c r="W107" s="69">
        <f>+A!S55/(D!W$94)</f>
        <v>2.8643902860658731E-2</v>
      </c>
      <c r="X107" s="69">
        <f>+A!T55/(D!X$94)</f>
        <v>2.5962210788619509E-2</v>
      </c>
      <c r="Y107" s="69">
        <f>+A!U55/(D!Y$94)</f>
        <v>2.1456482791991298E-2</v>
      </c>
      <c r="Z107" s="69">
        <f>+A!V55/(D!Z$94)</f>
        <v>1.7188741558663866E-2</v>
      </c>
      <c r="AA107" s="69">
        <f>+A!W55/(D!AA$94)</f>
        <v>2.0114111989658748E-2</v>
      </c>
      <c r="AB107" s="69">
        <f>+A!X55/(D!AB$94)</f>
        <v>2.6103662398758058E-2</v>
      </c>
      <c r="AC107" s="69">
        <f>+A!Y55/(D!AC$94)</f>
        <v>2.6430587096793919E-2</v>
      </c>
    </row>
    <row r="108" spans="6:29" ht="15.75" thickBot="1" x14ac:dyDescent="0.3">
      <c r="F108" s="208" t="s">
        <v>26</v>
      </c>
      <c r="G108" s="209"/>
      <c r="H108" s="70">
        <f>+A!D56/(D!H$94)</f>
        <v>0</v>
      </c>
      <c r="I108" s="70">
        <f>+A!E56/(D!I$94)</f>
        <v>1.0292289782638189E-8</v>
      </c>
      <c r="J108" s="70">
        <f>+A!F56/(D!J$94)</f>
        <v>0</v>
      </c>
      <c r="K108" s="70">
        <f>+A!G56/(D!K$94)</f>
        <v>0</v>
      </c>
      <c r="L108" s="70">
        <f>+A!H56/(D!L$94)</f>
        <v>0</v>
      </c>
      <c r="M108" s="70">
        <f>+A!I56/(D!M$94)</f>
        <v>0</v>
      </c>
      <c r="N108" s="70">
        <f>+A!J56/(D!N$94)</f>
        <v>0</v>
      </c>
      <c r="O108" s="70">
        <f>+A!K56/(D!O$94)</f>
        <v>1.0211021795754983E-8</v>
      </c>
      <c r="P108" s="70">
        <f>+A!L56/(D!P$94)</f>
        <v>0</v>
      </c>
      <c r="Q108" s="70">
        <f>+A!M56/(D!Q$94)</f>
        <v>8.5415431404786834E-9</v>
      </c>
      <c r="R108" s="70">
        <f>+A!N56/(D!R$94)</f>
        <v>1.6810826166170813E-4</v>
      </c>
      <c r="S108" s="70">
        <f>+A!O56/(D!S$94)</f>
        <v>1.050740183840499E-4</v>
      </c>
      <c r="T108" s="70">
        <f>+A!P56/(D!T$94)</f>
        <v>3.4510273699985141E-5</v>
      </c>
      <c r="U108" s="70">
        <f>+A!Q56/(D!U$94)</f>
        <v>4.6105777523032286E-5</v>
      </c>
      <c r="V108" s="70">
        <f>+A!R56/(D!V$94)</f>
        <v>5.6282208442733242E-5</v>
      </c>
      <c r="W108" s="70">
        <f>+A!S56/(D!W$94)</f>
        <v>1.0537659848345824E-4</v>
      </c>
      <c r="X108" s="70">
        <f>+A!T56/(D!X$94)</f>
        <v>7.1582930944645369E-6</v>
      </c>
      <c r="Y108" s="70">
        <f>+A!U56/(D!Y$94)</f>
        <v>5.6806300439750692E-5</v>
      </c>
      <c r="Z108" s="70">
        <f>+A!V56/(D!Z$94)</f>
        <v>4.4740566044613846E-6</v>
      </c>
      <c r="AA108" s="70">
        <f>+A!W56/(D!AA$94)</f>
        <v>1.679024832742235E-5</v>
      </c>
      <c r="AB108" s="70">
        <f>+A!X56/(D!AB$94)</f>
        <v>6.8606023680365115E-7</v>
      </c>
      <c r="AC108" s="70">
        <f>+A!Y56/(D!AC$94)</f>
        <v>1.1966896189573127E-4</v>
      </c>
    </row>
    <row r="109" spans="6:29" x14ac:dyDescent="0.25">
      <c r="F109" s="1" t="s">
        <v>57</v>
      </c>
      <c r="I109" s="77"/>
    </row>
    <row r="110" spans="6:29" ht="15.75" thickBot="1" x14ac:dyDescent="0.3"/>
    <row r="111" spans="6:29" ht="15.75" thickBot="1" x14ac:dyDescent="0.3">
      <c r="F111" s="8" t="s">
        <v>15</v>
      </c>
      <c r="G111" s="9"/>
      <c r="H111" s="18">
        <v>1995</v>
      </c>
      <c r="I111" s="10">
        <v>1996</v>
      </c>
      <c r="J111" s="18">
        <v>1997</v>
      </c>
      <c r="K111" s="10">
        <v>1998</v>
      </c>
      <c r="L111" s="18">
        <v>1999</v>
      </c>
      <c r="M111" s="10">
        <v>2000</v>
      </c>
      <c r="N111" s="18">
        <v>2001</v>
      </c>
      <c r="O111" s="10">
        <v>2002</v>
      </c>
      <c r="P111" s="18">
        <v>2003</v>
      </c>
      <c r="Q111" s="10">
        <v>2004</v>
      </c>
      <c r="R111" s="18">
        <v>2005</v>
      </c>
      <c r="S111" s="10">
        <v>2006</v>
      </c>
      <c r="T111" s="18">
        <v>2007</v>
      </c>
      <c r="U111" s="10">
        <v>2008</v>
      </c>
      <c r="V111" s="18">
        <v>2009</v>
      </c>
      <c r="W111" s="10">
        <v>2010</v>
      </c>
      <c r="X111" s="18">
        <v>2011</v>
      </c>
      <c r="Y111" s="10">
        <v>2012</v>
      </c>
      <c r="Z111" s="18">
        <v>2013</v>
      </c>
      <c r="AA111" s="10">
        <v>2014</v>
      </c>
      <c r="AB111" s="18">
        <v>2015</v>
      </c>
      <c r="AC111" s="11">
        <v>2016</v>
      </c>
    </row>
    <row r="112" spans="6:29" ht="15.75" thickBot="1" x14ac:dyDescent="0.3">
      <c r="F112" s="183" t="s">
        <v>27</v>
      </c>
      <c r="G112" s="184"/>
      <c r="H112" s="66">
        <f>+B!E46/(D!H$94)</f>
        <v>0.24872049154889123</v>
      </c>
      <c r="I112" s="66">
        <f>+B!F46/(D!I$94)</f>
        <v>0.21648234194405166</v>
      </c>
      <c r="J112" s="66">
        <f>+B!G46/(D!J$94)</f>
        <v>0.26130339855983731</v>
      </c>
      <c r="K112" s="66">
        <f>+B!H46/(D!K$94)</f>
        <v>0.20553573048009358</v>
      </c>
      <c r="L112" s="66">
        <f>+B!I46/(D!L$94)</f>
        <v>5.9503533725843251E-2</v>
      </c>
      <c r="M112" s="66">
        <f>+B!J46/(D!M$94)</f>
        <v>0.18233418830337075</v>
      </c>
      <c r="N112" s="66">
        <f>+B!K46/(D!N$94)</f>
        <v>0.13712768557833482</v>
      </c>
      <c r="O112" s="66">
        <f>+B!L46/(D!O$94)</f>
        <v>4.0250581752163471E-2</v>
      </c>
      <c r="P112" s="66">
        <f>+B!M46/(D!P$94)</f>
        <v>4.960059804377831E-2</v>
      </c>
      <c r="Q112" s="66">
        <f>+B!N46/(D!Q$94)</f>
        <v>5.0286541515508744E-2</v>
      </c>
      <c r="R112" s="66">
        <f>+B!O46/(D!R$94)</f>
        <v>3.7629409510660988E-2</v>
      </c>
      <c r="S112" s="66">
        <f>+B!P46/(D!S$94)</f>
        <v>2.5040152172480186E-2</v>
      </c>
      <c r="T112" s="66">
        <f>+B!Q46/(D!T$94)</f>
        <v>4.158707346237054E-2</v>
      </c>
      <c r="U112" s="66">
        <f>+B!R46/(D!U$94)</f>
        <v>8.0886924371365396E-2</v>
      </c>
      <c r="V112" s="66">
        <f>+B!S46/(D!V$94)</f>
        <v>3.5254264417889931E-2</v>
      </c>
      <c r="W112" s="66">
        <f>+B!T46/(D!W$94)</f>
        <v>2.5552537757362125E-2</v>
      </c>
      <c r="X112" s="66">
        <f>+B!U46/(D!X$94)</f>
        <v>2.4442452394240793E-2</v>
      </c>
      <c r="Y112" s="66">
        <f>+B!V46/(D!Y$94)</f>
        <v>7.8710248832758192E-2</v>
      </c>
      <c r="Z112" s="66">
        <f>+B!W46/(D!Z$94)</f>
        <v>8.1930471128365073E-2</v>
      </c>
      <c r="AA112" s="66">
        <f>+B!X46/(D!AA$94)</f>
        <v>3.6911750670478756E-2</v>
      </c>
      <c r="AB112" s="66">
        <f>+B!Y46/(D!AB$94)</f>
        <v>1.0495802302378544E-2</v>
      </c>
      <c r="AC112" s="66">
        <f>+B!Z46/(D!AC$94)</f>
        <v>1.2395055605664123E-2</v>
      </c>
    </row>
    <row r="113" spans="6:29" x14ac:dyDescent="0.25">
      <c r="F113" s="206" t="s">
        <v>17</v>
      </c>
      <c r="G113" s="207"/>
      <c r="H113" s="68">
        <f>+B!E47/(D!H$94)</f>
        <v>2.3776507261581841E-4</v>
      </c>
      <c r="I113" s="68">
        <f>+B!F47/(D!I$94)</f>
        <v>2.1632334665148948E-4</v>
      </c>
      <c r="J113" s="68">
        <f>+B!G47/(D!J$94)</f>
        <v>6.3004228211045107E-6</v>
      </c>
      <c r="K113" s="68">
        <f>+B!H47/(D!K$94)</f>
        <v>1.8799570202290635E-4</v>
      </c>
      <c r="L113" s="68">
        <f>+B!I47/(D!L$94)</f>
        <v>5.3285818396865421E-4</v>
      </c>
      <c r="M113" s="68">
        <f>+B!J47/(D!M$94)</f>
        <v>6.4595265674551993E-4</v>
      </c>
      <c r="N113" s="68">
        <f>+B!K47/(D!N$94)</f>
        <v>2.0790491585204402E-3</v>
      </c>
      <c r="O113" s="68">
        <f>+B!L47/(D!O$94)</f>
        <v>5.9774300490170098E-4</v>
      </c>
      <c r="P113" s="68">
        <f>+B!M47/(D!P$94)</f>
        <v>4.0041365059832203E-4</v>
      </c>
      <c r="Q113" s="68">
        <f>+B!N47/(D!Q$94)</f>
        <v>1.4584514081504541E-3</v>
      </c>
      <c r="R113" s="68">
        <f>+B!O47/(D!R$94)</f>
        <v>1.3691145109220473E-3</v>
      </c>
      <c r="S113" s="68">
        <f>+B!P47/(D!S$94)</f>
        <v>1.1322949417293133E-4</v>
      </c>
      <c r="T113" s="68">
        <f>+B!Q47/(D!T$94)</f>
        <v>2.0547160472208811E-3</v>
      </c>
      <c r="U113" s="68">
        <f>+B!R47/(D!U$94)</f>
        <v>2.0798505188665802E-3</v>
      </c>
      <c r="V113" s="68">
        <f>+B!S47/(D!V$94)</f>
        <v>1.7060608585656905E-3</v>
      </c>
      <c r="W113" s="68">
        <f>+B!T47/(D!W$94)</f>
        <v>2.0061586018571393E-3</v>
      </c>
      <c r="X113" s="68">
        <f>+B!U47/(D!X$94)</f>
        <v>6.1392574511126089E-5</v>
      </c>
      <c r="Y113" s="68">
        <f>+B!V47/(D!Y$94)</f>
        <v>1.0062930842126339E-3</v>
      </c>
      <c r="Z113" s="68">
        <f>+B!W47/(D!Z$94)</f>
        <v>1.5308059634312318E-6</v>
      </c>
      <c r="AA113" s="68">
        <f>+B!X47/(D!AA$94)</f>
        <v>0</v>
      </c>
      <c r="AB113" s="68">
        <f>+B!Y47/(D!AB$94)</f>
        <v>1.1681547652055769E-4</v>
      </c>
      <c r="AC113" s="68">
        <f>+B!Z47/(D!AC$94)</f>
        <v>1.0206662834903061E-4</v>
      </c>
    </row>
    <row r="114" spans="6:29" x14ac:dyDescent="0.25">
      <c r="F114" s="210" t="s">
        <v>18</v>
      </c>
      <c r="G114" s="211"/>
      <c r="H114" s="69">
        <f>+B!E48/(D!H$94)</f>
        <v>0</v>
      </c>
      <c r="I114" s="69">
        <f>+B!F48/(D!I$94)</f>
        <v>2.1067287956082111E-4</v>
      </c>
      <c r="J114" s="69">
        <f>+B!G48/(D!J$94)</f>
        <v>2.1367996505326323E-4</v>
      </c>
      <c r="K114" s="69">
        <f>+B!H48/(D!K$94)</f>
        <v>9.5767389634265627E-4</v>
      </c>
      <c r="L114" s="69">
        <f>+B!I48/(D!L$94)</f>
        <v>1.3647667072646487E-3</v>
      </c>
      <c r="M114" s="69">
        <f>+B!J48/(D!M$94)</f>
        <v>7.4458452764624924E-4</v>
      </c>
      <c r="N114" s="69">
        <f>+B!K48/(D!N$94)</f>
        <v>1.7757098070821026E-3</v>
      </c>
      <c r="O114" s="69">
        <f>+B!L48/(D!O$94)</f>
        <v>1.5965953679842489E-4</v>
      </c>
      <c r="P114" s="69">
        <f>+B!M48/(D!P$94)</f>
        <v>1.0297029961328465E-3</v>
      </c>
      <c r="Q114" s="69">
        <f>+B!N48/(D!Q$94)</f>
        <v>5.9055375118955561E-4</v>
      </c>
      <c r="R114" s="69">
        <f>+B!O48/(D!R$94)</f>
        <v>4.8187077755265228E-4</v>
      </c>
      <c r="S114" s="69">
        <f>+B!P48/(D!S$94)</f>
        <v>4.7489347819524961E-4</v>
      </c>
      <c r="T114" s="69">
        <f>+B!Q48/(D!T$94)</f>
        <v>7.0467394722876901E-4</v>
      </c>
      <c r="U114" s="69">
        <f>+B!R48/(D!U$94)</f>
        <v>7.5696022062771953E-4</v>
      </c>
      <c r="V114" s="69">
        <f>+B!S48/(D!V$94)</f>
        <v>8.2912759774892157E-4</v>
      </c>
      <c r="W114" s="69">
        <f>+B!T48/(D!W$94)</f>
        <v>6.7261243479677893E-4</v>
      </c>
      <c r="X114" s="69">
        <f>+B!U48/(D!X$94)</f>
        <v>7.9509823772451417E-4</v>
      </c>
      <c r="Y114" s="69">
        <f>+B!V48/(D!Y$94)</f>
        <v>6.5256775286824046E-4</v>
      </c>
      <c r="Z114" s="69">
        <f>+B!W48/(D!Z$94)</f>
        <v>9.6982081310040724E-4</v>
      </c>
      <c r="AA114" s="69">
        <f>+B!X48/(D!AA$94)</f>
        <v>9.810634642388699E-4</v>
      </c>
      <c r="AB114" s="69">
        <f>+B!Y48/(D!AB$94)</f>
        <v>1.3035864862518017E-3</v>
      </c>
      <c r="AC114" s="69">
        <f>+B!Z48/(D!AC$94)</f>
        <v>1.9994792308605206E-3</v>
      </c>
    </row>
    <row r="115" spans="6:29" x14ac:dyDescent="0.25">
      <c r="F115" s="206" t="s">
        <v>19</v>
      </c>
      <c r="G115" s="207"/>
      <c r="H115" s="69">
        <f>+B!E49/(D!H$94)</f>
        <v>2.1328516124988959E-2</v>
      </c>
      <c r="I115" s="69">
        <f>+B!F49/(D!I$94)</f>
        <v>1.3629060422459273E-2</v>
      </c>
      <c r="J115" s="69">
        <f>+B!G49/(D!J$94)</f>
        <v>5.9997651439807308E-3</v>
      </c>
      <c r="K115" s="69">
        <f>+B!H49/(D!K$94)</f>
        <v>3.5313672581696216E-3</v>
      </c>
      <c r="L115" s="69">
        <f>+B!I49/(D!L$94)</f>
        <v>2.7425517462094898E-3</v>
      </c>
      <c r="M115" s="69">
        <f>+B!J49/(D!M$94)</f>
        <v>2.9310244461638797E-3</v>
      </c>
      <c r="N115" s="69">
        <f>+B!K49/(D!N$94)</f>
        <v>2.4004733965999705E-3</v>
      </c>
      <c r="O115" s="69">
        <f>+B!L49/(D!O$94)</f>
        <v>2.2657644703472563E-3</v>
      </c>
      <c r="P115" s="69">
        <f>+B!M49/(D!P$94)</f>
        <v>4.5105547410527096E-3</v>
      </c>
      <c r="Q115" s="69">
        <f>+B!N49/(D!Q$94)</f>
        <v>1.2259847700391863E-3</v>
      </c>
      <c r="R115" s="69">
        <f>+B!O49/(D!R$94)</f>
        <v>4.8348779358470815E-4</v>
      </c>
      <c r="S115" s="69">
        <f>+B!P49/(D!S$94)</f>
        <v>5.0184037568682298E-3</v>
      </c>
      <c r="T115" s="69">
        <f>+B!Q49/(D!T$94)</f>
        <v>2.090176100736303E-3</v>
      </c>
      <c r="U115" s="69">
        <f>+B!R49/(D!U$94)</f>
        <v>3.7462696412758519E-3</v>
      </c>
      <c r="V115" s="69">
        <f>+B!S49/(D!V$94)</f>
        <v>2.9853605885852889E-3</v>
      </c>
      <c r="W115" s="69">
        <f>+B!T49/(D!W$94)</f>
        <v>1.2007253144438489E-4</v>
      </c>
      <c r="X115" s="69">
        <f>+B!U49/(D!X$94)</f>
        <v>2.7231923833752225E-5</v>
      </c>
      <c r="Y115" s="69">
        <f>+B!V49/(D!Y$94)</f>
        <v>1.1218426016650608E-5</v>
      </c>
      <c r="Z115" s="69">
        <f>+B!W49/(D!Z$94)</f>
        <v>0</v>
      </c>
      <c r="AA115" s="69">
        <f>+B!X49/(D!AA$94)</f>
        <v>3.389990799310495E-4</v>
      </c>
      <c r="AB115" s="69">
        <f>+B!Y49/(D!AB$94)</f>
        <v>8.369591858886142E-5</v>
      </c>
      <c r="AC115" s="69">
        <f>+B!Z49/(D!AC$94)</f>
        <v>2.934902355232271E-5</v>
      </c>
    </row>
    <row r="116" spans="6:29" x14ac:dyDescent="0.25">
      <c r="F116" s="210" t="s">
        <v>20</v>
      </c>
      <c r="G116" s="211"/>
      <c r="H116" s="69">
        <f>+B!E50/(D!H$94)</f>
        <v>0</v>
      </c>
      <c r="I116" s="69">
        <f>+B!F50/(D!I$94)</f>
        <v>0</v>
      </c>
      <c r="J116" s="69">
        <f>+B!G50/(D!J$94)</f>
        <v>0</v>
      </c>
      <c r="K116" s="69">
        <f>+B!H50/(D!K$94)</f>
        <v>0</v>
      </c>
      <c r="L116" s="69">
        <f>+B!I50/(D!L$94)</f>
        <v>0</v>
      </c>
      <c r="M116" s="69">
        <f>+B!J50/(D!M$94)</f>
        <v>0</v>
      </c>
      <c r="N116" s="69">
        <f>+B!K50/(D!N$94)</f>
        <v>0</v>
      </c>
      <c r="O116" s="69">
        <f>+B!L50/(D!O$94)</f>
        <v>0</v>
      </c>
      <c r="P116" s="69">
        <f>+B!M50/(D!P$94)</f>
        <v>0</v>
      </c>
      <c r="Q116" s="69">
        <f>+B!N50/(D!Q$94)</f>
        <v>0</v>
      </c>
      <c r="R116" s="69">
        <f>+B!O50/(D!R$94)</f>
        <v>0</v>
      </c>
      <c r="S116" s="69">
        <f>+B!P50/(D!S$94)</f>
        <v>0</v>
      </c>
      <c r="T116" s="69">
        <f>+B!Q50/(D!T$94)</f>
        <v>0</v>
      </c>
      <c r="U116" s="69">
        <f>+B!R50/(D!U$94)</f>
        <v>0</v>
      </c>
      <c r="V116" s="69">
        <f>+B!S50/(D!V$94)</f>
        <v>0</v>
      </c>
      <c r="W116" s="69">
        <f>+B!T50/(D!W$94)</f>
        <v>0</v>
      </c>
      <c r="X116" s="69">
        <f>+B!U50/(D!X$94)</f>
        <v>0</v>
      </c>
      <c r="Y116" s="69">
        <f>+B!V50/(D!Y$94)</f>
        <v>0</v>
      </c>
      <c r="Z116" s="69">
        <f>+B!W50/(D!Z$94)</f>
        <v>0</v>
      </c>
      <c r="AA116" s="69">
        <f>+B!X50/(D!AA$94)</f>
        <v>0</v>
      </c>
      <c r="AB116" s="69">
        <f>+B!Y50/(D!AB$94)</f>
        <v>0</v>
      </c>
      <c r="AC116" s="69">
        <f>+B!Z50/(D!AC$94)</f>
        <v>0</v>
      </c>
    </row>
    <row r="117" spans="6:29" x14ac:dyDescent="0.25">
      <c r="F117" s="206" t="s">
        <v>21</v>
      </c>
      <c r="G117" s="207"/>
      <c r="H117" s="69">
        <f>+B!E51/(D!H$94)</f>
        <v>0</v>
      </c>
      <c r="I117" s="69">
        <f>+B!F51/(D!I$94)</f>
        <v>0</v>
      </c>
      <c r="J117" s="69">
        <f>+B!G51/(D!J$94)</f>
        <v>0</v>
      </c>
      <c r="K117" s="69">
        <f>+B!H51/(D!K$94)</f>
        <v>0</v>
      </c>
      <c r="L117" s="69">
        <f>+B!I51/(D!L$94)</f>
        <v>0</v>
      </c>
      <c r="M117" s="69">
        <f>+B!J51/(D!M$94)</f>
        <v>0</v>
      </c>
      <c r="N117" s="69">
        <f>+B!K51/(D!N$94)</f>
        <v>0</v>
      </c>
      <c r="O117" s="69">
        <f>+B!L51/(D!O$94)</f>
        <v>0</v>
      </c>
      <c r="P117" s="69">
        <f>+B!M51/(D!P$94)</f>
        <v>3.1658268624244991E-3</v>
      </c>
      <c r="Q117" s="69">
        <f>+B!N51/(D!Q$94)</f>
        <v>1.1309003117993776E-3</v>
      </c>
      <c r="R117" s="69">
        <f>+B!O51/(D!R$94)</f>
        <v>0</v>
      </c>
      <c r="S117" s="69">
        <f>+B!P51/(D!S$94)</f>
        <v>0</v>
      </c>
      <c r="T117" s="69">
        <f>+B!Q51/(D!T$94)</f>
        <v>0</v>
      </c>
      <c r="U117" s="69">
        <f>+B!R51/(D!U$94)</f>
        <v>0</v>
      </c>
      <c r="V117" s="69">
        <f>+B!S51/(D!V$94)</f>
        <v>0</v>
      </c>
      <c r="W117" s="69">
        <f>+B!T51/(D!W$94)</f>
        <v>0</v>
      </c>
      <c r="X117" s="69">
        <f>+B!U51/(D!X$94)</f>
        <v>0</v>
      </c>
      <c r="Y117" s="69">
        <f>+B!V51/(D!Y$94)</f>
        <v>0</v>
      </c>
      <c r="Z117" s="69">
        <f>+B!W51/(D!Z$94)</f>
        <v>0</v>
      </c>
      <c r="AA117" s="69">
        <f>+B!X51/(D!AA$94)</f>
        <v>0</v>
      </c>
      <c r="AB117" s="69">
        <f>+B!Y51/(D!AB$94)</f>
        <v>0</v>
      </c>
      <c r="AC117" s="69">
        <f>+B!Z51/(D!AC$94)</f>
        <v>0</v>
      </c>
    </row>
    <row r="118" spans="6:29" x14ac:dyDescent="0.25">
      <c r="F118" s="210" t="s">
        <v>22</v>
      </c>
      <c r="G118" s="211"/>
      <c r="H118" s="69">
        <f>+B!E52/(D!H$94)</f>
        <v>0.15769849786193982</v>
      </c>
      <c r="I118" s="69">
        <f>+B!F52/(D!I$94)</f>
        <v>0.13833814206166098</v>
      </c>
      <c r="J118" s="69">
        <f>+B!G52/(D!J$94)</f>
        <v>0.10856449825880822</v>
      </c>
      <c r="K118" s="69">
        <f>+B!H52/(D!K$94)</f>
        <v>8.6788768946670411E-2</v>
      </c>
      <c r="L118" s="69">
        <f>+B!I52/(D!L$94)</f>
        <v>3.4251810790143812E-2</v>
      </c>
      <c r="M118" s="69">
        <f>+B!J52/(D!M$94)</f>
        <v>8.4200832832148215E-2</v>
      </c>
      <c r="N118" s="69">
        <f>+B!K52/(D!N$94)</f>
        <v>5.9967793735538032E-2</v>
      </c>
      <c r="O118" s="69">
        <f>+B!L52/(D!O$94)</f>
        <v>2.5929368408072213E-2</v>
      </c>
      <c r="P118" s="69">
        <f>+B!M52/(D!P$94)</f>
        <v>2.5432577238341813E-2</v>
      </c>
      <c r="Q118" s="69">
        <f>+B!N52/(D!Q$94)</f>
        <v>3.3039730935634684E-2</v>
      </c>
      <c r="R118" s="69">
        <f>+B!O52/(D!R$94)</f>
        <v>3.3645020602003195E-2</v>
      </c>
      <c r="S118" s="69">
        <f>+B!P52/(D!S$94)</f>
        <v>1.6330811329891268E-2</v>
      </c>
      <c r="T118" s="69">
        <f>+B!Q52/(D!T$94)</f>
        <v>1.0066827151814077E-2</v>
      </c>
      <c r="U118" s="69">
        <f>+B!R52/(D!U$94)</f>
        <v>2.8239282548883221E-2</v>
      </c>
      <c r="V118" s="69">
        <f>+B!S52/(D!V$94)</f>
        <v>1.4184433770745096E-2</v>
      </c>
      <c r="W118" s="69">
        <f>+B!T52/(D!W$94)</f>
        <v>1.3131680157338637E-2</v>
      </c>
      <c r="X118" s="69">
        <f>+B!U52/(D!X$94)</f>
        <v>1.082726861751364E-2</v>
      </c>
      <c r="Y118" s="69">
        <f>+B!V52/(D!Y$94)</f>
        <v>2.3277038290241029E-2</v>
      </c>
      <c r="Z118" s="69">
        <f>+B!W52/(D!Z$94)</f>
        <v>7.7419349029682602E-2</v>
      </c>
      <c r="AA118" s="69">
        <f>+B!X52/(D!AA$94)</f>
        <v>1.8244016775084044E-2</v>
      </c>
      <c r="AB118" s="69">
        <f>+B!Y52/(D!AB$94)</f>
        <v>8.2262704451166752E-3</v>
      </c>
      <c r="AC118" s="69">
        <f>+B!Z52/(D!AC$94)</f>
        <v>1.0119033518742979E-2</v>
      </c>
    </row>
    <row r="119" spans="6:29" x14ac:dyDescent="0.25">
      <c r="F119" s="206" t="s">
        <v>23</v>
      </c>
      <c r="G119" s="207"/>
      <c r="H119" s="69">
        <f>+B!E53/(D!H$94)</f>
        <v>3.0223545851167152E-2</v>
      </c>
      <c r="I119" s="69">
        <f>+B!F53/(D!I$94)</f>
        <v>5.5440509896897562E-2</v>
      </c>
      <c r="J119" s="69">
        <f>+B!G53/(D!J$94)</f>
        <v>0.12873996160828574</v>
      </c>
      <c r="K119" s="69">
        <f>+B!H53/(D!K$94)</f>
        <v>8.599448786748011E-2</v>
      </c>
      <c r="L119" s="69">
        <f>+B!I53/(D!L$94)</f>
        <v>1.8891003205689202E-2</v>
      </c>
      <c r="M119" s="69">
        <f>+B!J53/(D!M$94)</f>
        <v>9.3071824547743029E-2</v>
      </c>
      <c r="N119" s="69">
        <f>+B!K53/(D!N$94)</f>
        <v>6.9273588034915054E-2</v>
      </c>
      <c r="O119" s="69">
        <f>+B!L53/(D!O$94)</f>
        <v>1.0081352029970691E-2</v>
      </c>
      <c r="P119" s="69">
        <f>+B!M53/(D!P$94)</f>
        <v>1.3893296481490024E-2</v>
      </c>
      <c r="Q119" s="69">
        <f>+B!N53/(D!Q$94)</f>
        <v>1.1861914288563242E-2</v>
      </c>
      <c r="R119" s="69">
        <f>+B!O53/(D!R$94)</f>
        <v>7.6405713227754315E-4</v>
      </c>
      <c r="S119" s="69">
        <f>+B!P53/(D!S$94)</f>
        <v>2.8526759532214278E-3</v>
      </c>
      <c r="T119" s="69">
        <f>+B!Q53/(D!T$94)</f>
        <v>8.491851156952895E-3</v>
      </c>
      <c r="U119" s="69">
        <f>+B!R53/(D!U$94)</f>
        <v>3.0578844383666502E-2</v>
      </c>
      <c r="V119" s="69">
        <f>+B!S53/(D!V$94)</f>
        <v>9.7027319782602497E-3</v>
      </c>
      <c r="W119" s="69">
        <f>+B!T53/(D!W$94)</f>
        <v>8.4770203778993039E-3</v>
      </c>
      <c r="X119" s="69">
        <f>+B!U53/(D!X$94)</f>
        <v>1.194546495571017E-2</v>
      </c>
      <c r="Y119" s="69">
        <f>+B!V53/(D!Y$94)</f>
        <v>1.3592620442249188E-2</v>
      </c>
      <c r="Z119" s="69">
        <f>+B!W53/(D!Z$94)</f>
        <v>3.4191445478507299E-3</v>
      </c>
      <c r="AA119" s="69">
        <f>+B!X53/(D!AA$94)</f>
        <v>1.7206479905525946E-2</v>
      </c>
      <c r="AB119" s="69">
        <f>+B!Y53/(D!AB$94)</f>
        <v>4.5569836079090517E-4</v>
      </c>
      <c r="AC119" s="69">
        <f>+B!Z53/(D!AC$94)</f>
        <v>2.4084608833106321E-5</v>
      </c>
    </row>
    <row r="120" spans="6:29" x14ac:dyDescent="0.25">
      <c r="F120" s="210" t="s">
        <v>24</v>
      </c>
      <c r="G120" s="211"/>
      <c r="H120" s="69">
        <f>+B!E54/(D!H$94)</f>
        <v>3.6408345618447975E-2</v>
      </c>
      <c r="I120" s="69">
        <f>+B!F54/(D!I$94)</f>
        <v>6.1722861826481222E-3</v>
      </c>
      <c r="J120" s="69">
        <f>+B!G54/(D!J$94)</f>
        <v>1.5018042235168397E-2</v>
      </c>
      <c r="K120" s="69">
        <f>+B!H54/(D!K$94)</f>
        <v>2.6127410453292102E-2</v>
      </c>
      <c r="L120" s="69">
        <f>+B!I54/(D!L$94)</f>
        <v>5.4259292575090145E-4</v>
      </c>
      <c r="M120" s="69">
        <f>+B!J54/(D!M$94)</f>
        <v>3.6904858475574374E-4</v>
      </c>
      <c r="N120" s="69">
        <f>+B!K54/(D!N$94)</f>
        <v>8.1573429000712859E-4</v>
      </c>
      <c r="O120" s="69">
        <f>+B!L54/(D!O$94)</f>
        <v>7.6864487669725209E-4</v>
      </c>
      <c r="P120" s="69">
        <f>+B!M54/(D!P$94)</f>
        <v>2.8778708002937458E-4</v>
      </c>
      <c r="Q120" s="69">
        <f>+B!N54/(D!Q$94)</f>
        <v>5.4982767349575322E-4</v>
      </c>
      <c r="R120" s="69">
        <f>+B!O54/(D!R$94)</f>
        <v>4.967855330213196E-4</v>
      </c>
      <c r="S120" s="69">
        <f>+B!P54/(D!S$94)</f>
        <v>7.3989723786005643E-6</v>
      </c>
      <c r="T120" s="69">
        <f>+B!Q54/(D!T$94)</f>
        <v>1.466315398514401E-2</v>
      </c>
      <c r="U120" s="69">
        <f>+B!R54/(D!U$94)</f>
        <v>1.5394468687079632E-2</v>
      </c>
      <c r="V120" s="69">
        <f>+B!S54/(D!V$94)</f>
        <v>5.0602153224119043E-3</v>
      </c>
      <c r="W120" s="69">
        <f>+B!T54/(D!W$94)</f>
        <v>4.2500791423391148E-4</v>
      </c>
      <c r="X120" s="69">
        <f>+B!U54/(D!X$94)</f>
        <v>6.5068615904493351E-4</v>
      </c>
      <c r="Y120" s="69">
        <f>+B!V54/(D!Y$94)</f>
        <v>4.0057130882694955E-2</v>
      </c>
      <c r="Z120" s="69">
        <f>+B!W54/(D!Z$94)</f>
        <v>6.5964059719745473E-5</v>
      </c>
      <c r="AA120" s="69">
        <f>+B!X54/(D!AA$94)</f>
        <v>7.9324007846089844E-6</v>
      </c>
      <c r="AB120" s="69">
        <f>+B!Y54/(D!AB$94)</f>
        <v>8.2292925404597947E-6</v>
      </c>
      <c r="AC120" s="69">
        <f>+B!Z54/(D!AC$94)</f>
        <v>1.1088195629176688E-5</v>
      </c>
    </row>
    <row r="121" spans="6:29" x14ac:dyDescent="0.25">
      <c r="F121" s="206" t="s">
        <v>25</v>
      </c>
      <c r="G121" s="207"/>
      <c r="H121" s="69">
        <f>+B!E55/(D!H$94)</f>
        <v>2.8238318296916194E-3</v>
      </c>
      <c r="I121" s="69">
        <f>+B!F55/(D!I$94)</f>
        <v>2.4753471541733977E-3</v>
      </c>
      <c r="J121" s="69">
        <f>+B!G55/(D!J$94)</f>
        <v>2.7611415500906553E-3</v>
      </c>
      <c r="K121" s="69">
        <f>+B!H55/(D!K$94)</f>
        <v>1.9480263561157814E-3</v>
      </c>
      <c r="L121" s="69">
        <f>+B!I55/(D!L$94)</f>
        <v>1.1779501668165418E-3</v>
      </c>
      <c r="M121" s="69">
        <f>+B!J55/(D!M$94)</f>
        <v>3.7092070816809009E-4</v>
      </c>
      <c r="N121" s="69">
        <f>+B!K55/(D!N$94)</f>
        <v>7.9185531524722053E-4</v>
      </c>
      <c r="O121" s="69">
        <f>+B!L55/(D!O$94)</f>
        <v>4.4804942537593289E-4</v>
      </c>
      <c r="P121" s="69">
        <f>+B!M55/(D!P$94)</f>
        <v>3.4958172222732207E-4</v>
      </c>
      <c r="Q121" s="69">
        <f>+B!N55/(D!Q$94)</f>
        <v>4.2917837663649191E-4</v>
      </c>
      <c r="R121" s="69">
        <f>+B!O55/(D!R$94)</f>
        <v>1.7766025510001292E-4</v>
      </c>
      <c r="S121" s="69">
        <f>+B!P55/(D!S$94)</f>
        <v>2.0999427591235169E-4</v>
      </c>
      <c r="T121" s="69">
        <f>+B!Q55/(D!T$94)</f>
        <v>3.4854605042211034E-3</v>
      </c>
      <c r="U121" s="69">
        <f>+B!R55/(D!U$94)</f>
        <v>9.1248370965887435E-5</v>
      </c>
      <c r="V121" s="69">
        <f>+B!S55/(D!V$94)</f>
        <v>7.8633430157278256E-4</v>
      </c>
      <c r="W121" s="69">
        <f>+B!T55/(D!W$94)</f>
        <v>6.9265646095235294E-4</v>
      </c>
      <c r="X121" s="69">
        <f>+B!U55/(D!X$94)</f>
        <v>6.7143656301722553E-5</v>
      </c>
      <c r="Y121" s="69">
        <f>+B!V55/(D!Y$94)</f>
        <v>1.0212906616990847E-4</v>
      </c>
      <c r="Z121" s="69">
        <f>+B!W55/(D!Z$94)</f>
        <v>4.9238294906241685E-5</v>
      </c>
      <c r="AA121" s="69">
        <f>+B!X55/(D!AA$94)</f>
        <v>7.4958543280960024E-5</v>
      </c>
      <c r="AB121" s="69">
        <f>+B!Y55/(D!AB$94)</f>
        <v>2.695873700519947E-4</v>
      </c>
      <c r="AC121" s="69">
        <f>+B!Z55/(D!AC$94)</f>
        <v>7.4016892087866215E-5</v>
      </c>
    </row>
    <row r="122" spans="6:29" ht="15.75" thickBot="1" x14ac:dyDescent="0.3">
      <c r="F122" s="208" t="s">
        <v>26</v>
      </c>
      <c r="G122" s="209"/>
      <c r="H122" s="70">
        <f>+B!E56/(D!H$94)</f>
        <v>0</v>
      </c>
      <c r="I122" s="70">
        <f>+B!F56/(D!I$94)</f>
        <v>0</v>
      </c>
      <c r="J122" s="70">
        <f>+B!G56/(D!J$94)</f>
        <v>9.3756291980721877E-9</v>
      </c>
      <c r="K122" s="70">
        <f>+B!H56/(D!K$94)</f>
        <v>0</v>
      </c>
      <c r="L122" s="70">
        <f>+B!I56/(D!L$94)</f>
        <v>0</v>
      </c>
      <c r="M122" s="70">
        <f>+B!J56/(D!M$94)</f>
        <v>0</v>
      </c>
      <c r="N122" s="70">
        <f>+B!K56/(D!N$94)</f>
        <v>2.348184042488189E-5</v>
      </c>
      <c r="O122" s="70">
        <f>+B!L56/(D!O$94)</f>
        <v>0</v>
      </c>
      <c r="P122" s="70">
        <f>+B!M56/(D!P$94)</f>
        <v>5.3085727148139328E-4</v>
      </c>
      <c r="Q122" s="70">
        <f>+B!N56/(D!Q$94)</f>
        <v>0</v>
      </c>
      <c r="R122" s="70">
        <f>+B!O56/(D!R$94)</f>
        <v>2.1141972905196435E-4</v>
      </c>
      <c r="S122" s="70">
        <f>+B!P56/(D!S$94)</f>
        <v>3.2732610971664345E-5</v>
      </c>
      <c r="T122" s="70">
        <f>+B!Q56/(D!T$94)</f>
        <v>3.0224211487176147E-5</v>
      </c>
      <c r="U122" s="70">
        <f>+B!R56/(D!U$94)</f>
        <v>0</v>
      </c>
      <c r="V122" s="70">
        <f>+B!S56/(D!V$94)</f>
        <v>4.2767635594782101E-9</v>
      </c>
      <c r="W122" s="70">
        <f>+B!T56/(D!W$94)</f>
        <v>2.7329278839618E-5</v>
      </c>
      <c r="X122" s="70">
        <f>+B!U56/(D!X$94)</f>
        <v>6.8163288221050695E-5</v>
      </c>
      <c r="Y122" s="70">
        <f>+B!V56/(D!Y$94)</f>
        <v>1.1248183114838012E-5</v>
      </c>
      <c r="Z122" s="70">
        <f>+B!W56/(D!Z$94)</f>
        <v>5.4235771419161509E-6</v>
      </c>
      <c r="AA122" s="70">
        <f>+B!X56/(D!AA$94)</f>
        <v>5.8300501633281159E-5</v>
      </c>
      <c r="AB122" s="70">
        <f>+B!Y56/(D!AB$94)</f>
        <v>3.1922382818473885E-5</v>
      </c>
      <c r="AC122" s="70">
        <f>+B!Z56/(D!AC$94)</f>
        <v>3.5933967316776304E-5</v>
      </c>
    </row>
    <row r="123" spans="6:29" x14ac:dyDescent="0.25">
      <c r="F123" s="1" t="s">
        <v>57</v>
      </c>
    </row>
    <row r="124" spans="6:29" ht="15.75" thickBot="1" x14ac:dyDescent="0.3"/>
    <row r="125" spans="6:29" ht="15.75" thickBot="1" x14ac:dyDescent="0.3">
      <c r="F125" s="8" t="s">
        <v>15</v>
      </c>
      <c r="G125" s="9"/>
      <c r="H125" s="18">
        <v>1995</v>
      </c>
      <c r="I125" s="10">
        <v>1996</v>
      </c>
      <c r="J125" s="18">
        <v>1997</v>
      </c>
      <c r="K125" s="10">
        <v>1998</v>
      </c>
      <c r="L125" s="18">
        <v>1999</v>
      </c>
      <c r="M125" s="10">
        <v>2000</v>
      </c>
      <c r="N125" s="18">
        <v>2001</v>
      </c>
      <c r="O125" s="10">
        <v>2002</v>
      </c>
      <c r="P125" s="18">
        <v>2003</v>
      </c>
      <c r="Q125" s="10">
        <v>2004</v>
      </c>
      <c r="R125" s="18">
        <v>2005</v>
      </c>
      <c r="S125" s="10">
        <v>2006</v>
      </c>
      <c r="T125" s="18">
        <v>2007</v>
      </c>
      <c r="U125" s="10">
        <v>2008</v>
      </c>
      <c r="V125" s="18">
        <v>2009</v>
      </c>
      <c r="W125" s="10">
        <v>2010</v>
      </c>
      <c r="X125" s="18">
        <v>2011</v>
      </c>
      <c r="Y125" s="10">
        <v>2012</v>
      </c>
      <c r="Z125" s="18">
        <v>2013</v>
      </c>
      <c r="AA125" s="10">
        <v>2014</v>
      </c>
      <c r="AB125" s="18">
        <v>2015</v>
      </c>
      <c r="AC125" s="11">
        <v>2016</v>
      </c>
    </row>
    <row r="126" spans="6:29" ht="15.75" thickBot="1" x14ac:dyDescent="0.3">
      <c r="F126" s="183" t="s">
        <v>27</v>
      </c>
      <c r="G126" s="184"/>
      <c r="H126" s="66">
        <f>+'C'!D46/(D!H$94)</f>
        <v>-5.8577249662295723E-2</v>
      </c>
      <c r="I126" s="66">
        <f>+'C'!E46/(D!I$94)</f>
        <v>1.0775039342603036E-2</v>
      </c>
      <c r="J126" s="66">
        <f>+'C'!F46/(D!J$94)</f>
        <v>-7.9340024505631726E-2</v>
      </c>
      <c r="K126" s="66">
        <f>+'C'!G46/(D!K$94)</f>
        <v>2.2389255033557671E-2</v>
      </c>
      <c r="L126" s="66">
        <f>+'C'!H46/(D!L$94)</f>
        <v>0.26761516410495484</v>
      </c>
      <c r="M126" s="66">
        <f>+'C'!I46/(D!M$94)</f>
        <v>0.13486799087524542</v>
      </c>
      <c r="N126" s="66">
        <f>+'C'!J46/(D!N$94)</f>
        <v>0.1075719097066557</v>
      </c>
      <c r="O126" s="66">
        <f>+'C'!K46/(D!O$94)</f>
        <v>0.59572307078108644</v>
      </c>
      <c r="P126" s="66">
        <f>+'C'!L46/(D!P$94)</f>
        <v>0.59477683192003461</v>
      </c>
      <c r="Q126" s="66">
        <f>+'C'!M46/(D!Q$94)</f>
        <v>0.22874910229023729</v>
      </c>
      <c r="R126" s="66">
        <f>+'C'!N46/(D!R$94)</f>
        <v>0.3969065327869965</v>
      </c>
      <c r="S126" s="66">
        <f>+'C'!O46/(D!S$94)</f>
        <v>0.27372951601635531</v>
      </c>
      <c r="T126" s="66">
        <f>+'C'!P46/(D!T$94)</f>
        <v>0.20192811604599598</v>
      </c>
      <c r="U126" s="66">
        <f>+'C'!Q46/(D!U$94)</f>
        <v>0.16433486094284161</v>
      </c>
      <c r="V126" s="66">
        <f>+'C'!R46/(D!V$94)</f>
        <v>0.11726268970783975</v>
      </c>
      <c r="W126" s="66">
        <f>+'C'!S46/(D!W$94)</f>
        <v>9.4938995013199634E-2</v>
      </c>
      <c r="X126" s="66">
        <f>+'C'!T46/(D!X$94)</f>
        <v>9.5870291957472584E-2</v>
      </c>
      <c r="Y126" s="66">
        <f>+'C'!U46/(D!Y$94)</f>
        <v>8.1969335497536957E-3</v>
      </c>
      <c r="Z126" s="66">
        <f>+'C'!V46/(D!Z$94)</f>
        <v>1.31575113480123E-2</v>
      </c>
      <c r="AA126" s="66">
        <f>+'C'!W46/(D!AA$94)</f>
        <v>5.5616515656869626E-2</v>
      </c>
      <c r="AB126" s="66">
        <f>+'C'!X46/(D!AB$94)</f>
        <v>0.12262045515373032</v>
      </c>
      <c r="AC126" s="66">
        <f>+'C'!Y46/(D!AC$94)</f>
        <v>0.10626434590366776</v>
      </c>
    </row>
    <row r="127" spans="6:29" x14ac:dyDescent="0.25">
      <c r="F127" s="206" t="s">
        <v>17</v>
      </c>
      <c r="G127" s="207"/>
      <c r="H127" s="68">
        <f>+'C'!D47/(D!H$94)</f>
        <v>9.5454109761864043E-4</v>
      </c>
      <c r="I127" s="68">
        <f>+'C'!E47/(D!I$94)</f>
        <v>7.9208432938205242E-4</v>
      </c>
      <c r="J127" s="68">
        <f>+'C'!F47/(D!J$94)</f>
        <v>1.4888217897662691E-3</v>
      </c>
      <c r="K127" s="68">
        <f>+'C'!G47/(D!K$94)</f>
        <v>3.5011367935227221E-3</v>
      </c>
      <c r="L127" s="68">
        <f>+'C'!H47/(D!L$94)</f>
        <v>2.2897760268189874E-3</v>
      </c>
      <c r="M127" s="68">
        <f>+'C'!I47/(D!M$94)</f>
        <v>5.2547100323812766E-3</v>
      </c>
      <c r="N127" s="68">
        <f>+'C'!J47/(D!N$94)</f>
        <v>3.9527493170373393E-3</v>
      </c>
      <c r="O127" s="68">
        <f>+'C'!K47/(D!O$94)</f>
        <v>1.0920422323993264E-2</v>
      </c>
      <c r="P127" s="68">
        <f>+'C'!L47/(D!P$94)</f>
        <v>0.30790229748363074</v>
      </c>
      <c r="Q127" s="68">
        <f>+'C'!M47/(D!Q$94)</f>
        <v>0.10542504682116442</v>
      </c>
      <c r="R127" s="68">
        <f>+'C'!N47/(D!R$94)</f>
        <v>0.21773337838340523</v>
      </c>
      <c r="S127" s="68">
        <f>+'C'!O47/(D!S$94)</f>
        <v>0.13138154133481703</v>
      </c>
      <c r="T127" s="68">
        <f>+'C'!P47/(D!T$94)</f>
        <v>7.9794430180377726E-2</v>
      </c>
      <c r="U127" s="68">
        <f>+'C'!Q47/(D!U$94)</f>
        <v>4.9437697668982913E-2</v>
      </c>
      <c r="V127" s="68">
        <f>+'C'!R47/(D!V$94)</f>
        <v>1.7684220587318663E-2</v>
      </c>
      <c r="W127" s="68">
        <f>+'C'!S47/(D!W$94)</f>
        <v>4.4356945592412883E-3</v>
      </c>
      <c r="X127" s="68">
        <f>+'C'!T47/(D!X$94)</f>
        <v>7.451923236191994E-3</v>
      </c>
      <c r="Y127" s="68">
        <f>+'C'!U47/(D!Y$94)</f>
        <v>1.2157500521248645E-2</v>
      </c>
      <c r="Z127" s="68">
        <f>+'C'!V47/(D!Z$94)</f>
        <v>1.0624890200794797E-2</v>
      </c>
      <c r="AA127" s="68">
        <f>+'C'!W47/(D!AA$94)</f>
        <v>7.7992131313018038E-3</v>
      </c>
      <c r="AB127" s="68">
        <f>+'C'!X47/(D!AB$94)</f>
        <v>9.2737883782826984E-3</v>
      </c>
      <c r="AC127" s="68">
        <f>+'C'!Y47/(D!AC$94)</f>
        <v>1.4806536358346304E-2</v>
      </c>
    </row>
    <row r="128" spans="6:29" x14ac:dyDescent="0.25">
      <c r="F128" s="210" t="s">
        <v>18</v>
      </c>
      <c r="G128" s="211"/>
      <c r="H128" s="69">
        <f>+'C'!D48/(D!H$94)</f>
        <v>1.232227352920079E-4</v>
      </c>
      <c r="I128" s="69">
        <f>+'C'!E48/(D!I$94)</f>
        <v>-2.1067287956082111E-4</v>
      </c>
      <c r="J128" s="69">
        <f>+'C'!F48/(D!J$94)</f>
        <v>-2.1367996505326323E-4</v>
      </c>
      <c r="K128" s="69">
        <f>+'C'!G48/(D!K$94)</f>
        <v>-9.5767389634265627E-4</v>
      </c>
      <c r="L128" s="69">
        <f>+'C'!H48/(D!L$94)</f>
        <v>-1.3647667072646487E-3</v>
      </c>
      <c r="M128" s="69">
        <f>+'C'!I48/(D!M$94)</f>
        <v>-7.4458452764624924E-4</v>
      </c>
      <c r="N128" s="69">
        <f>+'C'!J48/(D!N$94)</f>
        <v>-1.7757098070821026E-3</v>
      </c>
      <c r="O128" s="69">
        <f>+'C'!K48/(D!O$94)</f>
        <v>-8.505781155863885E-6</v>
      </c>
      <c r="P128" s="69">
        <f>+'C'!L48/(D!P$94)</f>
        <v>-8.11145770762085E-4</v>
      </c>
      <c r="Q128" s="69">
        <f>+'C'!M48/(D!Q$94)</f>
        <v>-5.9055375118955561E-4</v>
      </c>
      <c r="R128" s="69">
        <f>+'C'!N48/(D!R$94)</f>
        <v>-4.8181619473300488E-4</v>
      </c>
      <c r="S128" s="69">
        <f>+'C'!O48/(D!S$94)</f>
        <v>-4.252410226570598E-4</v>
      </c>
      <c r="T128" s="69">
        <f>+'C'!P48/(D!T$94)</f>
        <v>-7.0467394722876901E-4</v>
      </c>
      <c r="U128" s="69">
        <f>+'C'!Q48/(D!U$94)</f>
        <v>-6.9256214289264235E-4</v>
      </c>
      <c r="V128" s="69">
        <f>+'C'!R48/(D!V$94)</f>
        <v>-8.2912759774892157E-4</v>
      </c>
      <c r="W128" s="69">
        <f>+'C'!S48/(D!W$94)</f>
        <v>-6.7261243479677893E-4</v>
      </c>
      <c r="X128" s="69">
        <f>+'C'!T48/(D!X$94)</f>
        <v>-7.9509823772451417E-4</v>
      </c>
      <c r="Y128" s="69">
        <f>+'C'!U48/(D!Y$94)</f>
        <v>-6.5256775286824046E-4</v>
      </c>
      <c r="Z128" s="69">
        <f>+'C'!V48/(D!Z$94)</f>
        <v>-9.4913389058771534E-4</v>
      </c>
      <c r="AA128" s="69">
        <f>+'C'!W48/(D!AA$94)</f>
        <v>-9.6900621504626423E-4</v>
      </c>
      <c r="AB128" s="69">
        <f>+'C'!X48/(D!AB$94)</f>
        <v>-1.2813581345793631E-3</v>
      </c>
      <c r="AC128" s="69">
        <f>+'C'!Y48/(D!AC$94)</f>
        <v>-1.9994792308605206E-3</v>
      </c>
    </row>
    <row r="129" spans="6:29" x14ac:dyDescent="0.25">
      <c r="F129" s="206" t="s">
        <v>19</v>
      </c>
      <c r="G129" s="207"/>
      <c r="H129" s="69">
        <f>+'C'!D49/(D!H$94)</f>
        <v>-2.0376936956440415E-2</v>
      </c>
      <c r="I129" s="69">
        <f>+'C'!E49/(D!I$94)</f>
        <v>-9.6388940580771874E-3</v>
      </c>
      <c r="J129" s="69">
        <f>+'C'!F49/(D!J$94)</f>
        <v>-3.1200781383096511E-3</v>
      </c>
      <c r="K129" s="69">
        <f>+'C'!G49/(D!K$94)</f>
        <v>-8.1423156056346685E-4</v>
      </c>
      <c r="L129" s="69">
        <f>+'C'!H49/(D!L$94)</f>
        <v>5.9890243152375452E-3</v>
      </c>
      <c r="M129" s="69">
        <f>+'C'!I49/(D!M$94)</f>
        <v>-1.2707212860016014E-3</v>
      </c>
      <c r="N129" s="69">
        <f>+'C'!J49/(D!N$94)</f>
        <v>-1.4495810545722622E-3</v>
      </c>
      <c r="O129" s="69">
        <f>+'C'!K49/(D!O$94)</f>
        <v>5.5441968162667169E-3</v>
      </c>
      <c r="P129" s="69">
        <f>+'C'!L49/(D!P$94)</f>
        <v>-2.9826291417672443E-3</v>
      </c>
      <c r="Q129" s="69">
        <f>+'C'!M49/(D!Q$94)</f>
        <v>1.3678427185162548E-4</v>
      </c>
      <c r="R129" s="69">
        <f>+'C'!N49/(D!R$94)</f>
        <v>-1.2371196073095872E-4</v>
      </c>
      <c r="S129" s="69">
        <f>+'C'!O49/(D!S$94)</f>
        <v>-4.6950077746245088E-3</v>
      </c>
      <c r="T129" s="69">
        <f>+'C'!P49/(D!T$94)</f>
        <v>-1.4955657240994539E-3</v>
      </c>
      <c r="U129" s="69">
        <f>+'C'!Q49/(D!U$94)</f>
        <v>-2.0432126359189061E-3</v>
      </c>
      <c r="V129" s="69">
        <f>+'C'!R49/(D!V$94)</f>
        <v>-1.8917066111555207E-3</v>
      </c>
      <c r="W129" s="69">
        <f>+'C'!S49/(D!W$94)</f>
        <v>3.5901906400158558E-4</v>
      </c>
      <c r="X129" s="69">
        <f>+'C'!T49/(D!X$94)</f>
        <v>6.9571692076871201E-4</v>
      </c>
      <c r="Y129" s="69">
        <f>+'C'!U49/(D!Y$94)</f>
        <v>2.7111151120393231E-4</v>
      </c>
      <c r="Z129" s="69">
        <f>+'C'!V49/(D!Z$94)</f>
        <v>2.8947751188548296E-4</v>
      </c>
      <c r="AA129" s="69">
        <f>+'C'!W49/(D!AA$94)</f>
        <v>-1.75885122597135E-4</v>
      </c>
      <c r="AB129" s="69">
        <f>+'C'!X49/(D!AB$94)</f>
        <v>2.6639718995085766E-5</v>
      </c>
      <c r="AC129" s="69">
        <f>+'C'!Y49/(D!AC$94)</f>
        <v>-2.2845506511838171E-5</v>
      </c>
    </row>
    <row r="130" spans="6:29" x14ac:dyDescent="0.25">
      <c r="F130" s="210" t="s">
        <v>20</v>
      </c>
      <c r="G130" s="211"/>
      <c r="H130" s="69">
        <f>+'C'!D50/(D!H$94)</f>
        <v>2.9178676726870727E-2</v>
      </c>
      <c r="I130" s="69">
        <f>+'C'!E50/(D!I$94)</f>
        <v>2.522346895465815E-2</v>
      </c>
      <c r="J130" s="69">
        <f>+'C'!F50/(D!J$94)</f>
        <v>2.1907676473225751E-2</v>
      </c>
      <c r="K130" s="69">
        <f>+'C'!G50/(D!K$94)</f>
        <v>2.1630903105394249E-2</v>
      </c>
      <c r="L130" s="69">
        <f>+'C'!H50/(D!L$94)</f>
        <v>2.8913122919357936E-2</v>
      </c>
      <c r="M130" s="69">
        <f>+'C'!I50/(D!M$94)</f>
        <v>2.1309890246336519E-2</v>
      </c>
      <c r="N130" s="69">
        <f>+'C'!J50/(D!N$94)</f>
        <v>1.7092875621092223E-2</v>
      </c>
      <c r="O130" s="69">
        <f>+'C'!K50/(D!O$94)</f>
        <v>0.37831285379197421</v>
      </c>
      <c r="P130" s="69">
        <f>+'C'!L50/(D!P$94)</f>
        <v>0.1189492893651861</v>
      </c>
      <c r="Q130" s="69">
        <f>+'C'!M50/(D!Q$94)</f>
        <v>2.9258868113760637E-2</v>
      </c>
      <c r="R130" s="69">
        <f>+'C'!N50/(D!R$94)</f>
        <v>3.0279791908016319E-2</v>
      </c>
      <c r="S130" s="69">
        <f>+'C'!O50/(D!S$94)</f>
        <v>1.0789423849584001E-2</v>
      </c>
      <c r="T130" s="69">
        <f>+'C'!P50/(D!T$94)</f>
        <v>7.4175826886510813E-3</v>
      </c>
      <c r="U130" s="69">
        <f>+'C'!Q50/(D!U$94)</f>
        <v>1.7570690896487509E-2</v>
      </c>
      <c r="V130" s="69">
        <f>+'C'!R50/(D!V$94)</f>
        <v>2.4571760122261703E-3</v>
      </c>
      <c r="W130" s="69">
        <f>+'C'!S50/(D!W$94)</f>
        <v>9.1437307476330641E-3</v>
      </c>
      <c r="X130" s="69">
        <f>+'C'!T50/(D!X$94)</f>
        <v>2.4373943265953535E-3</v>
      </c>
      <c r="Y130" s="69">
        <f>+'C'!U50/(D!Y$94)</f>
        <v>4.433704832674636E-3</v>
      </c>
      <c r="Z130" s="69">
        <f>+'C'!V50/(D!Z$94)</f>
        <v>7.4825848097534549E-3</v>
      </c>
      <c r="AA130" s="69">
        <f>+'C'!W50/(D!AA$94)</f>
        <v>7.8538356431046216E-3</v>
      </c>
      <c r="AB130" s="69">
        <f>+'C'!X50/(D!AB$94)</f>
        <v>1.1237673539446174E-2</v>
      </c>
      <c r="AC130" s="69">
        <f>+'C'!Y50/(D!AC$94)</f>
        <v>1.1885504868527543E-2</v>
      </c>
    </row>
    <row r="131" spans="6:29" x14ac:dyDescent="0.25">
      <c r="F131" s="206" t="s">
        <v>21</v>
      </c>
      <c r="G131" s="207"/>
      <c r="H131" s="69">
        <f>+'C'!D51/(D!H$94)</f>
        <v>0</v>
      </c>
      <c r="I131" s="69">
        <f>+'C'!E51/(D!I$94)</f>
        <v>0</v>
      </c>
      <c r="J131" s="69">
        <f>+'C'!F51/(D!J$94)</f>
        <v>0</v>
      </c>
      <c r="K131" s="69">
        <f>+'C'!G51/(D!K$94)</f>
        <v>2.0997780064383728E-4</v>
      </c>
      <c r="L131" s="69">
        <f>+'C'!H51/(D!L$94)</f>
        <v>0</v>
      </c>
      <c r="M131" s="69">
        <f>+'C'!I51/(D!M$94)</f>
        <v>4.5291370681577322E-5</v>
      </c>
      <c r="N131" s="69">
        <f>+'C'!J51/(D!N$94)</f>
        <v>0</v>
      </c>
      <c r="O131" s="69">
        <f>+'C'!K51/(D!O$94)</f>
        <v>0</v>
      </c>
      <c r="P131" s="69">
        <f>+'C'!L51/(D!P$94)</f>
        <v>-3.0127713241006816E-3</v>
      </c>
      <c r="Q131" s="69">
        <f>+'C'!M51/(D!Q$94)</f>
        <v>-1.1309003117993776E-3</v>
      </c>
      <c r="R131" s="69">
        <f>+'C'!N51/(D!R$94)</f>
        <v>0</v>
      </c>
      <c r="S131" s="69">
        <f>+'C'!O51/(D!S$94)</f>
        <v>8.2600331707901559E-5</v>
      </c>
      <c r="T131" s="69">
        <f>+'C'!P51/(D!T$94)</f>
        <v>5.6408242845742693E-7</v>
      </c>
      <c r="U131" s="69">
        <f>+'C'!Q51/(D!U$94)</f>
        <v>1.315176628286123E-4</v>
      </c>
      <c r="V131" s="69">
        <f>+'C'!R51/(D!V$94)</f>
        <v>1.224792378454048E-3</v>
      </c>
      <c r="W131" s="69">
        <f>+'C'!S51/(D!W$94)</f>
        <v>3.0541618856207468E-4</v>
      </c>
      <c r="X131" s="69">
        <f>+'C'!T51/(D!X$94)</f>
        <v>2.4059944336878563E-3</v>
      </c>
      <c r="Y131" s="69">
        <f>+'C'!U51/(D!Y$94)</f>
        <v>3.0962044248732381E-3</v>
      </c>
      <c r="Z131" s="69">
        <f>+'C'!V51/(D!Z$94)</f>
        <v>0</v>
      </c>
      <c r="AA131" s="69">
        <f>+'C'!W51/(D!AA$94)</f>
        <v>0</v>
      </c>
      <c r="AB131" s="69">
        <f>+'C'!X51/(D!AB$94)</f>
        <v>2.6344713093260204E-4</v>
      </c>
      <c r="AC131" s="69">
        <f>+'C'!Y51/(D!AC$94)</f>
        <v>0</v>
      </c>
    </row>
    <row r="132" spans="6:29" x14ac:dyDescent="0.25">
      <c r="F132" s="210" t="s">
        <v>22</v>
      </c>
      <c r="G132" s="211"/>
      <c r="H132" s="69">
        <f>+'C'!D52/(D!H$94)</f>
        <v>-8.8582315409682991E-2</v>
      </c>
      <c r="I132" s="69">
        <f>+'C'!E52/(D!I$94)</f>
        <v>-4.0575376348412802E-2</v>
      </c>
      <c r="J132" s="69">
        <f>+'C'!F52/(D!J$94)</f>
        <v>-4.0640155484086386E-2</v>
      </c>
      <c r="K132" s="69">
        <f>+'C'!G52/(D!K$94)</f>
        <v>-3.6582112810344819E-3</v>
      </c>
      <c r="L132" s="69">
        <f>+'C'!H52/(D!L$94)</f>
        <v>6.2858608420117826E-2</v>
      </c>
      <c r="M132" s="69">
        <f>+'C'!I52/(D!M$94)</f>
        <v>-2.3219005615948227E-2</v>
      </c>
      <c r="N132" s="69">
        <f>+'C'!J52/(D!N$94)</f>
        <v>-1.9782788667404617E-2</v>
      </c>
      <c r="O132" s="69">
        <f>+'C'!K52/(D!O$94)</f>
        <v>6.1764387794075559E-2</v>
      </c>
      <c r="P132" s="69">
        <f>+'C'!L52/(D!P$94)</f>
        <v>4.9459867637473801E-2</v>
      </c>
      <c r="Q132" s="69">
        <f>+'C'!M52/(D!Q$94)</f>
        <v>3.188429931193588E-3</v>
      </c>
      <c r="R132" s="69">
        <f>+'C'!N52/(D!R$94)</f>
        <v>4.9108162836815805E-4</v>
      </c>
      <c r="S132" s="69">
        <f>+'C'!O52/(D!S$94)</f>
        <v>3.2268683717701059E-3</v>
      </c>
      <c r="T132" s="69">
        <f>+'C'!P52/(D!T$94)</f>
        <v>2.4586935618562088E-2</v>
      </c>
      <c r="U132" s="69">
        <f>+'C'!Q52/(D!U$94)</f>
        <v>3.9249308612406913E-2</v>
      </c>
      <c r="V132" s="69">
        <f>+'C'!R52/(D!V$94)</f>
        <v>1.3547610846448111E-2</v>
      </c>
      <c r="W132" s="69">
        <f>+'C'!S52/(D!W$94)</f>
        <v>1.218711282846929E-2</v>
      </c>
      <c r="X132" s="69">
        <f>+'C'!T52/(D!X$94)</f>
        <v>1.7358306217418625E-2</v>
      </c>
      <c r="Y132" s="69">
        <f>+'C'!U52/(D!Y$94)</f>
        <v>-9.3880479708082932E-3</v>
      </c>
      <c r="Z132" s="69">
        <f>+'C'!V52/(D!Z$94)</f>
        <v>-5.2133493495474713E-2</v>
      </c>
      <c r="AA132" s="69">
        <f>+'C'!W52/(D!AA$94)</f>
        <v>8.9235595509130662E-3</v>
      </c>
      <c r="AB132" s="69">
        <f>+'C'!X52/(D!AB$94)</f>
        <v>4.5317386493753872E-2</v>
      </c>
      <c r="AC132" s="69">
        <f>+'C'!Y52/(D!AC$94)</f>
        <v>1.6611519008275882E-2</v>
      </c>
    </row>
    <row r="133" spans="6:29" x14ac:dyDescent="0.25">
      <c r="F133" s="206" t="s">
        <v>23</v>
      </c>
      <c r="G133" s="207"/>
      <c r="H133" s="69">
        <f>+'C'!D53/(D!H$94)</f>
        <v>2.4801864407880011E-2</v>
      </c>
      <c r="I133" s="69">
        <f>+'C'!E53/(D!I$94)</f>
        <v>-3.6821078388979416E-3</v>
      </c>
      <c r="J133" s="69">
        <f>+'C'!F53/(D!J$94)</f>
        <v>-8.9422416759542211E-2</v>
      </c>
      <c r="K133" s="69">
        <f>+'C'!G53/(D!K$94)</f>
        <v>-3.8794249408671447E-2</v>
      </c>
      <c r="L133" s="69">
        <f>+'C'!H53/(D!L$94)</f>
        <v>3.4982078862888566E-2</v>
      </c>
      <c r="M133" s="69">
        <f>+'C'!I53/(D!M$94)</f>
        <v>-4.1757232167338669E-2</v>
      </c>
      <c r="N133" s="69">
        <f>+'C'!J53/(D!N$94)</f>
        <v>-2.6134636685266836E-2</v>
      </c>
      <c r="O133" s="69">
        <f>+'C'!K53/(D!O$94)</f>
        <v>2.9442909530838932E-2</v>
      </c>
      <c r="P133" s="69">
        <f>+'C'!L53/(D!P$94)</f>
        <v>4.048661177420259E-2</v>
      </c>
      <c r="Q133" s="69">
        <f>+'C'!M53/(D!Q$94)</f>
        <v>3.5189270057738128E-2</v>
      </c>
      <c r="R133" s="69">
        <f>+'C'!N53/(D!R$94)</f>
        <v>6.8516715024205935E-2</v>
      </c>
      <c r="S133" s="69">
        <f>+'C'!O53/(D!S$94)</f>
        <v>3.5469751017876618E-2</v>
      </c>
      <c r="T133" s="69">
        <f>+'C'!P53/(D!T$94)</f>
        <v>4.0178728381119147E-2</v>
      </c>
      <c r="U133" s="69">
        <f>+'C'!Q53/(D!U$94)</f>
        <v>1.3431622491348445E-2</v>
      </c>
      <c r="V133" s="69">
        <f>+'C'!R53/(D!V$94)</f>
        <v>4.3395284861244006E-2</v>
      </c>
      <c r="W133" s="69">
        <f>+'C'!S53/(D!W$94)</f>
        <v>3.6428970565765488E-2</v>
      </c>
      <c r="X133" s="69">
        <f>+'C'!T53/(D!X$94)</f>
        <v>2.1873948905995217E-2</v>
      </c>
      <c r="Y133" s="69">
        <f>+'C'!U53/(D!Y$94)</f>
        <v>9.5824051050239362E-3</v>
      </c>
      <c r="Z133" s="69">
        <f>+'C'!V53/(D!Z$94)</f>
        <v>2.2326994354701847E-2</v>
      </c>
      <c r="AA133" s="69">
        <f>+'C'!W53/(D!AA$94)</f>
        <v>2.313045762654461E-3</v>
      </c>
      <c r="AB133" s="69">
        <f>+'C'!X53/(D!AB$94)</f>
        <v>1.5204930058702357E-2</v>
      </c>
      <c r="AC133" s="69">
        <f>+'C'!Y53/(D!AC$94)</f>
        <v>2.7255039757565245E-2</v>
      </c>
    </row>
    <row r="134" spans="6:29" x14ac:dyDescent="0.25">
      <c r="F134" s="210" t="s">
        <v>24</v>
      </c>
      <c r="G134" s="211"/>
      <c r="H134" s="69">
        <f>+'C'!D54/(D!H$94)</f>
        <v>-1.7308854078067076E-2</v>
      </c>
      <c r="I134" s="69">
        <f>+'C'!E54/(D!I$94)</f>
        <v>2.6509222963464443E-2</v>
      </c>
      <c r="J134" s="69">
        <f>+'C'!F54/(D!J$94)</f>
        <v>1.7728986666532574E-2</v>
      </c>
      <c r="K134" s="69">
        <f>+'C'!G54/(D!K$94)</f>
        <v>2.5285386368779066E-2</v>
      </c>
      <c r="L134" s="69">
        <f>+'C'!H54/(D!L$94)</f>
        <v>0.10930394327534712</v>
      </c>
      <c r="M134" s="69">
        <f>+'C'!I54/(D!M$94)</f>
        <v>0.14449674206185892</v>
      </c>
      <c r="N134" s="69">
        <f>+'C'!J54/(D!N$94)</f>
        <v>8.9441179507096708E-2</v>
      </c>
      <c r="O134" s="69">
        <f>+'C'!K54/(D!O$94)</f>
        <v>7.6382353853595042E-2</v>
      </c>
      <c r="P134" s="69">
        <f>+'C'!L54/(D!P$94)</f>
        <v>4.5859175898532389E-2</v>
      </c>
      <c r="Q134" s="69">
        <f>+'C'!M54/(D!Q$94)</f>
        <v>2.278110700225499E-2</v>
      </c>
      <c r="R134" s="69">
        <f>+'C'!N54/(D!R$94)</f>
        <v>5.5287013072285063E-2</v>
      </c>
      <c r="S134" s="69">
        <f>+'C'!O54/(D!S$94)</f>
        <v>7.3428656573814907E-2</v>
      </c>
      <c r="T134" s="69">
        <f>+'C'!P54/(D!T$94)</f>
        <v>2.3457266541838016E-2</v>
      </c>
      <c r="U134" s="69">
        <f>+'C'!Q54/(D!U$94)</f>
        <v>1.9612960841604545E-2</v>
      </c>
      <c r="V134" s="69">
        <f>+'C'!R54/(D!V$94)</f>
        <v>1.3814527936958705E-2</v>
      </c>
      <c r="W134" s="69">
        <f>+'C'!S54/(D!W$94)</f>
        <v>4.7223732590731919E-3</v>
      </c>
      <c r="X134" s="69">
        <f>+'C'!T54/(D!X$94)</f>
        <v>1.860804699872801E-2</v>
      </c>
      <c r="Y134" s="69">
        <f>+'C'!U54/(D!Y$94)</f>
        <v>-3.2703283554358961E-2</v>
      </c>
      <c r="Z134" s="69">
        <f>+'C'!V54/(D!Z$94)</f>
        <v>8.3776486347221738E-3</v>
      </c>
      <c r="AA134" s="69">
        <f>+'C'!W54/(D!AA$94)</f>
        <v>9.8741123576007346E-3</v>
      </c>
      <c r="AB134" s="69">
        <f>+'C'!X54/(D!AB$94)</f>
        <v>1.6775112692373688E-2</v>
      </c>
      <c r="AC134" s="69">
        <f>+'C'!Y54/(D!AC$94)</f>
        <v>1.1287768989332481E-2</v>
      </c>
    </row>
    <row r="135" spans="6:29" x14ac:dyDescent="0.25">
      <c r="F135" s="206" t="s">
        <v>25</v>
      </c>
      <c r="G135" s="207"/>
      <c r="H135" s="69">
        <f>+'C'!D55/(D!H$94)</f>
        <v>1.2632541004273272E-2</v>
      </c>
      <c r="I135" s="69">
        <f>+'C'!E55/(D!I$94)</f>
        <v>1.2357303927757369E-2</v>
      </c>
      <c r="J135" s="69">
        <f>+'C'!F55/(D!J$94)</f>
        <v>1.2930830287464369E-2</v>
      </c>
      <c r="K135" s="69">
        <f>+'C'!G55/(D!K$94)</f>
        <v>1.5986227269916071E-2</v>
      </c>
      <c r="L135" s="69">
        <f>+'C'!H55/(D!L$94)</f>
        <v>2.464338859524268E-2</v>
      </c>
      <c r="M135" s="69">
        <f>+'C'!I55/(D!M$94)</f>
        <v>3.0752900760921877E-2</v>
      </c>
      <c r="N135" s="69">
        <f>+'C'!J55/(D!N$94)</f>
        <v>4.6251303316180138E-2</v>
      </c>
      <c r="O135" s="69">
        <f>+'C'!K55/(D!O$94)</f>
        <v>3.3364442240476834E-2</v>
      </c>
      <c r="P135" s="69">
        <f>+'C'!L55/(D!P$94)</f>
        <v>3.9456982707739091E-2</v>
      </c>
      <c r="Q135" s="69">
        <f>+'C'!M55/(D!Q$94)</f>
        <v>3.44910416137197E-2</v>
      </c>
      <c r="R135" s="69">
        <f>+'C'!N55/(D!R$94)</f>
        <v>2.5247406039274917E-2</v>
      </c>
      <c r="S135" s="69">
        <f>+'C'!O55/(D!S$94)</f>
        <v>2.43986126788251E-2</v>
      </c>
      <c r="T135" s="69">
        <f>+'C'!P55/(D!T$94)</f>
        <v>2.8688528413613495E-2</v>
      </c>
      <c r="U135" s="69">
        <f>+'C'!Q55/(D!U$94)</f>
        <v>2.7590760461060806E-2</v>
      </c>
      <c r="V135" s="69">
        <f>+'C'!R55/(D!V$94)</f>
        <v>2.7803620532124634E-2</v>
      </c>
      <c r="W135" s="69">
        <f>+'C'!S55/(D!W$94)</f>
        <v>2.7951246399706378E-2</v>
      </c>
      <c r="X135" s="69">
        <f>+'C'!T55/(D!X$94)</f>
        <v>2.5895067132317786E-2</v>
      </c>
      <c r="Y135" s="69">
        <f>+'C'!U55/(D!Y$94)</f>
        <v>2.1354353725821389E-2</v>
      </c>
      <c r="Z135" s="69">
        <f>+'C'!V55/(D!Z$94)</f>
        <v>1.7139503263757624E-2</v>
      </c>
      <c r="AA135" s="69">
        <f>+'C'!W55/(D!AA$94)</f>
        <v>2.0039153446377789E-2</v>
      </c>
      <c r="AB135" s="69">
        <f>+'C'!X55/(D!AB$94)</f>
        <v>2.583407502870606E-2</v>
      </c>
      <c r="AC135" s="69">
        <f>+'C'!Y55/(D!AC$94)</f>
        <v>2.6356570204706053E-2</v>
      </c>
    </row>
    <row r="136" spans="6:29" ht="15.75" thickBot="1" x14ac:dyDescent="0.3">
      <c r="F136" s="208" t="s">
        <v>26</v>
      </c>
      <c r="G136" s="209"/>
      <c r="H136" s="70">
        <f>+'C'!D56/(D!H$94)</f>
        <v>0</v>
      </c>
      <c r="I136" s="70">
        <f>+'C'!E56/(D!I$94)</f>
        <v>1.0292289782638189E-8</v>
      </c>
      <c r="J136" s="70">
        <f>+'C'!F56/(D!J$94)</f>
        <v>-9.3756291980721877E-9</v>
      </c>
      <c r="K136" s="70">
        <f>+'C'!G56/(D!K$94)</f>
        <v>0</v>
      </c>
      <c r="L136" s="70">
        <f>+'C'!H56/(D!L$94)</f>
        <v>0</v>
      </c>
      <c r="M136" s="70">
        <f>+'C'!I56/(D!M$94)</f>
        <v>0</v>
      </c>
      <c r="N136" s="70">
        <f>+'C'!J56/(D!N$94)</f>
        <v>-2.348184042488189E-5</v>
      </c>
      <c r="O136" s="70">
        <f>+'C'!K56/(D!O$94)</f>
        <v>1.0211021795754983E-8</v>
      </c>
      <c r="P136" s="70">
        <f>+'C'!L56/(D!P$94)</f>
        <v>-5.3085727148139328E-4</v>
      </c>
      <c r="Q136" s="70">
        <f>+'C'!M56/(D!Q$94)</f>
        <v>8.5415431404786834E-9</v>
      </c>
      <c r="R136" s="70">
        <f>+'C'!N56/(D!R$94)</f>
        <v>-4.3311467390256224E-5</v>
      </c>
      <c r="S136" s="70">
        <f>+'C'!O56/(D!S$94)</f>
        <v>7.234140741238557E-5</v>
      </c>
      <c r="T136" s="70">
        <f>+'C'!P56/(D!T$94)</f>
        <v>4.286062212808997E-6</v>
      </c>
      <c r="U136" s="70">
        <f>+'C'!Q56/(D!U$94)</f>
        <v>4.6105777523032286E-5</v>
      </c>
      <c r="V136" s="70">
        <f>+'C'!R56/(D!V$94)</f>
        <v>5.6277931679173769E-5</v>
      </c>
      <c r="W136" s="70">
        <f>+'C'!S56/(D!W$94)</f>
        <v>7.8047319643840239E-5</v>
      </c>
      <c r="X136" s="70">
        <f>+'C'!T56/(D!X$94)</f>
        <v>-6.1004995126586163E-5</v>
      </c>
      <c r="Y136" s="70">
        <f>+'C'!U56/(D!Y$94)</f>
        <v>4.5558117324912677E-5</v>
      </c>
      <c r="Z136" s="70">
        <f>+'C'!V56/(D!Z$94)</f>
        <v>-9.4952053745476694E-7</v>
      </c>
      <c r="AA136" s="70">
        <f>+'C'!W56/(D!AA$94)</f>
        <v>-4.1510253305858813E-5</v>
      </c>
      <c r="AB136" s="70">
        <f>+'C'!X56/(D!AB$94)</f>
        <v>-3.1236322581670235E-5</v>
      </c>
      <c r="AC136" s="70">
        <f>+'C'!Y56/(D!AC$94)</f>
        <v>8.3734994578954982E-5</v>
      </c>
    </row>
    <row r="137" spans="6:29" x14ac:dyDescent="0.25">
      <c r="F137" s="1" t="s">
        <v>57</v>
      </c>
    </row>
    <row r="138" spans="6:29" ht="15.75" thickBot="1" x14ac:dyDescent="0.3"/>
    <row r="139" spans="6:29" ht="15.75" thickBot="1" x14ac:dyDescent="0.3">
      <c r="F139" s="8" t="s">
        <v>15</v>
      </c>
      <c r="G139" s="9"/>
      <c r="H139" s="18">
        <v>1995</v>
      </c>
      <c r="I139" s="10">
        <v>1996</v>
      </c>
      <c r="J139" s="18">
        <v>1997</v>
      </c>
      <c r="K139" s="10">
        <v>1998</v>
      </c>
      <c r="L139" s="18">
        <v>1999</v>
      </c>
      <c r="M139" s="10">
        <v>2000</v>
      </c>
      <c r="N139" s="18">
        <v>2001</v>
      </c>
      <c r="O139" s="10">
        <v>2002</v>
      </c>
      <c r="P139" s="18">
        <v>2003</v>
      </c>
      <c r="Q139" s="10">
        <v>2004</v>
      </c>
      <c r="R139" s="18">
        <v>2005</v>
      </c>
      <c r="S139" s="10">
        <v>2006</v>
      </c>
      <c r="T139" s="18">
        <v>2007</v>
      </c>
      <c r="U139" s="10">
        <v>2008</v>
      </c>
      <c r="V139" s="18">
        <v>2009</v>
      </c>
      <c r="W139" s="10">
        <v>2010</v>
      </c>
      <c r="X139" s="18">
        <v>2011</v>
      </c>
      <c r="Y139" s="10">
        <v>2012</v>
      </c>
      <c r="Z139" s="18">
        <v>2013</v>
      </c>
      <c r="AA139" s="10">
        <v>2014</v>
      </c>
      <c r="AB139" s="18">
        <v>2015</v>
      </c>
      <c r="AC139" s="11">
        <v>2016</v>
      </c>
    </row>
    <row r="140" spans="6:29" ht="15.75" thickBot="1" x14ac:dyDescent="0.3">
      <c r="F140" s="183" t="s">
        <v>27</v>
      </c>
      <c r="G140" s="184"/>
      <c r="H140" s="66">
        <f>('C'!D46/2)/(D!H$94)</f>
        <v>-2.9288624831147862E-2</v>
      </c>
      <c r="I140" s="66">
        <f>('C'!E46/2)/(D!I$94)</f>
        <v>5.3875196713015182E-3</v>
      </c>
      <c r="J140" s="66">
        <f>('C'!F46/2)/(D!J$94)</f>
        <v>-3.9670012252815863E-2</v>
      </c>
      <c r="K140" s="66">
        <f>('C'!G46/2)/(D!K$94)</f>
        <v>1.1194627516778835E-2</v>
      </c>
      <c r="L140" s="66">
        <f>('C'!H46/2)/(D!L$94)</f>
        <v>0.13380758205247742</v>
      </c>
      <c r="M140" s="66">
        <f>('C'!I46/2)/(D!M$94)</f>
        <v>6.7433995437622712E-2</v>
      </c>
      <c r="N140" s="66">
        <f>('C'!J46/2)/(D!N$94)</f>
        <v>5.378595485332785E-2</v>
      </c>
      <c r="O140" s="66">
        <f>('C'!K46/2)/(D!O$94)</f>
        <v>0.29786153539054322</v>
      </c>
      <c r="P140" s="66">
        <f>('C'!L46/2)/(D!P$94)</f>
        <v>0.2973884159600173</v>
      </c>
      <c r="Q140" s="66">
        <f>('C'!M46/2)/(D!Q$94)</f>
        <v>0.11437455114511864</v>
      </c>
      <c r="R140" s="66">
        <f>('C'!N46/2)/(D!R$94)</f>
        <v>0.19845326639349825</v>
      </c>
      <c r="S140" s="66">
        <f>('C'!O46/2)/(D!S$94)</f>
        <v>0.13686475800817766</v>
      </c>
      <c r="T140" s="66">
        <f>('C'!P46/2)/(D!T$94)</f>
        <v>0.10096405802299799</v>
      </c>
      <c r="U140" s="66">
        <f>('C'!Q46/2)/(D!U$94)</f>
        <v>8.2167430471420805E-2</v>
      </c>
      <c r="V140" s="66">
        <f>('C'!R46/2)/(D!V$94)</f>
        <v>5.8631344853919874E-2</v>
      </c>
      <c r="W140" s="66">
        <f>('C'!S46/2)/(D!W$94)</f>
        <v>4.7469497506599817E-2</v>
      </c>
      <c r="X140" s="66">
        <f>('C'!T46/2)/(D!X$94)</f>
        <v>4.7935145978736292E-2</v>
      </c>
      <c r="Y140" s="66">
        <f>('C'!U46/2)/(D!Y$94)</f>
        <v>4.0984667748768478E-3</v>
      </c>
      <c r="Z140" s="66">
        <f>('C'!V46/2)/(D!Z$94)</f>
        <v>6.5787556740061499E-3</v>
      </c>
      <c r="AA140" s="66">
        <f>('C'!W46/2)/(D!AA$94)</f>
        <v>2.7808257828434813E-2</v>
      </c>
      <c r="AB140" s="66">
        <f>('C'!X46/2)/(D!AB$94)</f>
        <v>6.1310227576865162E-2</v>
      </c>
      <c r="AC140" s="66">
        <f>('C'!Y46/2)/(D!AC$94)</f>
        <v>5.3132172951833881E-2</v>
      </c>
    </row>
    <row r="141" spans="6:29" x14ac:dyDescent="0.25">
      <c r="F141" s="206" t="s">
        <v>17</v>
      </c>
      <c r="G141" s="207"/>
      <c r="H141" s="68">
        <f>('C'!D47/2)/(D!H$94)</f>
        <v>4.7727054880932022E-4</v>
      </c>
      <c r="I141" s="68">
        <f>('C'!E47/2)/(D!I$94)</f>
        <v>3.9604216469102621E-4</v>
      </c>
      <c r="J141" s="68">
        <f>('C'!F47/2)/(D!J$94)</f>
        <v>7.4441089488313454E-4</v>
      </c>
      <c r="K141" s="68">
        <f>('C'!G47/2)/(D!K$94)</f>
        <v>1.7505683967613611E-3</v>
      </c>
      <c r="L141" s="68">
        <f>('C'!H47/2)/(D!L$94)</f>
        <v>1.1448880134094937E-3</v>
      </c>
      <c r="M141" s="68">
        <f>('C'!I47/2)/(D!M$94)</f>
        <v>2.6273550161906383E-3</v>
      </c>
      <c r="N141" s="68">
        <f>('C'!J47/2)/(D!N$94)</f>
        <v>1.9763746585186696E-3</v>
      </c>
      <c r="O141" s="68">
        <f>('C'!K47/2)/(D!O$94)</f>
        <v>5.4602111619966318E-3</v>
      </c>
      <c r="P141" s="68">
        <f>('C'!L47/2)/(D!P$94)</f>
        <v>0.15395114874181537</v>
      </c>
      <c r="Q141" s="68">
        <f>('C'!M47/2)/(D!Q$94)</f>
        <v>5.2712523410582211E-2</v>
      </c>
      <c r="R141" s="68">
        <f>('C'!N47/2)/(D!R$94)</f>
        <v>0.10886668919170261</v>
      </c>
      <c r="S141" s="68">
        <f>('C'!O47/2)/(D!S$94)</f>
        <v>6.5690770667408513E-2</v>
      </c>
      <c r="T141" s="68">
        <f>('C'!P47/2)/(D!T$94)</f>
        <v>3.9897215090188863E-2</v>
      </c>
      <c r="U141" s="68">
        <f>('C'!Q47/2)/(D!U$94)</f>
        <v>2.4718848834491457E-2</v>
      </c>
      <c r="V141" s="68">
        <f>('C'!R47/2)/(D!V$94)</f>
        <v>8.8421102936593315E-3</v>
      </c>
      <c r="W141" s="68">
        <f>('C'!S47/2)/(D!W$94)</f>
        <v>2.2178472796206441E-3</v>
      </c>
      <c r="X141" s="68">
        <f>('C'!T47/2)/(D!X$94)</f>
        <v>3.725961618095997E-3</v>
      </c>
      <c r="Y141" s="68">
        <f>('C'!U47/2)/(D!Y$94)</f>
        <v>6.0787502606243224E-3</v>
      </c>
      <c r="Z141" s="68">
        <f>('C'!V47/2)/(D!Z$94)</f>
        <v>5.3124451003973986E-3</v>
      </c>
      <c r="AA141" s="68">
        <f>('C'!W47/2)/(D!AA$94)</f>
        <v>3.8996065656509019E-3</v>
      </c>
      <c r="AB141" s="68">
        <f>('C'!X47/2)/(D!AB$94)</f>
        <v>4.6368941891413492E-3</v>
      </c>
      <c r="AC141" s="68">
        <f>('C'!Y47/2)/(D!AC$94)</f>
        <v>7.4032681791731522E-3</v>
      </c>
    </row>
    <row r="142" spans="6:29" x14ac:dyDescent="0.25">
      <c r="F142" s="210" t="s">
        <v>18</v>
      </c>
      <c r="G142" s="211"/>
      <c r="H142" s="69">
        <f>('C'!D48/2)/(D!H$94)</f>
        <v>6.1611367646003949E-5</v>
      </c>
      <c r="I142" s="69">
        <f>('C'!E48/2)/(D!I$94)</f>
        <v>-1.0533643978041056E-4</v>
      </c>
      <c r="J142" s="69">
        <f>('C'!F48/2)/(D!J$94)</f>
        <v>-1.0683998252663161E-4</v>
      </c>
      <c r="K142" s="69">
        <f>('C'!G48/2)/(D!K$94)</f>
        <v>-4.7883694817132814E-4</v>
      </c>
      <c r="L142" s="69">
        <f>('C'!H48/2)/(D!L$94)</f>
        <v>-6.8238335363232433E-4</v>
      </c>
      <c r="M142" s="69">
        <f>('C'!I48/2)/(D!M$94)</f>
        <v>-3.7229226382312462E-4</v>
      </c>
      <c r="N142" s="69">
        <f>('C'!J48/2)/(D!N$94)</f>
        <v>-8.8785490354105132E-4</v>
      </c>
      <c r="O142" s="69">
        <f>('C'!K48/2)/(D!O$94)</f>
        <v>-4.2528905779319425E-6</v>
      </c>
      <c r="P142" s="69">
        <f>('C'!L48/2)/(D!P$94)</f>
        <v>-4.055728853810425E-4</v>
      </c>
      <c r="Q142" s="69">
        <f>('C'!M48/2)/(D!Q$94)</f>
        <v>-2.952768755947778E-4</v>
      </c>
      <c r="R142" s="69">
        <f>('C'!N48/2)/(D!R$94)</f>
        <v>-2.4090809736650244E-4</v>
      </c>
      <c r="S142" s="69">
        <f>('C'!O48/2)/(D!S$94)</f>
        <v>-2.126205113285299E-4</v>
      </c>
      <c r="T142" s="69">
        <f>('C'!P48/2)/(D!T$94)</f>
        <v>-3.523369736143845E-4</v>
      </c>
      <c r="U142" s="69">
        <f>('C'!Q48/2)/(D!U$94)</f>
        <v>-3.4628107144632118E-4</v>
      </c>
      <c r="V142" s="69">
        <f>('C'!R48/2)/(D!V$94)</f>
        <v>-4.1456379887446079E-4</v>
      </c>
      <c r="W142" s="69">
        <f>('C'!S48/2)/(D!W$94)</f>
        <v>-3.3630621739838947E-4</v>
      </c>
      <c r="X142" s="69">
        <f>('C'!T48/2)/(D!X$94)</f>
        <v>-3.9754911886225708E-4</v>
      </c>
      <c r="Y142" s="69">
        <f>('C'!U48/2)/(D!Y$94)</f>
        <v>-3.2628387643412023E-4</v>
      </c>
      <c r="Z142" s="69">
        <f>('C'!V48/2)/(D!Z$94)</f>
        <v>-4.7456694529385767E-4</v>
      </c>
      <c r="AA142" s="69">
        <f>('C'!W48/2)/(D!AA$94)</f>
        <v>-4.8450310752313211E-4</v>
      </c>
      <c r="AB142" s="69">
        <f>('C'!X48/2)/(D!AB$94)</f>
        <v>-6.4067906728968154E-4</v>
      </c>
      <c r="AC142" s="69">
        <f>('C'!Y48/2)/(D!AC$94)</f>
        <v>-9.9973961543026028E-4</v>
      </c>
    </row>
    <row r="143" spans="6:29" x14ac:dyDescent="0.25">
      <c r="F143" s="206" t="s">
        <v>19</v>
      </c>
      <c r="G143" s="207"/>
      <c r="H143" s="69">
        <f>('C'!D49/2)/(D!H$94)</f>
        <v>-1.0188468478220207E-2</v>
      </c>
      <c r="I143" s="69">
        <f>('C'!E49/2)/(D!I$94)</f>
        <v>-4.8194470290385937E-3</v>
      </c>
      <c r="J143" s="69">
        <f>('C'!F49/2)/(D!J$94)</f>
        <v>-1.5600390691548256E-3</v>
      </c>
      <c r="K143" s="69">
        <f>('C'!G49/2)/(D!K$94)</f>
        <v>-4.0711578028173343E-4</v>
      </c>
      <c r="L143" s="69">
        <f>('C'!H49/2)/(D!L$94)</f>
        <v>2.9945121576187726E-3</v>
      </c>
      <c r="M143" s="69">
        <f>('C'!I49/2)/(D!M$94)</f>
        <v>-6.3536064300080068E-4</v>
      </c>
      <c r="N143" s="69">
        <f>('C'!J49/2)/(D!N$94)</f>
        <v>-7.247905272861311E-4</v>
      </c>
      <c r="O143" s="69">
        <f>('C'!K49/2)/(D!O$94)</f>
        <v>2.7720984081333585E-3</v>
      </c>
      <c r="P143" s="69">
        <f>('C'!L49/2)/(D!P$94)</f>
        <v>-1.4913145708836222E-3</v>
      </c>
      <c r="Q143" s="69">
        <f>('C'!M49/2)/(D!Q$94)</f>
        <v>6.8392135925812738E-5</v>
      </c>
      <c r="R143" s="69">
        <f>('C'!N49/2)/(D!R$94)</f>
        <v>-6.1855980365479359E-5</v>
      </c>
      <c r="S143" s="69">
        <f>('C'!O49/2)/(D!S$94)</f>
        <v>-2.3475038873122544E-3</v>
      </c>
      <c r="T143" s="69">
        <f>('C'!P49/2)/(D!T$94)</f>
        <v>-7.4778286204972696E-4</v>
      </c>
      <c r="U143" s="69">
        <f>('C'!Q49/2)/(D!U$94)</f>
        <v>-1.021606317959453E-3</v>
      </c>
      <c r="V143" s="69">
        <f>('C'!R49/2)/(D!V$94)</f>
        <v>-9.4585330557776033E-4</v>
      </c>
      <c r="W143" s="69">
        <f>('C'!S49/2)/(D!W$94)</f>
        <v>1.7950953200079279E-4</v>
      </c>
      <c r="X143" s="69">
        <f>('C'!T49/2)/(D!X$94)</f>
        <v>3.4785846038435601E-4</v>
      </c>
      <c r="Y143" s="69">
        <f>('C'!U49/2)/(D!Y$94)</f>
        <v>1.3555575560196615E-4</v>
      </c>
      <c r="Z143" s="69">
        <f>('C'!V49/2)/(D!Z$94)</f>
        <v>1.4473875594274148E-4</v>
      </c>
      <c r="AA143" s="69">
        <f>('C'!W49/2)/(D!AA$94)</f>
        <v>-8.79425612985675E-5</v>
      </c>
      <c r="AB143" s="69">
        <f>('C'!X49/2)/(D!AB$94)</f>
        <v>1.3319859497542883E-5</v>
      </c>
      <c r="AC143" s="69">
        <f>('C'!Y49/2)/(D!AC$94)</f>
        <v>-1.1422753255919085E-5</v>
      </c>
    </row>
    <row r="144" spans="6:29" x14ac:dyDescent="0.25">
      <c r="F144" s="210" t="s">
        <v>20</v>
      </c>
      <c r="G144" s="211"/>
      <c r="H144" s="69">
        <f>('C'!D50/2)/(D!H$94)</f>
        <v>1.4589338363435364E-2</v>
      </c>
      <c r="I144" s="69">
        <f>('C'!E50/2)/(D!I$94)</f>
        <v>1.2611734477329075E-2</v>
      </c>
      <c r="J144" s="69">
        <f>('C'!F50/2)/(D!J$94)</f>
        <v>1.0953838236612876E-2</v>
      </c>
      <c r="K144" s="69">
        <f>('C'!G50/2)/(D!K$94)</f>
        <v>1.0815451552697124E-2</v>
      </c>
      <c r="L144" s="69">
        <f>('C'!H50/2)/(D!L$94)</f>
        <v>1.4456561459678968E-2</v>
      </c>
      <c r="M144" s="69">
        <f>('C'!I50/2)/(D!M$94)</f>
        <v>1.0654945123168259E-2</v>
      </c>
      <c r="N144" s="69">
        <f>('C'!J50/2)/(D!N$94)</f>
        <v>8.5464378105461116E-3</v>
      </c>
      <c r="O144" s="69">
        <f>('C'!K50/2)/(D!O$94)</f>
        <v>0.18915642689598711</v>
      </c>
      <c r="P144" s="69">
        <f>('C'!L50/2)/(D!P$94)</f>
        <v>5.9474644682593052E-2</v>
      </c>
      <c r="Q144" s="69">
        <f>('C'!M50/2)/(D!Q$94)</f>
        <v>1.4629434056880318E-2</v>
      </c>
      <c r="R144" s="69">
        <f>('C'!N50/2)/(D!R$94)</f>
        <v>1.5139895954008159E-2</v>
      </c>
      <c r="S144" s="69">
        <f>('C'!O50/2)/(D!S$94)</f>
        <v>5.3947119247920007E-3</v>
      </c>
      <c r="T144" s="69">
        <f>('C'!P50/2)/(D!T$94)</f>
        <v>3.7087913443255406E-3</v>
      </c>
      <c r="U144" s="69">
        <f>('C'!Q50/2)/(D!U$94)</f>
        <v>8.7853454482437546E-3</v>
      </c>
      <c r="V144" s="69">
        <f>('C'!R50/2)/(D!V$94)</f>
        <v>1.2285880061130852E-3</v>
      </c>
      <c r="W144" s="69">
        <f>('C'!S50/2)/(D!W$94)</f>
        <v>4.571865373816532E-3</v>
      </c>
      <c r="X144" s="69">
        <f>('C'!T50/2)/(D!X$94)</f>
        <v>1.2186971632976767E-3</v>
      </c>
      <c r="Y144" s="69">
        <f>('C'!U50/2)/(D!Y$94)</f>
        <v>2.216852416337318E-3</v>
      </c>
      <c r="Z144" s="69">
        <f>('C'!V50/2)/(D!Z$94)</f>
        <v>3.7412924048767274E-3</v>
      </c>
      <c r="AA144" s="69">
        <f>('C'!W50/2)/(D!AA$94)</f>
        <v>3.9269178215523108E-3</v>
      </c>
      <c r="AB144" s="69">
        <f>('C'!X50/2)/(D!AB$94)</f>
        <v>5.6188367697230868E-3</v>
      </c>
      <c r="AC144" s="69">
        <f>('C'!Y50/2)/(D!AC$94)</f>
        <v>5.9427524342637716E-3</v>
      </c>
    </row>
    <row r="145" spans="6:29" x14ac:dyDescent="0.25">
      <c r="F145" s="206" t="s">
        <v>21</v>
      </c>
      <c r="G145" s="207"/>
      <c r="H145" s="69">
        <f>('C'!D51/2)/(D!H$94)</f>
        <v>0</v>
      </c>
      <c r="I145" s="69">
        <f>('C'!E51/2)/(D!I$94)</f>
        <v>0</v>
      </c>
      <c r="J145" s="69">
        <f>('C'!F51/2)/(D!J$94)</f>
        <v>0</v>
      </c>
      <c r="K145" s="69">
        <f>('C'!G51/2)/(D!K$94)</f>
        <v>1.0498890032191864E-4</v>
      </c>
      <c r="L145" s="69">
        <f>('C'!H51/2)/(D!L$94)</f>
        <v>0</v>
      </c>
      <c r="M145" s="69">
        <f>('C'!I51/2)/(D!M$94)</f>
        <v>2.2645685340788661E-5</v>
      </c>
      <c r="N145" s="69">
        <f>('C'!J51/2)/(D!N$94)</f>
        <v>0</v>
      </c>
      <c r="O145" s="69">
        <f>('C'!K51/2)/(D!O$94)</f>
        <v>0</v>
      </c>
      <c r="P145" s="69">
        <f>('C'!L51/2)/(D!P$94)</f>
        <v>-1.5063856620503408E-3</v>
      </c>
      <c r="Q145" s="69">
        <f>('C'!M51/2)/(D!Q$94)</f>
        <v>-5.6545015589968878E-4</v>
      </c>
      <c r="R145" s="69">
        <f>('C'!N51/2)/(D!R$94)</f>
        <v>0</v>
      </c>
      <c r="S145" s="69">
        <f>('C'!O51/2)/(D!S$94)</f>
        <v>4.130016585395078E-5</v>
      </c>
      <c r="T145" s="69">
        <f>('C'!P51/2)/(D!T$94)</f>
        <v>2.8204121422871347E-7</v>
      </c>
      <c r="U145" s="69">
        <f>('C'!Q51/2)/(D!U$94)</f>
        <v>6.5758831414306152E-5</v>
      </c>
      <c r="V145" s="69">
        <f>('C'!R51/2)/(D!V$94)</f>
        <v>6.1239618922702399E-4</v>
      </c>
      <c r="W145" s="69">
        <f>('C'!S51/2)/(D!W$94)</f>
        <v>1.5270809428103734E-4</v>
      </c>
      <c r="X145" s="69">
        <f>('C'!T51/2)/(D!X$94)</f>
        <v>1.2029972168439282E-3</v>
      </c>
      <c r="Y145" s="69">
        <f>('C'!U51/2)/(D!Y$94)</f>
        <v>1.5481022124366191E-3</v>
      </c>
      <c r="Z145" s="69">
        <f>('C'!V51/2)/(D!Z$94)</f>
        <v>0</v>
      </c>
      <c r="AA145" s="69">
        <f>('C'!W51/2)/(D!AA$94)</f>
        <v>0</v>
      </c>
      <c r="AB145" s="69">
        <f>('C'!X51/2)/(D!AB$94)</f>
        <v>1.3172356546630102E-4</v>
      </c>
      <c r="AC145" s="69">
        <f>('C'!Y51/2)/(D!AC$94)</f>
        <v>0</v>
      </c>
    </row>
    <row r="146" spans="6:29" x14ac:dyDescent="0.25">
      <c r="F146" s="210" t="s">
        <v>22</v>
      </c>
      <c r="G146" s="211"/>
      <c r="H146" s="69">
        <f>('C'!D52/2)/(D!H$94)</f>
        <v>-4.4291157704841495E-2</v>
      </c>
      <c r="I146" s="69">
        <f>('C'!E52/2)/(D!I$94)</f>
        <v>-2.0287688174206401E-2</v>
      </c>
      <c r="J146" s="69">
        <f>('C'!F52/2)/(D!J$94)</f>
        <v>-2.0320077742043193E-2</v>
      </c>
      <c r="K146" s="69">
        <f>('C'!G52/2)/(D!K$94)</f>
        <v>-1.8291056405172409E-3</v>
      </c>
      <c r="L146" s="69">
        <f>('C'!H52/2)/(D!L$94)</f>
        <v>3.1429304210058913E-2</v>
      </c>
      <c r="M146" s="69">
        <f>('C'!I52/2)/(D!M$94)</f>
        <v>-1.1609502807974114E-2</v>
      </c>
      <c r="N146" s="69">
        <f>('C'!J52/2)/(D!N$94)</f>
        <v>-9.8913943337023084E-3</v>
      </c>
      <c r="O146" s="69">
        <f>('C'!K52/2)/(D!O$94)</f>
        <v>3.088219389703778E-2</v>
      </c>
      <c r="P146" s="69">
        <f>('C'!L52/2)/(D!P$94)</f>
        <v>2.47299338187369E-2</v>
      </c>
      <c r="Q146" s="69">
        <f>('C'!M52/2)/(D!Q$94)</f>
        <v>1.594214965596794E-3</v>
      </c>
      <c r="R146" s="69">
        <f>('C'!N52/2)/(D!R$94)</f>
        <v>2.4554081418407903E-4</v>
      </c>
      <c r="S146" s="69">
        <f>('C'!O52/2)/(D!S$94)</f>
        <v>1.613434185885053E-3</v>
      </c>
      <c r="T146" s="69">
        <f>('C'!P52/2)/(D!T$94)</f>
        <v>1.2293467809281044E-2</v>
      </c>
      <c r="U146" s="69">
        <f>('C'!Q52/2)/(D!U$94)</f>
        <v>1.9624654306203457E-2</v>
      </c>
      <c r="V146" s="69">
        <f>('C'!R52/2)/(D!V$94)</f>
        <v>6.7738054232240556E-3</v>
      </c>
      <c r="W146" s="69">
        <f>('C'!S52/2)/(D!W$94)</f>
        <v>6.0935564142346448E-3</v>
      </c>
      <c r="X146" s="69">
        <f>('C'!T52/2)/(D!X$94)</f>
        <v>8.6791531087093126E-3</v>
      </c>
      <c r="Y146" s="69">
        <f>('C'!U52/2)/(D!Y$94)</f>
        <v>-4.6940239854041466E-3</v>
      </c>
      <c r="Z146" s="69">
        <f>('C'!V52/2)/(D!Z$94)</f>
        <v>-2.6066746747737356E-2</v>
      </c>
      <c r="AA146" s="69">
        <f>('C'!W52/2)/(D!AA$94)</f>
        <v>4.4617797754565331E-3</v>
      </c>
      <c r="AB146" s="69">
        <f>('C'!X52/2)/(D!AB$94)</f>
        <v>2.2658693246876936E-2</v>
      </c>
      <c r="AC146" s="69">
        <f>('C'!Y52/2)/(D!AC$94)</f>
        <v>8.3057595041379408E-3</v>
      </c>
    </row>
    <row r="147" spans="6:29" x14ac:dyDescent="0.25">
      <c r="F147" s="206" t="s">
        <v>23</v>
      </c>
      <c r="G147" s="207"/>
      <c r="H147" s="69">
        <f>('C'!D53/2)/(D!H$94)</f>
        <v>1.2400932203940005E-2</v>
      </c>
      <c r="I147" s="69">
        <f>('C'!E53/2)/(D!I$94)</f>
        <v>-1.8410539194489708E-3</v>
      </c>
      <c r="J147" s="69">
        <f>('C'!F53/2)/(D!J$94)</f>
        <v>-4.4711208379771106E-2</v>
      </c>
      <c r="K147" s="69">
        <f>('C'!G53/2)/(D!K$94)</f>
        <v>-1.9397124704335723E-2</v>
      </c>
      <c r="L147" s="69">
        <f>('C'!H53/2)/(D!L$94)</f>
        <v>1.7491039431444283E-2</v>
      </c>
      <c r="M147" s="69">
        <f>('C'!I53/2)/(D!M$94)</f>
        <v>-2.0878616083669334E-2</v>
      </c>
      <c r="N147" s="69">
        <f>('C'!J53/2)/(D!N$94)</f>
        <v>-1.3067318342633418E-2</v>
      </c>
      <c r="O147" s="69">
        <f>('C'!K53/2)/(D!O$94)</f>
        <v>1.4721454765419466E-2</v>
      </c>
      <c r="P147" s="69">
        <f>('C'!L53/2)/(D!P$94)</f>
        <v>2.0243305887101295E-2</v>
      </c>
      <c r="Q147" s="69">
        <f>('C'!M53/2)/(D!Q$94)</f>
        <v>1.7594635028869064E-2</v>
      </c>
      <c r="R147" s="69">
        <f>('C'!N53/2)/(D!R$94)</f>
        <v>3.4258357512102967E-2</v>
      </c>
      <c r="S147" s="69">
        <f>('C'!O53/2)/(D!S$94)</f>
        <v>1.7734875508938309E-2</v>
      </c>
      <c r="T147" s="69">
        <f>('C'!P53/2)/(D!T$94)</f>
        <v>2.0089364190559574E-2</v>
      </c>
      <c r="U147" s="69">
        <f>('C'!Q53/2)/(D!U$94)</f>
        <v>6.7158112456742226E-3</v>
      </c>
      <c r="V147" s="69">
        <f>('C'!R53/2)/(D!V$94)</f>
        <v>2.1697642430622003E-2</v>
      </c>
      <c r="W147" s="69">
        <f>('C'!S53/2)/(D!W$94)</f>
        <v>1.8214485282882744E-2</v>
      </c>
      <c r="X147" s="69">
        <f>('C'!T53/2)/(D!X$94)</f>
        <v>1.0936974452997609E-2</v>
      </c>
      <c r="Y147" s="69">
        <f>('C'!U53/2)/(D!Y$94)</f>
        <v>4.7912025525119681E-3</v>
      </c>
      <c r="Z147" s="69">
        <f>('C'!V53/2)/(D!Z$94)</f>
        <v>1.1163497177350924E-2</v>
      </c>
      <c r="AA147" s="69">
        <f>('C'!W53/2)/(D!AA$94)</f>
        <v>1.1565228813272305E-3</v>
      </c>
      <c r="AB147" s="69">
        <f>('C'!X53/2)/(D!AB$94)</f>
        <v>7.6024650293511787E-3</v>
      </c>
      <c r="AC147" s="69">
        <f>('C'!Y53/2)/(D!AC$94)</f>
        <v>1.3627519878782622E-2</v>
      </c>
    </row>
    <row r="148" spans="6:29" x14ac:dyDescent="0.25">
      <c r="F148" s="210" t="s">
        <v>24</v>
      </c>
      <c r="G148" s="211"/>
      <c r="H148" s="69">
        <f>('C'!D54/2)/(D!H$94)</f>
        <v>-8.6544270390335378E-3</v>
      </c>
      <c r="I148" s="69">
        <f>('C'!E54/2)/(D!I$94)</f>
        <v>1.3254611481732221E-2</v>
      </c>
      <c r="J148" s="69">
        <f>('C'!F54/2)/(D!J$94)</f>
        <v>8.8644933332662872E-3</v>
      </c>
      <c r="K148" s="69">
        <f>('C'!G54/2)/(D!K$94)</f>
        <v>1.2642693184389533E-2</v>
      </c>
      <c r="L148" s="69">
        <f>('C'!H54/2)/(D!L$94)</f>
        <v>5.465197163767356E-2</v>
      </c>
      <c r="M148" s="69">
        <f>('C'!I54/2)/(D!M$94)</f>
        <v>7.2248371030929459E-2</v>
      </c>
      <c r="N148" s="69">
        <f>('C'!J54/2)/(D!N$94)</f>
        <v>4.4720589753548354E-2</v>
      </c>
      <c r="O148" s="69">
        <f>('C'!K54/2)/(D!O$94)</f>
        <v>3.8191176926797521E-2</v>
      </c>
      <c r="P148" s="69">
        <f>('C'!L54/2)/(D!P$94)</f>
        <v>2.2929587949266195E-2</v>
      </c>
      <c r="Q148" s="69">
        <f>('C'!M54/2)/(D!Q$94)</f>
        <v>1.1390553501127495E-2</v>
      </c>
      <c r="R148" s="69">
        <f>('C'!N54/2)/(D!R$94)</f>
        <v>2.7643506536142531E-2</v>
      </c>
      <c r="S148" s="69">
        <f>('C'!O54/2)/(D!S$94)</f>
        <v>3.6714328286907454E-2</v>
      </c>
      <c r="T148" s="69">
        <f>('C'!P54/2)/(D!T$94)</f>
        <v>1.1728633270919008E-2</v>
      </c>
      <c r="U148" s="69">
        <f>('C'!Q54/2)/(D!U$94)</f>
        <v>9.8064804208022726E-3</v>
      </c>
      <c r="V148" s="69">
        <f>('C'!R54/2)/(D!V$94)</f>
        <v>6.9072639684793526E-3</v>
      </c>
      <c r="W148" s="69">
        <f>('C'!S54/2)/(D!W$94)</f>
        <v>2.361186629536596E-3</v>
      </c>
      <c r="X148" s="69">
        <f>('C'!T54/2)/(D!X$94)</f>
        <v>9.3040234993640048E-3</v>
      </c>
      <c r="Y148" s="69">
        <f>('C'!U54/2)/(D!Y$94)</f>
        <v>-1.6351641777179481E-2</v>
      </c>
      <c r="Z148" s="69">
        <f>('C'!V54/2)/(D!Z$94)</f>
        <v>4.1888243173610869E-3</v>
      </c>
      <c r="AA148" s="69">
        <f>('C'!W54/2)/(D!AA$94)</f>
        <v>4.9370561788003673E-3</v>
      </c>
      <c r="AB148" s="69">
        <f>('C'!X54/2)/(D!AB$94)</f>
        <v>8.387556346186844E-3</v>
      </c>
      <c r="AC148" s="69">
        <f>('C'!Y54/2)/(D!AC$94)</f>
        <v>5.6438844946662403E-3</v>
      </c>
    </row>
    <row r="149" spans="6:29" x14ac:dyDescent="0.25">
      <c r="F149" s="206" t="s">
        <v>25</v>
      </c>
      <c r="G149" s="207"/>
      <c r="H149" s="69">
        <f>('C'!D55/2)/(D!H$94)</f>
        <v>6.3162705021366358E-3</v>
      </c>
      <c r="I149" s="69">
        <f>('C'!E55/2)/(D!I$94)</f>
        <v>6.1786519638786846E-3</v>
      </c>
      <c r="J149" s="69">
        <f>('C'!F55/2)/(D!J$94)</f>
        <v>6.4654151437321845E-3</v>
      </c>
      <c r="K149" s="69">
        <f>('C'!G55/2)/(D!K$94)</f>
        <v>7.9931136349580354E-3</v>
      </c>
      <c r="L149" s="69">
        <f>('C'!H55/2)/(D!L$94)</f>
        <v>1.232169429762134E-2</v>
      </c>
      <c r="M149" s="69">
        <f>('C'!I55/2)/(D!M$94)</f>
        <v>1.5376450380460939E-2</v>
      </c>
      <c r="N149" s="69">
        <f>('C'!J55/2)/(D!N$94)</f>
        <v>2.3125651658090069E-2</v>
      </c>
      <c r="O149" s="69">
        <f>('C'!K55/2)/(D!O$94)</f>
        <v>1.6682221120238417E-2</v>
      </c>
      <c r="P149" s="69">
        <f>('C'!L55/2)/(D!P$94)</f>
        <v>1.9728491353869546E-2</v>
      </c>
      <c r="Q149" s="69">
        <f>('C'!M55/2)/(D!Q$94)</f>
        <v>1.724552080685985E-2</v>
      </c>
      <c r="R149" s="69">
        <f>('C'!N55/2)/(D!R$94)</f>
        <v>1.2623703019637458E-2</v>
      </c>
      <c r="S149" s="69">
        <f>('C'!O55/2)/(D!S$94)</f>
        <v>1.219930633941255E-2</v>
      </c>
      <c r="T149" s="69">
        <f>('C'!P55/2)/(D!T$94)</f>
        <v>1.4344264206806748E-2</v>
      </c>
      <c r="U149" s="69">
        <f>('C'!Q55/2)/(D!U$94)</f>
        <v>1.3795380230530403E-2</v>
      </c>
      <c r="V149" s="69">
        <f>('C'!R55/2)/(D!V$94)</f>
        <v>1.3901810266062317E-2</v>
      </c>
      <c r="W149" s="69">
        <f>('C'!S55/2)/(D!W$94)</f>
        <v>1.3975623199853189E-2</v>
      </c>
      <c r="X149" s="69">
        <f>('C'!T55/2)/(D!X$94)</f>
        <v>1.2947533566158893E-2</v>
      </c>
      <c r="Y149" s="69">
        <f>('C'!U55/2)/(D!Y$94)</f>
        <v>1.0677176862910694E-2</v>
      </c>
      <c r="Z149" s="69">
        <f>('C'!V55/2)/(D!Z$94)</f>
        <v>8.5697516318788119E-3</v>
      </c>
      <c r="AA149" s="69">
        <f>('C'!W55/2)/(D!AA$94)</f>
        <v>1.0019576723188895E-2</v>
      </c>
      <c r="AB149" s="69">
        <f>('C'!X55/2)/(D!AB$94)</f>
        <v>1.291703751435303E-2</v>
      </c>
      <c r="AC149" s="69">
        <f>('C'!Y55/2)/(D!AC$94)</f>
        <v>1.3178285102353027E-2</v>
      </c>
    </row>
    <row r="150" spans="6:29" ht="15.75" thickBot="1" x14ac:dyDescent="0.3">
      <c r="F150" s="208" t="s">
        <v>26</v>
      </c>
      <c r="G150" s="209"/>
      <c r="H150" s="70">
        <f>('C'!D56/2)/(D!H$94)</f>
        <v>0</v>
      </c>
      <c r="I150" s="70">
        <f>('C'!E56/2)/(D!I$94)</f>
        <v>5.1461448913190944E-9</v>
      </c>
      <c r="J150" s="70">
        <f>('C'!F56/2)/(D!J$94)</f>
        <v>-4.6878145990360939E-9</v>
      </c>
      <c r="K150" s="70">
        <f>('C'!G56/2)/(D!K$94)</f>
        <v>0</v>
      </c>
      <c r="L150" s="70">
        <f>('C'!H56/2)/(D!L$94)</f>
        <v>0</v>
      </c>
      <c r="M150" s="70">
        <f>('C'!I56/2)/(D!M$94)</f>
        <v>0</v>
      </c>
      <c r="N150" s="70">
        <f>('C'!J56/2)/(D!N$94)</f>
        <v>-1.1740920212440945E-5</v>
      </c>
      <c r="O150" s="70">
        <f>('C'!K56/2)/(D!O$94)</f>
        <v>5.1055108978774917E-9</v>
      </c>
      <c r="P150" s="70">
        <f>('C'!L56/2)/(D!P$94)</f>
        <v>-2.6542863574069664E-4</v>
      </c>
      <c r="Q150" s="70">
        <f>('C'!M56/2)/(D!Q$94)</f>
        <v>4.2707715702393417E-9</v>
      </c>
      <c r="R150" s="70">
        <f>('C'!N56/2)/(D!R$94)</f>
        <v>-2.1655733695128112E-5</v>
      </c>
      <c r="S150" s="70">
        <f>('C'!O56/2)/(D!S$94)</f>
        <v>3.6170703706192785E-5</v>
      </c>
      <c r="T150" s="70">
        <f>('C'!P56/2)/(D!T$94)</f>
        <v>2.1430311064044985E-6</v>
      </c>
      <c r="U150" s="70">
        <f>('C'!Q56/2)/(D!U$94)</f>
        <v>2.3052888761516143E-5</v>
      </c>
      <c r="V150" s="70">
        <f>('C'!R56/2)/(D!V$94)</f>
        <v>2.8138965839586884E-5</v>
      </c>
      <c r="W150" s="70">
        <f>('C'!S56/2)/(D!W$94)</f>
        <v>3.9023659821920119E-5</v>
      </c>
      <c r="X150" s="70">
        <f>('C'!T56/2)/(D!X$94)</f>
        <v>-3.0502497563293081E-5</v>
      </c>
      <c r="Y150" s="70">
        <f>('C'!U56/2)/(D!Y$94)</f>
        <v>2.2779058662456338E-5</v>
      </c>
      <c r="Z150" s="70">
        <f>('C'!V56/2)/(D!Z$94)</f>
        <v>-4.7476026872738347E-7</v>
      </c>
      <c r="AA150" s="70">
        <f>('C'!W56/2)/(D!AA$94)</f>
        <v>-2.0755126652929406E-5</v>
      </c>
      <c r="AB150" s="70">
        <f>('C'!X56/2)/(D!AB$94)</f>
        <v>-1.5618161290835118E-5</v>
      </c>
      <c r="AC150" s="70">
        <f>('C'!Y56/2)/(D!AC$94)</f>
        <v>4.1867497289477491E-5</v>
      </c>
    </row>
    <row r="151" spans="6:29" x14ac:dyDescent="0.25">
      <c r="F151" s="1" t="s">
        <v>57</v>
      </c>
    </row>
  </sheetData>
  <mergeCells count="84">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 ref="F56:G56"/>
    <mergeCell ref="F67:G67"/>
    <mergeCell ref="F68:G68"/>
    <mergeCell ref="F69:G69"/>
    <mergeCell ref="F70:G70"/>
    <mergeCell ref="F71:G71"/>
    <mergeCell ref="F72:G72"/>
    <mergeCell ref="F73:G73"/>
    <mergeCell ref="F74:G74"/>
    <mergeCell ref="F75:G75"/>
    <mergeCell ref="F76:G76"/>
    <mergeCell ref="F86:G86"/>
    <mergeCell ref="F87:G87"/>
    <mergeCell ref="F88:G88"/>
    <mergeCell ref="F89:G89"/>
    <mergeCell ref="F80:G80"/>
    <mergeCell ref="F81:G81"/>
    <mergeCell ref="F82:G82"/>
    <mergeCell ref="F83:G83"/>
    <mergeCell ref="F84:G84"/>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113:G113"/>
    <mergeCell ref="F114:G114"/>
    <mergeCell ref="F115:G115"/>
    <mergeCell ref="F116:G116"/>
    <mergeCell ref="F117:G117"/>
    <mergeCell ref="F118:G118"/>
    <mergeCell ref="F119:G119"/>
    <mergeCell ref="F120:G120"/>
    <mergeCell ref="F121:G121"/>
    <mergeCell ref="F122:G122"/>
    <mergeCell ref="F126:G126"/>
    <mergeCell ref="F127:G127"/>
    <mergeCell ref="F128:G128"/>
    <mergeCell ref="F129:G129"/>
    <mergeCell ref="F130:G130"/>
    <mergeCell ref="F131:G131"/>
    <mergeCell ref="F132:G132"/>
    <mergeCell ref="F133:G133"/>
    <mergeCell ref="F134:G134"/>
    <mergeCell ref="F135:G135"/>
    <mergeCell ref="F136:G136"/>
    <mergeCell ref="F140:G140"/>
    <mergeCell ref="F141:G141"/>
    <mergeCell ref="F142:G142"/>
    <mergeCell ref="F143:G143"/>
    <mergeCell ref="F149:G149"/>
    <mergeCell ref="F150:G150"/>
    <mergeCell ref="F144:G144"/>
    <mergeCell ref="F145:G145"/>
    <mergeCell ref="F146:G146"/>
    <mergeCell ref="F147:G147"/>
    <mergeCell ref="F148:G148"/>
  </mergeCells>
  <hyperlinks>
    <hyperlink ref="H95" r:id="rId1"/>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113"/>
  <sheetViews>
    <sheetView showGridLines="0" workbookViewId="0">
      <selection activeCell="D70" sqref="D70"/>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6" width="21.28515625" bestFit="1" customWidth="1"/>
  </cols>
  <sheetData>
    <row r="7" spans="2:11" ht="15" customHeight="1" x14ac:dyDescent="0.25">
      <c r="B7" s="189" t="s">
        <v>10</v>
      </c>
      <c r="C7" s="189"/>
      <c r="D7" s="189"/>
      <c r="E7" s="87"/>
      <c r="J7" s="180" t="s">
        <v>46</v>
      </c>
      <c r="K7" s="180"/>
    </row>
    <row r="8" spans="2:11" x14ac:dyDescent="0.25">
      <c r="B8" s="189"/>
      <c r="C8" s="189"/>
      <c r="D8" s="189"/>
      <c r="E8" s="87"/>
      <c r="J8" s="180"/>
      <c r="K8" s="180"/>
    </row>
    <row r="9" spans="2:11" x14ac:dyDescent="0.25">
      <c r="B9" s="189"/>
      <c r="C9" s="189"/>
      <c r="D9" s="189"/>
      <c r="E9" s="87"/>
      <c r="J9" s="180"/>
      <c r="K9" s="180"/>
    </row>
    <row r="10" spans="2:11" x14ac:dyDescent="0.25">
      <c r="B10" s="189"/>
      <c r="C10" s="189"/>
      <c r="D10" s="189"/>
      <c r="E10" s="87"/>
      <c r="J10" s="180"/>
      <c r="K10" s="180"/>
    </row>
    <row r="11" spans="2:11" x14ac:dyDescent="0.25">
      <c r="B11" s="189"/>
      <c r="C11" s="189"/>
      <c r="D11" s="189"/>
      <c r="E11" s="87"/>
      <c r="J11" s="180"/>
      <c r="K11" s="180"/>
    </row>
    <row r="12" spans="2:11" x14ac:dyDescent="0.25">
      <c r="B12" s="189"/>
      <c r="C12" s="189"/>
      <c r="D12" s="189"/>
      <c r="E12" s="87"/>
      <c r="J12" s="180"/>
      <c r="K12" s="180"/>
    </row>
    <row r="13" spans="2:11" x14ac:dyDescent="0.25">
      <c r="B13" s="189"/>
      <c r="C13" s="189"/>
      <c r="D13" s="189"/>
      <c r="E13" s="87"/>
      <c r="J13" s="180"/>
      <c r="K13" s="180"/>
    </row>
    <row r="14" spans="2:11" x14ac:dyDescent="0.25">
      <c r="B14" s="189"/>
      <c r="C14" s="189"/>
      <c r="D14" s="189"/>
      <c r="E14" s="87"/>
      <c r="J14" s="180"/>
      <c r="K14" s="180"/>
    </row>
    <row r="15" spans="2:11" x14ac:dyDescent="0.25">
      <c r="B15" s="189"/>
      <c r="C15" s="189"/>
      <c r="D15" s="189"/>
      <c r="E15" s="87"/>
      <c r="J15" s="180"/>
      <c r="K15" s="180"/>
    </row>
    <row r="16" spans="2:11" x14ac:dyDescent="0.25">
      <c r="B16" s="189"/>
      <c r="C16" s="189"/>
      <c r="D16" s="189"/>
      <c r="E16" s="87"/>
      <c r="J16" s="180"/>
      <c r="K16" s="180"/>
    </row>
    <row r="17" spans="2:12" x14ac:dyDescent="0.25">
      <c r="B17" s="181" t="s">
        <v>3</v>
      </c>
      <c r="C17" s="181"/>
      <c r="D17" s="181"/>
      <c r="G17" s="88" t="s">
        <v>3</v>
      </c>
      <c r="H17" s="88"/>
      <c r="I17" s="88"/>
      <c r="J17" s="88" t="s">
        <v>3</v>
      </c>
      <c r="K17" s="88"/>
      <c r="L17" s="88"/>
    </row>
    <row r="44" spans="4:27" ht="15.75" thickBot="1" x14ac:dyDescent="0.3"/>
    <row r="45" spans="4:27" ht="15.75" thickBot="1" x14ac:dyDescent="0.3">
      <c r="D45" s="8" t="s">
        <v>15</v>
      </c>
      <c r="E45" s="9"/>
      <c r="F45" s="18">
        <v>1995</v>
      </c>
      <c r="G45" s="10">
        <v>1996</v>
      </c>
      <c r="H45" s="18">
        <v>1997</v>
      </c>
      <c r="I45" s="10">
        <v>1998</v>
      </c>
      <c r="J45" s="18">
        <v>1999</v>
      </c>
      <c r="K45" s="10">
        <v>2000</v>
      </c>
      <c r="L45" s="18">
        <v>2001</v>
      </c>
      <c r="M45" s="10">
        <v>2002</v>
      </c>
      <c r="N45" s="18">
        <v>2003</v>
      </c>
      <c r="O45" s="10">
        <v>2004</v>
      </c>
      <c r="P45" s="18">
        <v>2005</v>
      </c>
      <c r="Q45" s="10">
        <v>2006</v>
      </c>
      <c r="R45" s="18">
        <v>2007</v>
      </c>
      <c r="S45" s="10">
        <v>2008</v>
      </c>
      <c r="T45" s="18">
        <v>2009</v>
      </c>
      <c r="U45" s="10">
        <v>2010</v>
      </c>
      <c r="V45" s="18">
        <v>2011</v>
      </c>
      <c r="W45" s="10">
        <v>2012</v>
      </c>
      <c r="X45" s="18">
        <v>2013</v>
      </c>
      <c r="Y45" s="10">
        <v>2014</v>
      </c>
      <c r="Z45" s="18">
        <v>2015</v>
      </c>
      <c r="AA45" s="11">
        <v>2016</v>
      </c>
    </row>
    <row r="46" spans="4:27" ht="15.75" thickBot="1" x14ac:dyDescent="0.3">
      <c r="D46" s="183" t="s">
        <v>27</v>
      </c>
      <c r="E46" s="184"/>
      <c r="F46" s="71">
        <f>+A!D46/E!E60</f>
        <v>3.4349332787757896E-6</v>
      </c>
      <c r="G46" s="71">
        <f>+A!E46/E!F60</f>
        <v>4.1233795223939891E-6</v>
      </c>
      <c r="H46" s="71">
        <f>+A!F46/E!G60</f>
        <v>3.4847291908955379E-6</v>
      </c>
      <c r="I46" s="71">
        <f>+A!G46/E!H60</f>
        <v>4.1071667277318148E-6</v>
      </c>
      <c r="J46" s="71">
        <f>+A!H46/E!I60</f>
        <v>4.9880714099550039E-6</v>
      </c>
      <c r="K46" s="71">
        <f>+A!I46/E!J60</f>
        <v>4.9663448260730151E-6</v>
      </c>
      <c r="L46" s="71">
        <f>+A!J46/E!K60</f>
        <v>3.9156866903983726E-6</v>
      </c>
      <c r="M46" s="71">
        <f>+A!K46/E!L60</f>
        <v>9.6767090148403692E-6</v>
      </c>
      <c r="N46" s="71">
        <f>+A!L46/E!M60</f>
        <v>8.13827378783111E-6</v>
      </c>
      <c r="O46" s="71">
        <f>+A!M46/E!N60</f>
        <v>3.5584677312609953E-6</v>
      </c>
      <c r="P46" s="71">
        <f>+A!N46/E!O60</f>
        <v>6.0891842655815653E-6</v>
      </c>
      <c r="Q46" s="71">
        <f>+A!O46/E!P60</f>
        <v>4.0090719773907411E-6</v>
      </c>
      <c r="R46" s="71">
        <f>+A!P46/E!Q60</f>
        <v>3.6064030741630083E-6</v>
      </c>
      <c r="S46" s="71">
        <f>+A!Q46/E!R60</f>
        <v>3.7067780870029206E-6</v>
      </c>
      <c r="T46" s="71">
        <f>+A!R46/E!S60</f>
        <v>2.8490148744930296E-6</v>
      </c>
      <c r="U46" s="71">
        <f>+A!S46/E!T60</f>
        <v>2.2678293232320501E-6</v>
      </c>
      <c r="V46" s="71">
        <f>+A!T46/E!U60</f>
        <v>2.2017685140561322E-6</v>
      </c>
      <c r="W46" s="71">
        <f>+A!U46/E!V60</f>
        <v>1.7402114871368762E-6</v>
      </c>
      <c r="X46" s="71">
        <f>+A!V46/E!W60</f>
        <v>1.9044310468540067E-6</v>
      </c>
      <c r="Y46" s="71">
        <f>+A!W46/E!X60</f>
        <v>1.8451806981836206E-6</v>
      </c>
      <c r="Z46" s="71">
        <f>+A!X46/E!Y60</f>
        <v>2.3474247195281493E-6</v>
      </c>
      <c r="AA46" s="71">
        <f>+A!Y46/E!Z60</f>
        <v>2.1036921147342258E-6</v>
      </c>
    </row>
    <row r="47" spans="4:27" x14ac:dyDescent="0.25">
      <c r="D47" s="206" t="s">
        <v>17</v>
      </c>
      <c r="E47" s="207"/>
      <c r="F47" s="72">
        <f>+A!D47/E!E61</f>
        <v>3.0532342964911563E-7</v>
      </c>
      <c r="G47" s="72">
        <f>+A!E47/E!F61</f>
        <v>2.5529052232085872E-7</v>
      </c>
      <c r="H47" s="72">
        <f>+A!F47/E!G61</f>
        <v>4.2676155836033531E-7</v>
      </c>
      <c r="I47" s="72">
        <f>+A!G47/E!H61</f>
        <v>1.0100787619606946E-6</v>
      </c>
      <c r="J47" s="72">
        <f>+A!H47/E!I61</f>
        <v>6.958113211806544E-7</v>
      </c>
      <c r="K47" s="72">
        <f>+A!I47/E!J61</f>
        <v>1.7576435622382432E-6</v>
      </c>
      <c r="L47" s="72">
        <f>+A!J47/E!K61</f>
        <v>1.6877487532565679E-6</v>
      </c>
      <c r="M47" s="72">
        <f>+A!K47/E!L61</f>
        <v>3.0551749668838323E-6</v>
      </c>
      <c r="N47" s="72">
        <f>+A!L47/E!M61</f>
        <v>6.9025929814340496E-5</v>
      </c>
      <c r="O47" s="72">
        <f>+A!M47/E!N61</f>
        <v>2.5644698892833828E-5</v>
      </c>
      <c r="P47" s="72">
        <f>+A!N47/E!O61</f>
        <v>5.9625411386068337E-5</v>
      </c>
      <c r="Q47" s="72">
        <f>+A!O47/E!P61</f>
        <v>3.5954182011552865E-5</v>
      </c>
      <c r="R47" s="72">
        <f>+A!P47/E!Q61</f>
        <v>2.3889219544882858E-5</v>
      </c>
      <c r="S47" s="72">
        <f>+A!Q47/E!R61</f>
        <v>1.4727551493000049E-5</v>
      </c>
      <c r="T47" s="72">
        <f>+A!R47/E!S61</f>
        <v>5.835986972077885E-6</v>
      </c>
      <c r="U47" s="72">
        <f>+A!S47/E!T61</f>
        <v>2.1244244342440787E-6</v>
      </c>
      <c r="V47" s="72">
        <f>+A!T47/E!U61</f>
        <v>2.4026138053596096E-6</v>
      </c>
      <c r="W47" s="72">
        <f>+A!U47/E!V61</f>
        <v>4.631433370427799E-6</v>
      </c>
      <c r="X47" s="72">
        <f>+A!V47/E!W61</f>
        <v>3.5944816263650959E-6</v>
      </c>
      <c r="Y47" s="72">
        <f>+A!W47/E!X61</f>
        <v>2.5297755601231757E-6</v>
      </c>
      <c r="Z47" s="72">
        <f>+A!X47/E!Y61</f>
        <v>2.6395835551160493E-6</v>
      </c>
      <c r="AA47" s="72">
        <f>+A!Y47/E!Z61</f>
        <v>3.9925456722439488E-6</v>
      </c>
    </row>
    <row r="48" spans="4:27" x14ac:dyDescent="0.25">
      <c r="D48" s="53" t="s">
        <v>18</v>
      </c>
      <c r="E48" s="54"/>
      <c r="F48" s="73">
        <f>+A!D48/E!E62</f>
        <v>1.9718824437660556E-7</v>
      </c>
      <c r="G48" s="73">
        <f>+A!E48/E!F62</f>
        <v>0</v>
      </c>
      <c r="H48" s="73">
        <f>+A!F48/E!G62</f>
        <v>0</v>
      </c>
      <c r="I48" s="73">
        <f>+A!G48/E!H62</f>
        <v>0</v>
      </c>
      <c r="J48" s="73">
        <f>+A!H48/E!I62</f>
        <v>0</v>
      </c>
      <c r="K48" s="73">
        <f>+A!I48/E!J62</f>
        <v>0</v>
      </c>
      <c r="L48" s="73">
        <f>+A!J48/E!K62</f>
        <v>0</v>
      </c>
      <c r="M48" s="73">
        <f>+A!K48/E!L62</f>
        <v>2.4012380894283201E-7</v>
      </c>
      <c r="N48" s="73">
        <f>+A!L48/E!M62</f>
        <v>2.9499492985846303E-7</v>
      </c>
      <c r="O48" s="73">
        <f>+A!M48/E!N62</f>
        <v>0</v>
      </c>
      <c r="P48" s="73">
        <f>+A!N48/E!O62</f>
        <v>9.5160343150877597E-11</v>
      </c>
      <c r="Q48" s="73">
        <f>+A!O48/E!P62</f>
        <v>8.6669099893039736E-8</v>
      </c>
      <c r="R48" s="73">
        <f>+A!P48/E!Q62</f>
        <v>0</v>
      </c>
      <c r="S48" s="73">
        <f>+A!Q48/E!R62</f>
        <v>1.3037337209939881E-7</v>
      </c>
      <c r="T48" s="73">
        <f>+A!R48/E!S62</f>
        <v>0</v>
      </c>
      <c r="U48" s="73">
        <f>+A!S48/E!T62</f>
        <v>0</v>
      </c>
      <c r="V48" s="73">
        <f>+A!T48/E!U62</f>
        <v>0</v>
      </c>
      <c r="W48" s="73">
        <f>+A!U48/E!V62</f>
        <v>0</v>
      </c>
      <c r="X48" s="73">
        <f>+A!V48/E!W62</f>
        <v>5.2055260484420547E-8</v>
      </c>
      <c r="Y48" s="73">
        <f>+A!W48/E!X62</f>
        <v>2.9973509815484292E-8</v>
      </c>
      <c r="Z48" s="73">
        <f>+A!X48/E!Y62</f>
        <v>4.6415463464904596E-8</v>
      </c>
      <c r="AA48" s="73">
        <f>+A!Y48/E!Z62</f>
        <v>0</v>
      </c>
    </row>
    <row r="49" spans="4:27" x14ac:dyDescent="0.25">
      <c r="D49" s="51" t="s">
        <v>19</v>
      </c>
      <c r="E49" s="52"/>
      <c r="F49" s="73">
        <f>+A!D49/E!E63</f>
        <v>4.1152038289184541E-7</v>
      </c>
      <c r="G49" s="73">
        <f>+A!E49/E!F63</f>
        <v>1.8945729295088129E-6</v>
      </c>
      <c r="H49" s="73">
        <f>+A!F49/E!G63</f>
        <v>1.4817256535310292E-6</v>
      </c>
      <c r="I49" s="73">
        <f>+A!G49/E!H63</f>
        <v>1.439558662474663E-6</v>
      </c>
      <c r="J49" s="73">
        <f>+A!H49/E!I63</f>
        <v>4.2090274032141573E-6</v>
      </c>
      <c r="K49" s="73">
        <f>+A!I49/E!J63</f>
        <v>8.4099555318409514E-7</v>
      </c>
      <c r="L49" s="73">
        <f>+A!J49/E!K63</f>
        <v>5.0032260158245737E-7</v>
      </c>
      <c r="M49" s="73">
        <f>+A!K49/E!L63</f>
        <v>3.9319038264421492E-6</v>
      </c>
      <c r="N49" s="73">
        <f>+A!L49/E!M63</f>
        <v>6.2691441265777726E-7</v>
      </c>
      <c r="O49" s="73">
        <f>+A!M49/E!N63</f>
        <v>5.4299177050797353E-7</v>
      </c>
      <c r="P49" s="73">
        <f>+A!N49/E!O63</f>
        <v>1.552685359978371E-7</v>
      </c>
      <c r="Q49" s="73">
        <f>+A!O49/E!P63</f>
        <v>1.2669058882443085E-7</v>
      </c>
      <c r="R49" s="73">
        <f>+A!P49/E!Q63</f>
        <v>2.445410408184061E-7</v>
      </c>
      <c r="S49" s="73">
        <f>+A!Q49/E!R63</f>
        <v>7.1359701691904675E-7</v>
      </c>
      <c r="T49" s="73">
        <f>+A!R49/E!S63</f>
        <v>5.8378295778942712E-7</v>
      </c>
      <c r="U49" s="73">
        <f>+A!S49/E!T63</f>
        <v>2.1782449792945617E-7</v>
      </c>
      <c r="V49" s="73">
        <f>+A!T49/E!U63</f>
        <v>3.0262196629854966E-7</v>
      </c>
      <c r="W49" s="73">
        <f>+A!U49/E!V63</f>
        <v>1.3977003448918167E-7</v>
      </c>
      <c r="X49" s="73">
        <f>+A!V49/E!W63</f>
        <v>1.4627680858896601E-7</v>
      </c>
      <c r="Y49" s="73">
        <f>+A!W49/E!X63</f>
        <v>8.5267646177695699E-8</v>
      </c>
      <c r="Z49" s="73">
        <f>+A!X49/E!Y63</f>
        <v>5.5081538515981457E-8</v>
      </c>
      <c r="AA49" s="73">
        <f>+A!Y49/E!Z63</f>
        <v>3.2106537209901686E-9</v>
      </c>
    </row>
    <row r="50" spans="4:27" x14ac:dyDescent="0.25">
      <c r="D50" s="53" t="s">
        <v>20</v>
      </c>
      <c r="E50" s="54"/>
      <c r="F50" s="73">
        <f>+A!D50/E!E64</f>
        <v>7.2503833616773123E-6</v>
      </c>
      <c r="G50" s="73">
        <f>+A!E50/E!F64</f>
        <v>5.3840560231864947E-6</v>
      </c>
      <c r="H50" s="73">
        <f>+A!F50/E!G64</f>
        <v>5.1019181010299788E-6</v>
      </c>
      <c r="I50" s="73">
        <f>+A!G50/E!H64</f>
        <v>6.3436276503080556E-6</v>
      </c>
      <c r="J50" s="73">
        <f>+A!H50/E!I64</f>
        <v>5.9301003932006505E-6</v>
      </c>
      <c r="K50" s="73">
        <f>+A!I50/E!J64</f>
        <v>3.1996028181321466E-6</v>
      </c>
      <c r="L50" s="73">
        <f>+A!J50/E!K64</f>
        <v>2.7810468342434199E-6</v>
      </c>
      <c r="M50" s="73">
        <f>+A!K50/E!L64</f>
        <v>6.0682926287094241E-5</v>
      </c>
      <c r="N50" s="73">
        <f>+A!L50/E!M64</f>
        <v>1.4812878223320275E-5</v>
      </c>
      <c r="O50" s="73">
        <f>+A!M50/E!N64</f>
        <v>3.3349628826765338E-6</v>
      </c>
      <c r="P50" s="73">
        <f>+A!N50/E!O64</f>
        <v>3.0570937593078578E-6</v>
      </c>
      <c r="Q50" s="73">
        <f>+A!O50/E!P64</f>
        <v>9.8368583754255931E-7</v>
      </c>
      <c r="R50" s="73">
        <f>+A!P50/E!Q64</f>
        <v>7.5719475673304197E-7</v>
      </c>
      <c r="S50" s="73">
        <f>+A!Q50/E!R64</f>
        <v>1.491690963565955E-6</v>
      </c>
      <c r="T50" s="73">
        <f>+A!R50/E!S64</f>
        <v>3.1732553580703388E-7</v>
      </c>
      <c r="U50" s="73">
        <f>+A!S50/E!T64</f>
        <v>1.1119378935956772E-6</v>
      </c>
      <c r="V50" s="73">
        <f>+A!T50/E!U64</f>
        <v>2.4922222586493248E-7</v>
      </c>
      <c r="W50" s="73">
        <f>+A!U50/E!V64</f>
        <v>4.8044618034792323E-7</v>
      </c>
      <c r="X50" s="73">
        <f>+A!V50/E!W64</f>
        <v>8.4502903081174621E-7</v>
      </c>
      <c r="Y50" s="73">
        <f>+A!W50/E!X64</f>
        <v>9.4941518899855221E-7</v>
      </c>
      <c r="Z50" s="73">
        <f>+A!X50/E!Y64</f>
        <v>1.6853028453127608E-6</v>
      </c>
      <c r="AA50" s="73">
        <f>+A!Y50/E!Z64</f>
        <v>2.2210247493722124E-6</v>
      </c>
    </row>
    <row r="51" spans="4:27" x14ac:dyDescent="0.25">
      <c r="D51" s="51" t="s">
        <v>21</v>
      </c>
      <c r="E51" s="52"/>
      <c r="F51" s="73">
        <f>+A!D51/E!E65</f>
        <v>0</v>
      </c>
      <c r="G51" s="73">
        <f>+A!E51/E!F65</f>
        <v>0</v>
      </c>
      <c r="H51" s="73">
        <f>+A!F51/E!G65</f>
        <v>0</v>
      </c>
      <c r="I51" s="73">
        <f>+A!G51/E!H65</f>
        <v>7.231914885254075E-7</v>
      </c>
      <c r="J51" s="73">
        <f>+A!H51/E!I65</f>
        <v>0</v>
      </c>
      <c r="K51" s="73">
        <f>+A!I51/E!J65</f>
        <v>2.3181413094240632E-7</v>
      </c>
      <c r="L51" s="73">
        <f>+A!J51/E!K65</f>
        <v>0</v>
      </c>
      <c r="M51" s="73">
        <f>+A!K51/E!L65</f>
        <v>0</v>
      </c>
      <c r="N51" s="73">
        <f>+A!L51/E!M65</f>
        <v>4.6625177410839016E-7</v>
      </c>
      <c r="O51" s="73">
        <f>+A!M51/E!N65</f>
        <v>0</v>
      </c>
      <c r="P51" s="73">
        <f>+A!N51/E!O65</f>
        <v>0</v>
      </c>
      <c r="Q51" s="73">
        <f>+A!O51/E!P65</f>
        <v>2.9614075408736566E-7</v>
      </c>
      <c r="R51" s="73">
        <f>+A!P51/E!Q65</f>
        <v>1.8910528027924861E-9</v>
      </c>
      <c r="S51" s="73">
        <f>+A!Q51/E!R65</f>
        <v>3.5520337224343092E-7</v>
      </c>
      <c r="T51" s="73">
        <f>+A!R51/E!S65</f>
        <v>4.3584811842790883E-6</v>
      </c>
      <c r="U51" s="73">
        <f>+A!S51/E!T65</f>
        <v>1.0735277675511635E-6</v>
      </c>
      <c r="V51" s="73">
        <f>+A!T51/E!U65</f>
        <v>7.1895749590025539E-6</v>
      </c>
      <c r="W51" s="73">
        <f>+A!U51/E!V65</f>
        <v>1.0551085640009264E-5</v>
      </c>
      <c r="X51" s="73">
        <f>+A!V51/E!W65</f>
        <v>0</v>
      </c>
      <c r="Y51" s="73">
        <f>+A!W51/E!X65</f>
        <v>0</v>
      </c>
      <c r="Z51" s="73">
        <f>+A!X51/E!Y65</f>
        <v>8.7727125759331521E-7</v>
      </c>
      <c r="AA51" s="73">
        <f>+A!Y51/E!Z65</f>
        <v>0</v>
      </c>
    </row>
    <row r="52" spans="4:27" x14ac:dyDescent="0.25">
      <c r="D52" s="53" t="s">
        <v>22</v>
      </c>
      <c r="E52" s="54"/>
      <c r="F52" s="73">
        <f>+A!D52/E!E66</f>
        <v>1.3466160304777574E-5</v>
      </c>
      <c r="G52" s="73">
        <f>+A!E52/E!F66</f>
        <v>1.9325374066555287E-5</v>
      </c>
      <c r="H52" s="73">
        <f>+A!F52/E!G66</f>
        <v>1.4166941585741428E-5</v>
      </c>
      <c r="I52" s="73">
        <f>+A!G52/E!H66</f>
        <v>1.5802623159939302E-5</v>
      </c>
      <c r="J52" s="73">
        <f>+A!H52/E!I66</f>
        <v>1.5547239537336755E-5</v>
      </c>
      <c r="K52" s="73">
        <f>+A!I52/E!J66</f>
        <v>1.0645441979135527E-5</v>
      </c>
      <c r="L52" s="73">
        <f>+A!J52/E!K66</f>
        <v>6.6506364249749742E-6</v>
      </c>
      <c r="M52" s="73">
        <f>+A!K52/E!L66</f>
        <v>1.2924238983109098E-5</v>
      </c>
      <c r="N52" s="73">
        <f>+A!L52/E!M66</f>
        <v>8.9396760590821434E-6</v>
      </c>
      <c r="O52" s="73">
        <f>+A!M52/E!N66</f>
        <v>4.3412191383474713E-6</v>
      </c>
      <c r="P52" s="73">
        <f>+A!N52/E!O66</f>
        <v>4.5215707543672799E-6</v>
      </c>
      <c r="Q52" s="73">
        <f>+A!O52/E!P66</f>
        <v>2.5481453755992527E-6</v>
      </c>
      <c r="R52" s="73">
        <f>+A!P52/E!Q66</f>
        <v>4.8894102976128272E-6</v>
      </c>
      <c r="S52" s="73">
        <f>+A!Q52/E!R66</f>
        <v>9.7802794966676326E-6</v>
      </c>
      <c r="T52" s="73">
        <f>+A!R52/E!S66</f>
        <v>4.5131024718136152E-6</v>
      </c>
      <c r="U52" s="73">
        <f>+A!S52/E!T66</f>
        <v>4.2845970295135736E-6</v>
      </c>
      <c r="V52" s="73">
        <f>+A!T52/E!U66</f>
        <v>4.7566151432670609E-6</v>
      </c>
      <c r="W52" s="73">
        <f>+A!U52/E!V66</f>
        <v>2.6307626818488692E-6</v>
      </c>
      <c r="X52" s="73">
        <f>+A!V52/E!W66</f>
        <v>4.7879454686284592E-6</v>
      </c>
      <c r="Y52" s="73">
        <f>+A!W52/E!X66</f>
        <v>5.0289335443052334E-6</v>
      </c>
      <c r="Z52" s="73">
        <f>+A!X52/E!Y66</f>
        <v>8.4265783566832072E-6</v>
      </c>
      <c r="AA52" s="73">
        <f>+A!Y52/E!Z66</f>
        <v>4.1664852068313473E-6</v>
      </c>
    </row>
    <row r="53" spans="4:27" x14ac:dyDescent="0.25">
      <c r="D53" s="51" t="s">
        <v>23</v>
      </c>
      <c r="E53" s="52"/>
      <c r="F53" s="73">
        <f>+A!D53/E!E67</f>
        <v>6.19047652321831E-6</v>
      </c>
      <c r="G53" s="73">
        <f>+A!E53/E!F67</f>
        <v>6.1119080306569524E-6</v>
      </c>
      <c r="H53" s="73">
        <f>+A!F53/E!G67</f>
        <v>4.9567299182615221E-6</v>
      </c>
      <c r="I53" s="73">
        <f>+A!G53/E!H67</f>
        <v>5.6170770842852403E-6</v>
      </c>
      <c r="J53" s="73">
        <f>+A!H53/E!I67</f>
        <v>5.7061005109602235E-6</v>
      </c>
      <c r="K53" s="73">
        <f>+A!I53/E!J67</f>
        <v>5.8944910815133242E-6</v>
      </c>
      <c r="L53" s="73">
        <f>+A!J53/E!K67</f>
        <v>5.0538511678698558E-6</v>
      </c>
      <c r="M53" s="73">
        <f>+A!K53/E!L67</f>
        <v>4.3602600715554165E-6</v>
      </c>
      <c r="N53" s="73">
        <f>+A!L53/E!M67</f>
        <v>5.0251305702912956E-6</v>
      </c>
      <c r="O53" s="73">
        <f>+A!M53/E!N67</f>
        <v>4.2727099507121358E-6</v>
      </c>
      <c r="P53" s="73">
        <f>+A!N53/E!O67</f>
        <v>7.0394542057850419E-6</v>
      </c>
      <c r="Q53" s="73">
        <f>+A!O53/E!P67</f>
        <v>3.6564235484290431E-6</v>
      </c>
      <c r="R53" s="73">
        <f>+A!P53/E!Q67</f>
        <v>5.0385090158371543E-6</v>
      </c>
      <c r="S53" s="73">
        <f>+A!Q53/E!R67</f>
        <v>4.8821631548150714E-6</v>
      </c>
      <c r="T53" s="73">
        <f>+A!R53/E!S67</f>
        <v>7.8680624772773629E-6</v>
      </c>
      <c r="U53" s="73">
        <f>+A!S53/E!T67</f>
        <v>6.5473148428669884E-6</v>
      </c>
      <c r="V53" s="73">
        <f>+A!T53/E!U67</f>
        <v>4.7816999537474291E-6</v>
      </c>
      <c r="W53" s="73">
        <f>+A!U53/E!V67</f>
        <v>3.8093007471215716E-6</v>
      </c>
      <c r="X53" s="73">
        <f>+A!V53/E!W67</f>
        <v>4.2622877131239087E-6</v>
      </c>
      <c r="Y53" s="73">
        <f>+A!W53/E!X67</f>
        <v>3.148440928026153E-6</v>
      </c>
      <c r="Z53" s="73">
        <f>+A!X53/E!Y67</f>
        <v>2.1897579607955924E-6</v>
      </c>
      <c r="AA53" s="73">
        <f>+A!Y53/E!Z67</f>
        <v>3.8722051321758402E-6</v>
      </c>
    </row>
    <row r="54" spans="4:27" x14ac:dyDescent="0.25">
      <c r="D54" s="53" t="s">
        <v>24</v>
      </c>
      <c r="E54" s="54"/>
      <c r="F54" s="73">
        <f>+A!D54/E!E68</f>
        <v>9.1163119008468894E-7</v>
      </c>
      <c r="G54" s="73">
        <f>+A!E54/E!F68</f>
        <v>1.5464814369680533E-6</v>
      </c>
      <c r="H54" s="73">
        <f>+A!F54/E!G68</f>
        <v>1.6025817687758471E-6</v>
      </c>
      <c r="I54" s="73">
        <f>+A!G54/E!H68</f>
        <v>2.2550700687248849E-6</v>
      </c>
      <c r="J54" s="73">
        <f>+A!H54/E!I68</f>
        <v>4.0204715635003925E-6</v>
      </c>
      <c r="K54" s="73">
        <f>+A!I54/E!J68</f>
        <v>5.5358621732356256E-6</v>
      </c>
      <c r="L54" s="73">
        <f>+A!J54/E!K68</f>
        <v>3.5804758025246136E-6</v>
      </c>
      <c r="M54" s="73">
        <f>+A!K54/E!L68</f>
        <v>2.9233191011865499E-6</v>
      </c>
      <c r="N54" s="73">
        <f>+A!L54/E!M68</f>
        <v>1.4832791671045395E-6</v>
      </c>
      <c r="O54" s="73">
        <f>+A!M54/E!N68</f>
        <v>7.6872202816499812E-7</v>
      </c>
      <c r="P54" s="73">
        <f>+A!N54/E!O68</f>
        <v>2.0853168829509163E-6</v>
      </c>
      <c r="Q54" s="73">
        <f>+A!O54/E!P68</f>
        <v>2.6568258751080565E-6</v>
      </c>
      <c r="R54" s="73">
        <f>+A!P54/E!Q68</f>
        <v>1.5622054536919624E-6</v>
      </c>
      <c r="S54" s="73">
        <f>+A!Q54/E!R68</f>
        <v>1.5718244733216238E-6</v>
      </c>
      <c r="T54" s="73">
        <f>+A!R54/E!S68</f>
        <v>1.047228409066013E-6</v>
      </c>
      <c r="U54" s="73">
        <f>+A!S54/E!T68</f>
        <v>2.871822995659865E-7</v>
      </c>
      <c r="V54" s="73">
        <f>+A!T54/E!U68</f>
        <v>1.1080725263943543E-6</v>
      </c>
      <c r="W54" s="73">
        <f>+A!U54/E!V68</f>
        <v>4.6266745878961448E-7</v>
      </c>
      <c r="X54" s="73">
        <f>+A!V54/E!W68</f>
        <v>5.2795850338843099E-7</v>
      </c>
      <c r="Y54" s="73">
        <f>+A!W54/E!X68</f>
        <v>5.9558637080006239E-7</v>
      </c>
      <c r="Z54" s="73">
        <f>+A!X54/E!Y68</f>
        <v>8.2544978270985588E-7</v>
      </c>
      <c r="AA54" s="73">
        <f>+A!Y54/E!Z68</f>
        <v>5.4152032260712807E-7</v>
      </c>
    </row>
    <row r="55" spans="4:27" x14ac:dyDescent="0.25">
      <c r="D55" s="51" t="s">
        <v>25</v>
      </c>
      <c r="E55" s="52"/>
      <c r="F55" s="73">
        <f>+A!D55/E!E69</f>
        <v>2.2465414470136428E-6</v>
      </c>
      <c r="G55" s="73">
        <f>+A!E55/E!F69</f>
        <v>2.1390270883123152E-6</v>
      </c>
      <c r="H55" s="73">
        <f>+A!F55/E!G69</f>
        <v>2.3514506066381013E-6</v>
      </c>
      <c r="I55" s="73">
        <f>+A!G55/E!H69</f>
        <v>2.4691446712652273E-6</v>
      </c>
      <c r="J55" s="73">
        <f>+A!H55/E!I69</f>
        <v>3.0120004739327976E-6</v>
      </c>
      <c r="K55" s="73">
        <f>+A!I55/E!J69</f>
        <v>3.9559088086708224E-6</v>
      </c>
      <c r="L55" s="73">
        <f>+A!J55/E!K69</f>
        <v>5.9569815736866209E-6</v>
      </c>
      <c r="M55" s="73">
        <f>+A!K55/E!L69</f>
        <v>4.0881773287050923E-6</v>
      </c>
      <c r="N55" s="73">
        <f>+A!L55/E!M69</f>
        <v>4.0661348183602124E-6</v>
      </c>
      <c r="O55" s="73">
        <f>+A!M55/E!N69</f>
        <v>3.7768241624074154E-6</v>
      </c>
      <c r="P55" s="73">
        <f>+A!N55/E!O69</f>
        <v>3.1292284342589757E-6</v>
      </c>
      <c r="Q55" s="73">
        <f>+A!O55/E!P69</f>
        <v>3.0114675636470727E-6</v>
      </c>
      <c r="R55" s="73">
        <f>+A!P55/E!Q69</f>
        <v>4.4159272033086673E-6</v>
      </c>
      <c r="S55" s="73">
        <f>+A!Q55/E!R69</f>
        <v>4.1123552315053048E-6</v>
      </c>
      <c r="T55" s="73">
        <f>+A!R55/E!S69</f>
        <v>4.6632655695017008E-6</v>
      </c>
      <c r="U55" s="73">
        <f>+A!S55/E!T69</f>
        <v>4.9958204550451162E-6</v>
      </c>
      <c r="V55" s="73">
        <f>+A!T55/E!U69</f>
        <v>4.5626796231825752E-6</v>
      </c>
      <c r="W55" s="73">
        <f>+A!U55/E!V69</f>
        <v>3.9949797958355103E-6</v>
      </c>
      <c r="X55" s="73">
        <f>+A!V55/E!W69</f>
        <v>3.138872612371982E-6</v>
      </c>
      <c r="Y55" s="73">
        <f>+A!W55/E!X69</f>
        <v>3.4708136190453047E-6</v>
      </c>
      <c r="Z55" s="73">
        <f>+A!X55/E!Y69</f>
        <v>3.6865938024105071E-6</v>
      </c>
      <c r="AA55" s="73">
        <f>+A!Y55/E!Z69</f>
        <v>3.5991585184479947E-6</v>
      </c>
    </row>
    <row r="56" spans="4:27" ht="15.75" thickBot="1" x14ac:dyDescent="0.3">
      <c r="D56" s="55" t="s">
        <v>26</v>
      </c>
      <c r="E56" s="56"/>
      <c r="F56" s="74">
        <f>+A!D56/E!E70</f>
        <v>0</v>
      </c>
      <c r="G56" s="74">
        <f>+A!E56/E!F70</f>
        <v>6.7243632399166389E-12</v>
      </c>
      <c r="H56" s="74">
        <f>+A!F56/E!G70</f>
        <v>0</v>
      </c>
      <c r="I56" s="74">
        <f>+A!G56/E!H70</f>
        <v>0</v>
      </c>
      <c r="J56" s="74">
        <f>+A!H56/E!I70</f>
        <v>0</v>
      </c>
      <c r="K56" s="74">
        <f>+A!I56/E!J70</f>
        <v>0</v>
      </c>
      <c r="L56" s="74">
        <f>+A!J56/E!K70</f>
        <v>0</v>
      </c>
      <c r="M56" s="74">
        <f>+A!K56/E!L70</f>
        <v>4.3710024197913459E-12</v>
      </c>
      <c r="N56" s="74">
        <f>+A!L56/E!M70</f>
        <v>0</v>
      </c>
      <c r="O56" s="74">
        <f>+A!M56/E!N70</f>
        <v>2.8327490398307763E-12</v>
      </c>
      <c r="P56" s="74">
        <f>+A!N56/E!O70</f>
        <v>7.1404342540743787E-8</v>
      </c>
      <c r="Q56" s="74">
        <f>+A!O56/E!P70</f>
        <v>4.1724420425795315E-8</v>
      </c>
      <c r="R56" s="74">
        <f>+A!P56/E!Q70</f>
        <v>1.3267017824362697E-8</v>
      </c>
      <c r="S56" s="74">
        <f>+A!Q56/E!R70</f>
        <v>1.7022359514287579E-8</v>
      </c>
      <c r="T56" s="74">
        <f>+A!R56/E!S70</f>
        <v>2.0220872846276906E-8</v>
      </c>
      <c r="U56" s="74">
        <f>+A!S56/E!T70</f>
        <v>4.1344363693267168E-8</v>
      </c>
      <c r="V56" s="74">
        <f>+A!T56/E!U70</f>
        <v>2.8325010683810825E-9</v>
      </c>
      <c r="W56" s="74">
        <f>+A!U56/E!V70</f>
        <v>2.2384057207304189E-8</v>
      </c>
      <c r="X56" s="74">
        <f>+A!V56/E!W70</f>
        <v>1.6653517572294138E-9</v>
      </c>
      <c r="Y56" s="74">
        <f>+A!W56/E!X70</f>
        <v>7.5485614425582881E-9</v>
      </c>
      <c r="Z56" s="74">
        <f>+A!X56/E!Y70</f>
        <v>2.4686402462790128E-10</v>
      </c>
      <c r="AA56" s="74">
        <f>+A!Y56/E!Z70</f>
        <v>4.2867476096515264E-8</v>
      </c>
    </row>
    <row r="57" spans="4:27" x14ac:dyDescent="0.25">
      <c r="D57" s="1" t="s">
        <v>57</v>
      </c>
    </row>
    <row r="58" spans="4:27" ht="16.5" thickBot="1" x14ac:dyDescent="0.3">
      <c r="E58" s="218" t="s">
        <v>14</v>
      </c>
      <c r="F58" s="218"/>
      <c r="G58" s="218"/>
      <c r="H58" s="218"/>
      <c r="I58" s="218"/>
      <c r="J58" s="218"/>
      <c r="K58" s="218"/>
      <c r="L58" s="218"/>
      <c r="M58" s="218"/>
      <c r="N58" s="218"/>
      <c r="O58" s="218"/>
      <c r="P58" s="218"/>
      <c r="Q58" s="218"/>
      <c r="R58" s="218"/>
      <c r="S58" s="218"/>
      <c r="T58" s="218"/>
      <c r="U58" s="218"/>
      <c r="V58" s="218"/>
      <c r="W58" s="218"/>
      <c r="X58" s="218"/>
      <c r="Y58" s="218"/>
      <c r="Z58" s="218"/>
    </row>
    <row r="59" spans="4:27" ht="15.75" thickBot="1" x14ac:dyDescent="0.3">
      <c r="D59" s="82" t="s">
        <v>15</v>
      </c>
      <c r="E59" s="18">
        <v>1995</v>
      </c>
      <c r="F59" s="10">
        <v>1996</v>
      </c>
      <c r="G59" s="18">
        <v>1997</v>
      </c>
      <c r="H59" s="10">
        <v>1998</v>
      </c>
      <c r="I59" s="18">
        <v>1999</v>
      </c>
      <c r="J59" s="10">
        <v>2000</v>
      </c>
      <c r="K59" s="18">
        <v>2001</v>
      </c>
      <c r="L59" s="10">
        <v>2002</v>
      </c>
      <c r="M59" s="18">
        <v>2003</v>
      </c>
      <c r="N59" s="10">
        <v>2004</v>
      </c>
      <c r="O59" s="18">
        <v>2005</v>
      </c>
      <c r="P59" s="10">
        <v>2006</v>
      </c>
      <c r="Q59" s="18">
        <v>2007</v>
      </c>
      <c r="R59" s="10">
        <v>2008</v>
      </c>
      <c r="S59" s="18">
        <v>2009</v>
      </c>
      <c r="T59" s="10">
        <v>2010</v>
      </c>
      <c r="U59" s="18">
        <v>2011</v>
      </c>
      <c r="V59" s="10">
        <v>2012</v>
      </c>
      <c r="W59" s="18">
        <v>2013</v>
      </c>
      <c r="X59" s="10">
        <v>2014</v>
      </c>
      <c r="Y59" s="18">
        <v>2015</v>
      </c>
      <c r="Z59" s="11">
        <v>2016</v>
      </c>
    </row>
    <row r="60" spans="4:27" ht="15.75" thickBot="1" x14ac:dyDescent="0.3">
      <c r="D60" s="83" t="s">
        <v>16</v>
      </c>
      <c r="E60" s="78">
        <v>5120808054.3179998</v>
      </c>
      <c r="F60" s="78">
        <v>5354916247.724</v>
      </c>
      <c r="G60" s="78">
        <v>5569478411.8970003</v>
      </c>
      <c r="H60" s="78">
        <v>5463081848.7349997</v>
      </c>
      <c r="I60" s="78">
        <v>5652105128.9949999</v>
      </c>
      <c r="J60" s="78">
        <v>6379790592.401</v>
      </c>
      <c r="K60" s="78">
        <v>6136948612.085</v>
      </c>
      <c r="L60" s="78">
        <v>6436388332.4879999</v>
      </c>
      <c r="M60" s="78">
        <v>7496996364.4169998</v>
      </c>
      <c r="N60" s="78">
        <v>9180372696.0939999</v>
      </c>
      <c r="O60" s="78">
        <v>10459251555.252001</v>
      </c>
      <c r="P60" s="78">
        <v>12116770233.598</v>
      </c>
      <c r="Q60" s="78">
        <v>14005385965.273001</v>
      </c>
      <c r="R60" s="78">
        <v>16140650342.620001</v>
      </c>
      <c r="S60" s="78">
        <v>12517228084.443001</v>
      </c>
      <c r="T60" s="78">
        <v>15249499001.412001</v>
      </c>
      <c r="U60" s="78">
        <v>18328320049.257999</v>
      </c>
      <c r="V60" s="78">
        <v>18461022259.344002</v>
      </c>
      <c r="W60" s="78">
        <v>18982928817.360001</v>
      </c>
      <c r="X60" s="78">
        <v>18964968598.710999</v>
      </c>
      <c r="Y60" s="78">
        <v>16531306276.693001</v>
      </c>
      <c r="Z60" s="78">
        <v>15932387047.158001</v>
      </c>
    </row>
    <row r="61" spans="4:27" x14ac:dyDescent="0.25">
      <c r="D61" s="84" t="s">
        <v>17</v>
      </c>
      <c r="E61" s="79">
        <v>361246433.41900003</v>
      </c>
      <c r="F61" s="79">
        <v>383786280.46700001</v>
      </c>
      <c r="G61" s="79">
        <v>373672363.11699998</v>
      </c>
      <c r="H61" s="79">
        <v>359548199.28600001</v>
      </c>
      <c r="I61" s="79">
        <v>349623515.16100001</v>
      </c>
      <c r="J61" s="79">
        <v>335333632.292</v>
      </c>
      <c r="K61" s="79">
        <v>350966930.86400002</v>
      </c>
      <c r="L61" s="79">
        <v>369213878.82099998</v>
      </c>
      <c r="M61" s="79">
        <v>422906494.39300001</v>
      </c>
      <c r="N61" s="79">
        <v>487951566.61000001</v>
      </c>
      <c r="O61" s="79">
        <v>538579663.49399996</v>
      </c>
      <c r="P61" s="79">
        <v>594638865.46300006</v>
      </c>
      <c r="Q61" s="79">
        <v>710649545.00100005</v>
      </c>
      <c r="R61" s="79">
        <v>853460061.29900002</v>
      </c>
      <c r="S61" s="79">
        <v>776881103.69200003</v>
      </c>
      <c r="T61" s="79">
        <v>870319965.35000002</v>
      </c>
      <c r="U61" s="79">
        <v>1048891001.283</v>
      </c>
      <c r="V61" s="79">
        <v>1050673433.212</v>
      </c>
      <c r="W61" s="79">
        <v>1123967075.076</v>
      </c>
      <c r="X61" s="79">
        <v>1165964699.1989999</v>
      </c>
      <c r="Y61" s="79">
        <v>1037112462.189</v>
      </c>
      <c r="Z61" s="79">
        <v>1054746105.793</v>
      </c>
    </row>
    <row r="62" spans="4:27" x14ac:dyDescent="0.25">
      <c r="D62" s="85" t="s">
        <v>18</v>
      </c>
      <c r="E62" s="80">
        <v>57807705.707999997</v>
      </c>
      <c r="F62" s="80">
        <v>62253071.881999999</v>
      </c>
      <c r="G62" s="80">
        <v>62408609.306999996</v>
      </c>
      <c r="H62" s="80">
        <v>60753903.616999999</v>
      </c>
      <c r="I62" s="80">
        <v>59832220.829000004</v>
      </c>
      <c r="J62" s="80">
        <v>56605165.846000001</v>
      </c>
      <c r="K62" s="80">
        <v>57546090.354999997</v>
      </c>
      <c r="L62" s="80">
        <v>61647364.604000002</v>
      </c>
      <c r="M62" s="80">
        <v>70150358.210999995</v>
      </c>
      <c r="N62" s="80">
        <v>78777480.966999993</v>
      </c>
      <c r="O62" s="80">
        <v>84068633.372999996</v>
      </c>
      <c r="P62" s="80">
        <v>93147384.822999999</v>
      </c>
      <c r="Q62" s="80">
        <v>109478980.274</v>
      </c>
      <c r="R62" s="80">
        <v>120515406.99600001</v>
      </c>
      <c r="S62" s="80">
        <v>112564104.932</v>
      </c>
      <c r="T62" s="80">
        <v>119705626.59299999</v>
      </c>
      <c r="U62" s="80">
        <v>139488001.15700001</v>
      </c>
      <c r="V62" s="80">
        <v>143908173.13100001</v>
      </c>
      <c r="W62" s="80">
        <v>151089437.00999999</v>
      </c>
      <c r="X62" s="80">
        <v>152134335.55399999</v>
      </c>
      <c r="Y62" s="80">
        <v>139608645.83199999</v>
      </c>
      <c r="Z62" s="80">
        <v>144415096.38600001</v>
      </c>
    </row>
    <row r="63" spans="4:27" x14ac:dyDescent="0.25">
      <c r="D63" s="85" t="s">
        <v>19</v>
      </c>
      <c r="E63" s="80">
        <v>213909209.99200001</v>
      </c>
      <c r="F63" s="80">
        <v>204629230.13499999</v>
      </c>
      <c r="G63" s="80">
        <v>207289385.36500001</v>
      </c>
      <c r="H63" s="80">
        <v>185810420.21599999</v>
      </c>
      <c r="I63" s="80">
        <v>178792136.023</v>
      </c>
      <c r="J63" s="80">
        <v>197197237.69299999</v>
      </c>
      <c r="K63" s="80">
        <v>186641578.26300001</v>
      </c>
      <c r="L63" s="80">
        <v>194525612.46700001</v>
      </c>
      <c r="M63" s="80">
        <v>230766747.54800001</v>
      </c>
      <c r="N63" s="80">
        <v>293827657.55500001</v>
      </c>
      <c r="O63" s="80">
        <v>339611626.14899999</v>
      </c>
      <c r="P63" s="80">
        <v>415034774.78399998</v>
      </c>
      <c r="Q63" s="80">
        <v>504340701.20599997</v>
      </c>
      <c r="R63" s="80">
        <v>582283824.27100003</v>
      </c>
      <c r="S63" s="80">
        <v>438039508.67000002</v>
      </c>
      <c r="T63" s="80">
        <v>631278856.63499999</v>
      </c>
      <c r="U63" s="80">
        <v>801290147.46000004</v>
      </c>
      <c r="V63" s="80">
        <v>746697962.70299995</v>
      </c>
      <c r="W63" s="80">
        <v>752388577.94099998</v>
      </c>
      <c r="X63" s="80">
        <v>723474878.98800004</v>
      </c>
      <c r="Y63" s="80">
        <v>583952461.50699997</v>
      </c>
      <c r="Z63" s="80">
        <v>572157622.602</v>
      </c>
    </row>
    <row r="64" spans="4:27" x14ac:dyDescent="0.25">
      <c r="D64" s="85" t="s">
        <v>20</v>
      </c>
      <c r="E64" s="80">
        <v>372289279.801</v>
      </c>
      <c r="F64" s="80">
        <v>455180070.46100003</v>
      </c>
      <c r="G64" s="80">
        <v>457996767.829</v>
      </c>
      <c r="H64" s="80">
        <v>335679695.81199998</v>
      </c>
      <c r="I64" s="80">
        <v>420213965.15600002</v>
      </c>
      <c r="J64" s="80">
        <v>665261321.79200006</v>
      </c>
      <c r="K64" s="80">
        <v>603578832.01800001</v>
      </c>
      <c r="L64" s="80">
        <v>610541766.30700004</v>
      </c>
      <c r="M64" s="80">
        <v>760329210.17799997</v>
      </c>
      <c r="N64" s="80">
        <v>1027141266.7869999</v>
      </c>
      <c r="O64" s="80">
        <v>1451704249.007</v>
      </c>
      <c r="P64" s="80">
        <v>1783347826.154</v>
      </c>
      <c r="Q64" s="80">
        <v>2031880155.428</v>
      </c>
      <c r="R64" s="80">
        <v>2873879446.0159998</v>
      </c>
      <c r="S64" s="80">
        <v>1810572850.8069999</v>
      </c>
      <c r="T64" s="80">
        <v>2360219051.006</v>
      </c>
      <c r="U64" s="80">
        <v>3280361521.3800001</v>
      </c>
      <c r="V64" s="80">
        <v>3411333187.8569999</v>
      </c>
      <c r="W64" s="80">
        <v>3366532860.1399999</v>
      </c>
      <c r="X64" s="80">
        <v>3128543796.664</v>
      </c>
      <c r="Y64" s="80">
        <v>1943865465.552</v>
      </c>
      <c r="Z64" s="80">
        <v>1511559022.901</v>
      </c>
    </row>
    <row r="65" spans="4:26" x14ac:dyDescent="0.25">
      <c r="D65" s="85" t="s">
        <v>21</v>
      </c>
      <c r="E65" s="80">
        <v>27122197.111000001</v>
      </c>
      <c r="F65" s="80">
        <v>25252927.008000001</v>
      </c>
      <c r="G65" s="80">
        <v>27447112.649999999</v>
      </c>
      <c r="H65" s="80">
        <v>28583024.452</v>
      </c>
      <c r="I65" s="80">
        <v>24944129.504000001</v>
      </c>
      <c r="J65" s="80">
        <v>19515635.140999999</v>
      </c>
      <c r="K65" s="80">
        <v>19215305.263</v>
      </c>
      <c r="L65" s="80">
        <v>24791720.844999999</v>
      </c>
      <c r="M65" s="80">
        <v>31081919.265000001</v>
      </c>
      <c r="N65" s="80">
        <v>37686872.938000001</v>
      </c>
      <c r="O65" s="80">
        <v>38942711.316</v>
      </c>
      <c r="P65" s="80">
        <v>45350056.737000003</v>
      </c>
      <c r="Q65" s="80">
        <v>61870297.766000003</v>
      </c>
      <c r="R65" s="80">
        <v>90336980.185000002</v>
      </c>
      <c r="S65" s="80">
        <v>65707063.513999999</v>
      </c>
      <c r="T65" s="80">
        <v>81656015.474999994</v>
      </c>
      <c r="U65" s="80">
        <v>112246830.251</v>
      </c>
      <c r="V65" s="80">
        <v>108476230.698</v>
      </c>
      <c r="W65" s="80">
        <v>100408657.598</v>
      </c>
      <c r="X65" s="80">
        <v>98484121.338</v>
      </c>
      <c r="Y65" s="80">
        <v>87544188.112000003</v>
      </c>
      <c r="Z65" s="80">
        <v>88686135.169</v>
      </c>
    </row>
    <row r="66" spans="4:26" x14ac:dyDescent="0.25">
      <c r="D66" s="85" t="s">
        <v>22</v>
      </c>
      <c r="E66" s="80">
        <v>474801268.90600002</v>
      </c>
      <c r="F66" s="80">
        <v>491511365.69400001</v>
      </c>
      <c r="G66" s="80">
        <v>511386099.54400003</v>
      </c>
      <c r="H66" s="80">
        <v>517868642.26099998</v>
      </c>
      <c r="I66" s="80">
        <v>538331835.68700004</v>
      </c>
      <c r="J66" s="80">
        <v>572194748.88300002</v>
      </c>
      <c r="K66" s="80">
        <v>593373287.58200002</v>
      </c>
      <c r="L66" s="80">
        <v>664499241.40400004</v>
      </c>
      <c r="M66" s="80">
        <v>793223373.32299995</v>
      </c>
      <c r="N66" s="80">
        <v>977008269.98899996</v>
      </c>
      <c r="O66" s="80">
        <v>1106518347.671</v>
      </c>
      <c r="P66" s="80">
        <v>1247921735.7260001</v>
      </c>
      <c r="Q66" s="80">
        <v>1470067260.158</v>
      </c>
      <c r="R66" s="80">
        <v>1683595137.0929999</v>
      </c>
      <c r="S66" s="80">
        <v>1436783906.5250001</v>
      </c>
      <c r="T66" s="80">
        <v>1696064752.401</v>
      </c>
      <c r="U66" s="80">
        <v>1987520267.092</v>
      </c>
      <c r="V66" s="80">
        <v>1951601349.4579999</v>
      </c>
      <c r="W66" s="80">
        <v>2007850144.2820001</v>
      </c>
      <c r="X66" s="80">
        <v>2043109321.187</v>
      </c>
      <c r="Y66" s="80">
        <v>1852356239.8989999</v>
      </c>
      <c r="Z66" s="80">
        <v>1812170120.6619999</v>
      </c>
    </row>
    <row r="67" spans="4:26" x14ac:dyDescent="0.25">
      <c r="D67" s="85" t="s">
        <v>23</v>
      </c>
      <c r="E67" s="80">
        <v>822271271.18700004</v>
      </c>
      <c r="F67" s="80">
        <v>822795757.85099995</v>
      </c>
      <c r="G67" s="80">
        <v>846039640.88300002</v>
      </c>
      <c r="H67" s="80">
        <v>827221690.26300001</v>
      </c>
      <c r="I67" s="80">
        <v>813710517.55599999</v>
      </c>
      <c r="J67" s="80">
        <v>869564298.10800004</v>
      </c>
      <c r="K67" s="80">
        <v>838251436.23800004</v>
      </c>
      <c r="L67" s="80">
        <v>887732597.70700002</v>
      </c>
      <c r="M67" s="80">
        <v>1024637853.281</v>
      </c>
      <c r="N67" s="80">
        <v>1289231205.381</v>
      </c>
      <c r="O67" s="80">
        <v>1442473195.1029999</v>
      </c>
      <c r="P67" s="80">
        <v>1704082942.655</v>
      </c>
      <c r="Q67" s="80">
        <v>2003584982.8329999</v>
      </c>
      <c r="R67" s="80">
        <v>2199390036.6500001</v>
      </c>
      <c r="S67" s="80">
        <v>1577957347.931</v>
      </c>
      <c r="T67" s="80">
        <v>1968568231.302</v>
      </c>
      <c r="U67" s="80">
        <v>2372282683.9250002</v>
      </c>
      <c r="V67" s="80">
        <v>2248935846.421</v>
      </c>
      <c r="W67" s="80">
        <v>2296530328.0349998</v>
      </c>
      <c r="X67" s="80">
        <v>2344716375.1069999</v>
      </c>
      <c r="Y67" s="80">
        <v>2084878823.0190001</v>
      </c>
      <c r="Z67" s="80">
        <v>1989907749.4560001</v>
      </c>
    </row>
    <row r="68" spans="4:26" x14ac:dyDescent="0.25">
      <c r="D68" s="85" t="s">
        <v>24</v>
      </c>
      <c r="E68" s="80">
        <v>1938110520.1500001</v>
      </c>
      <c r="F68" s="80">
        <v>2053266805.598</v>
      </c>
      <c r="G68" s="80">
        <v>2179471942.1199999</v>
      </c>
      <c r="H68" s="80">
        <v>2244395005.8109999</v>
      </c>
      <c r="I68" s="80">
        <v>2354761338.4330001</v>
      </c>
      <c r="J68" s="80">
        <v>2613892388.7880001</v>
      </c>
      <c r="K68" s="80">
        <v>2475522664.823</v>
      </c>
      <c r="L68" s="80">
        <v>2584616573.994</v>
      </c>
      <c r="M68" s="80">
        <v>2945774535.8410001</v>
      </c>
      <c r="N68" s="80">
        <v>3553255793.2810001</v>
      </c>
      <c r="O68" s="80">
        <v>3920758071.277</v>
      </c>
      <c r="P68" s="80">
        <v>4494076601.6569996</v>
      </c>
      <c r="Q68" s="80">
        <v>5061308665.46</v>
      </c>
      <c r="R68" s="80">
        <v>5433938804.8529997</v>
      </c>
      <c r="S68" s="80">
        <v>4214289797.52</v>
      </c>
      <c r="T68" s="80">
        <v>5144439619.8260002</v>
      </c>
      <c r="U68" s="80">
        <v>5829646386.974</v>
      </c>
      <c r="V68" s="80">
        <v>5875539652.4139996</v>
      </c>
      <c r="W68" s="80">
        <v>6080388855.1789999</v>
      </c>
      <c r="X68" s="80">
        <v>6275071397.2510004</v>
      </c>
      <c r="Y68" s="80">
        <v>5927281225.9250002</v>
      </c>
      <c r="Z68" s="80">
        <v>5893599679.9429998</v>
      </c>
    </row>
    <row r="69" spans="4:26" x14ac:dyDescent="0.25">
      <c r="D69" s="85" t="s">
        <v>25</v>
      </c>
      <c r="E69" s="80">
        <v>636456986.76100004</v>
      </c>
      <c r="F69" s="80">
        <v>673737143.33700001</v>
      </c>
      <c r="G69" s="80">
        <v>711772552.34500003</v>
      </c>
      <c r="H69" s="80">
        <v>715031006.70700002</v>
      </c>
      <c r="I69" s="80">
        <v>738858449.47899997</v>
      </c>
      <c r="J69" s="80">
        <v>785875547.27900004</v>
      </c>
      <c r="K69" s="80">
        <v>775527831.14300001</v>
      </c>
      <c r="L69" s="80">
        <v>809987369.37100005</v>
      </c>
      <c r="M69" s="80">
        <v>926941227.57099998</v>
      </c>
      <c r="N69" s="80">
        <v>1082465008.7479999</v>
      </c>
      <c r="O69" s="80">
        <v>1190854895.4760001</v>
      </c>
      <c r="P69" s="80">
        <v>1328626961.9170001</v>
      </c>
      <c r="Q69" s="80">
        <v>1511215129.4070001</v>
      </c>
      <c r="R69" s="80">
        <v>1642349364.2420001</v>
      </c>
      <c r="S69" s="80">
        <v>1433534269.1440001</v>
      </c>
      <c r="T69" s="80">
        <v>1645639805.109</v>
      </c>
      <c r="U69" s="80">
        <v>1908553683.181</v>
      </c>
      <c r="V69" s="80">
        <v>1985391017.063</v>
      </c>
      <c r="W69" s="80">
        <v>2081964070.234</v>
      </c>
      <c r="X69" s="80">
        <v>2191725582.2259998</v>
      </c>
      <c r="Y69" s="80">
        <v>2064162586.891</v>
      </c>
      <c r="Z69" s="80">
        <v>2074276796.016</v>
      </c>
    </row>
    <row r="70" spans="4:26" ht="15.75" thickBot="1" x14ac:dyDescent="0.3">
      <c r="D70" s="86" t="s">
        <v>26</v>
      </c>
      <c r="E70" s="81">
        <v>147476506.93900001</v>
      </c>
      <c r="F70" s="81">
        <v>148712965.722</v>
      </c>
      <c r="G70" s="81">
        <v>159094029.78799999</v>
      </c>
      <c r="H70" s="81">
        <v>158660700.789</v>
      </c>
      <c r="I70" s="81">
        <v>153885707.44600001</v>
      </c>
      <c r="J70" s="81">
        <v>264317795.78799999</v>
      </c>
      <c r="K70" s="81">
        <v>236277282.15700001</v>
      </c>
      <c r="L70" s="81">
        <v>228780472.752</v>
      </c>
      <c r="M70" s="81">
        <v>291179770.88599998</v>
      </c>
      <c r="N70" s="81">
        <v>353013975.449</v>
      </c>
      <c r="O70" s="81">
        <v>345063046.91399997</v>
      </c>
      <c r="P70" s="81">
        <v>409448467.48400003</v>
      </c>
      <c r="Q70" s="81">
        <v>539533457.68900001</v>
      </c>
      <c r="R70" s="81">
        <v>660836706.60099995</v>
      </c>
      <c r="S70" s="81">
        <v>650812657.79400003</v>
      </c>
      <c r="T70" s="81">
        <v>731538649.96899998</v>
      </c>
      <c r="U70" s="81">
        <v>847660757.06099999</v>
      </c>
      <c r="V70" s="81">
        <v>938123049.16499996</v>
      </c>
      <c r="W70" s="81">
        <v>1021405833.702</v>
      </c>
      <c r="X70" s="81">
        <v>841219886.50699997</v>
      </c>
      <c r="Y70" s="81">
        <v>810162599.84200001</v>
      </c>
      <c r="Z70" s="81">
        <v>788523213.35399997</v>
      </c>
    </row>
    <row r="71" spans="4:26" x14ac:dyDescent="0.25">
      <c r="D71" s="1" t="s">
        <v>56</v>
      </c>
    </row>
    <row r="72" spans="4:26" ht="15.75" thickBot="1" x14ac:dyDescent="0.3"/>
    <row r="73" spans="4:26" ht="15.75" thickBot="1" x14ac:dyDescent="0.3">
      <c r="D73" s="82" t="s">
        <v>15</v>
      </c>
      <c r="E73" s="18">
        <v>1995</v>
      </c>
      <c r="F73" s="10">
        <v>1996</v>
      </c>
      <c r="G73" s="18">
        <v>1997</v>
      </c>
      <c r="H73" s="10">
        <v>1998</v>
      </c>
      <c r="I73" s="18">
        <v>1999</v>
      </c>
      <c r="J73" s="10">
        <v>2000</v>
      </c>
      <c r="K73" s="18">
        <v>2001</v>
      </c>
      <c r="L73" s="10">
        <v>2002</v>
      </c>
      <c r="M73" s="18">
        <v>2003</v>
      </c>
      <c r="N73" s="10">
        <v>2004</v>
      </c>
      <c r="O73" s="18">
        <v>2005</v>
      </c>
      <c r="P73" s="10">
        <v>2006</v>
      </c>
      <c r="Q73" s="18">
        <v>2007</v>
      </c>
      <c r="R73" s="10">
        <v>2008</v>
      </c>
      <c r="S73" s="18">
        <v>2009</v>
      </c>
      <c r="T73" s="10">
        <v>2010</v>
      </c>
      <c r="U73" s="18">
        <v>2011</v>
      </c>
      <c r="V73" s="10">
        <v>2012</v>
      </c>
      <c r="W73" s="18">
        <v>2013</v>
      </c>
      <c r="X73" s="10">
        <v>2014</v>
      </c>
      <c r="Y73" s="18">
        <v>2015</v>
      </c>
      <c r="Z73" s="11">
        <v>2016</v>
      </c>
    </row>
    <row r="74" spans="4:26" ht="15.75" thickBot="1" x14ac:dyDescent="0.3">
      <c r="D74" s="83" t="s">
        <v>16</v>
      </c>
      <c r="E74" s="71">
        <f>+B!E46/E!E88</f>
        <v>4.4367864987658012E-6</v>
      </c>
      <c r="F74" s="71">
        <f>+B!F46/E!F88</f>
        <v>3.8693003000214733E-6</v>
      </c>
      <c r="G74" s="71">
        <f>+B!G46/E!G88</f>
        <v>4.9364224582713366E-6</v>
      </c>
      <c r="H74" s="71">
        <f>+B!H46/E!H88</f>
        <v>3.6274873764747437E-6</v>
      </c>
      <c r="I74" s="71">
        <f>+B!I46/E!I88</f>
        <v>8.8394529992251027E-7</v>
      </c>
      <c r="J74" s="71">
        <f>+B!J46/E!J88</f>
        <v>2.7619055040216309E-6</v>
      </c>
      <c r="K74" s="71">
        <f>+B!K46/E!K88</f>
        <v>2.1213633875954332E-6</v>
      </c>
      <c r="L74" s="71">
        <f>+B!L46/E!L88</f>
        <v>5.9507510251853433E-7</v>
      </c>
      <c r="M74" s="71">
        <f>+B!M46/E!M88</f>
        <v>6.0727500584243394E-7</v>
      </c>
      <c r="N74" s="71">
        <f>+B!N46/E!N88</f>
        <v>6.2309934747368917E-7</v>
      </c>
      <c r="O74" s="71">
        <f>+B!O46/E!O88</f>
        <v>5.1469474631871692E-7</v>
      </c>
      <c r="P74" s="71">
        <f>+B!P46/E!P88</f>
        <v>3.3013308829482738E-7</v>
      </c>
      <c r="Q74" s="71">
        <f>+B!Q46/E!Q88</f>
        <v>6.0856779707014296E-7</v>
      </c>
      <c r="R74" s="71">
        <f>+B!R46/E!R88</f>
        <v>1.2002911691596581E-6</v>
      </c>
      <c r="S74" s="71">
        <f>+B!S46/E!S88</f>
        <v>6.5108502607086754E-7</v>
      </c>
      <c r="T74" s="71">
        <f>+B!T46/E!T88</f>
        <v>4.7687657100280312E-7</v>
      </c>
      <c r="U74" s="71">
        <f>+B!U46/E!U88</f>
        <v>4.4699651446648839E-7</v>
      </c>
      <c r="V74" s="71">
        <f>+B!V46/E!V88</f>
        <v>1.5746729395378533E-6</v>
      </c>
      <c r="W74" s="71">
        <f>+B!W46/E!W88</f>
        <v>1.6557182069197307E-6</v>
      </c>
      <c r="X74" s="71">
        <f>+B!X46/E!X88</f>
        <v>7.4047174672669756E-7</v>
      </c>
      <c r="Y74" s="71">
        <f>+B!Y46/E!Y88</f>
        <v>1.850270979790013E-7</v>
      </c>
      <c r="Z74" s="71">
        <f>+B!Z46/E!Z88</f>
        <v>2.182792499223081E-7</v>
      </c>
    </row>
    <row r="75" spans="4:26" x14ac:dyDescent="0.25">
      <c r="D75" s="84" t="s">
        <v>17</v>
      </c>
      <c r="E75" s="72">
        <f>+B!E47/E!E89</f>
        <v>5.866317820854974E-8</v>
      </c>
      <c r="F75" s="72">
        <f>+B!F47/E!F89</f>
        <v>5.241799240046122E-8</v>
      </c>
      <c r="G75" s="72">
        <f>+B!G47/E!G89</f>
        <v>1.7290407851908923E-9</v>
      </c>
      <c r="H75" s="72">
        <f>+B!H47/E!H89</f>
        <v>4.8693707515334516E-8</v>
      </c>
      <c r="I75" s="72">
        <f>+B!I47/E!I89</f>
        <v>1.230550027067416E-7</v>
      </c>
      <c r="J75" s="72">
        <f>+B!J47/E!J89</f>
        <v>1.7833793498487424E-7</v>
      </c>
      <c r="K75" s="72">
        <f>+B!K47/E!K89</f>
        <v>5.484929768884868E-7</v>
      </c>
      <c r="L75" s="72">
        <f>+B!L47/E!L89</f>
        <v>1.4946163303566319E-7</v>
      </c>
      <c r="M75" s="72">
        <f>+B!M47/E!M89</f>
        <v>8.4047494279856804E-8</v>
      </c>
      <c r="N75" s="72">
        <f>+B!N47/E!N89</f>
        <v>3.3098065030442909E-7</v>
      </c>
      <c r="O75" s="72">
        <f>+B!O47/E!O89</f>
        <v>3.5503943420401905E-7</v>
      </c>
      <c r="P75" s="72">
        <f>+B!P47/E!P89</f>
        <v>2.9792887012903585E-8</v>
      </c>
      <c r="Q75" s="72">
        <f>+B!Q47/E!Q89</f>
        <v>5.8102466548371556E-7</v>
      </c>
      <c r="R75" s="72">
        <f>+B!R47/E!R89</f>
        <v>5.7237580242345518E-7</v>
      </c>
      <c r="S75" s="72">
        <f>+B!S47/E!S89</f>
        <v>5.0209938745824252E-7</v>
      </c>
      <c r="T75" s="72">
        <f>+B!T47/E!T89</f>
        <v>6.5100618737742051E-7</v>
      </c>
      <c r="U75" s="72">
        <f>+B!U47/E!U89</f>
        <v>1.9392067689921101E-8</v>
      </c>
      <c r="V75" s="72">
        <f>+B!V47/E!V89</f>
        <v>3.5174829756917255E-7</v>
      </c>
      <c r="W75" s="72">
        <f>+B!W47/E!W89</f>
        <v>5.2232374596987748E-10</v>
      </c>
      <c r="X75" s="72">
        <f>+B!X47/E!X89</f>
        <v>0</v>
      </c>
      <c r="Y75" s="72">
        <f>+B!Y47/E!Y89</f>
        <v>3.2265912044011062E-8</v>
      </c>
      <c r="Z75" s="72">
        <f>+B!Z47/E!Z89</f>
        <v>2.7337344260742588E-8</v>
      </c>
    </row>
    <row r="76" spans="4:26" x14ac:dyDescent="0.25">
      <c r="D76" s="85" t="s">
        <v>18</v>
      </c>
      <c r="E76" s="73">
        <f>+B!E48/E!E90</f>
        <v>0</v>
      </c>
      <c r="F76" s="73">
        <f>+B!F48/E!F90</f>
        <v>3.6245426922108306E-7</v>
      </c>
      <c r="G76" s="73">
        <f>+B!G48/E!G90</f>
        <v>3.9337353429496852E-7</v>
      </c>
      <c r="H76" s="73">
        <f>+B!H48/E!H90</f>
        <v>1.6421441719664957E-6</v>
      </c>
      <c r="I76" s="73">
        <f>+B!I48/E!I90</f>
        <v>2.0117527969393797E-6</v>
      </c>
      <c r="J76" s="73">
        <f>+B!J48/E!J90</f>
        <v>1.286946727865999E-6</v>
      </c>
      <c r="K76" s="73">
        <f>+B!K48/E!K90</f>
        <v>2.8826310463910056E-6</v>
      </c>
      <c r="L76" s="73">
        <f>+B!L48/E!L90</f>
        <v>2.4153390633895913E-7</v>
      </c>
      <c r="M76" s="73">
        <f>+B!M48/E!M90</f>
        <v>1.3321421383015256E-6</v>
      </c>
      <c r="N76" s="73">
        <f>+B!N48/E!N90</f>
        <v>8.3528167827683154E-7</v>
      </c>
      <c r="O76" s="73">
        <f>+B!O48/E!O90</f>
        <v>7.9189940522508996E-7</v>
      </c>
      <c r="P76" s="73">
        <f>+B!P48/E!P90</f>
        <v>8.0267464649927806E-7</v>
      </c>
      <c r="Q76" s="73">
        <f>+B!Q48/E!Q90</f>
        <v>1.3077833461604049E-6</v>
      </c>
      <c r="R76" s="73">
        <f>+B!R48/E!R90</f>
        <v>1.5028083392517686E-6</v>
      </c>
      <c r="S76" s="73">
        <f>+B!S48/E!S90</f>
        <v>1.6873895180264978E-6</v>
      </c>
      <c r="T76" s="73">
        <f>+B!T48/E!T90</f>
        <v>1.6041965653716009E-6</v>
      </c>
      <c r="U76" s="73">
        <f>+B!U48/E!U90</f>
        <v>1.8857098117256939E-6</v>
      </c>
      <c r="V76" s="73">
        <f>+B!V48/E!V90</f>
        <v>1.683925879250768E-6</v>
      </c>
      <c r="W76" s="73">
        <f>+B!W48/E!W90</f>
        <v>2.491621650766353E-6</v>
      </c>
      <c r="X76" s="73">
        <f>+B!X48/E!X90</f>
        <v>2.5136952282867192E-6</v>
      </c>
      <c r="Y76" s="73">
        <f>+B!Y48/E!Y90</f>
        <v>2.7118416534164702E-6</v>
      </c>
      <c r="Z76" s="73">
        <f>+B!Z48/E!Z90</f>
        <v>3.9281740100890734E-6</v>
      </c>
    </row>
    <row r="77" spans="4:26" x14ac:dyDescent="0.25">
      <c r="D77" s="85" t="s">
        <v>19</v>
      </c>
      <c r="E77" s="73">
        <f>+B!E49/E!E91</f>
        <v>8.2558297868116177E-6</v>
      </c>
      <c r="F77" s="73">
        <f>+B!F49/E!F91</f>
        <v>5.7889983136692645E-6</v>
      </c>
      <c r="G77" s="73">
        <f>+B!G49/E!G91</f>
        <v>2.7624340183894128E-6</v>
      </c>
      <c r="H77" s="73">
        <f>+B!H49/E!H91</f>
        <v>1.6627062589897284E-6</v>
      </c>
      <c r="I77" s="73">
        <f>+B!I49/E!I91</f>
        <v>1.1578619764120892E-6</v>
      </c>
      <c r="J77" s="73">
        <f>+B!J49/E!J91</f>
        <v>1.2855912532255629E-6</v>
      </c>
      <c r="K77" s="73">
        <f>+B!K49/E!K91</f>
        <v>1.093814654148483E-6</v>
      </c>
      <c r="L77" s="73">
        <f>+B!L49/E!L91</f>
        <v>1.0191070523190183E-6</v>
      </c>
      <c r="M77" s="73">
        <f>+B!M49/E!M91</f>
        <v>1.6510474970919581E-6</v>
      </c>
      <c r="N77" s="73">
        <f>+B!N49/E!N91</f>
        <v>4.233372556671893E-7</v>
      </c>
      <c r="O77" s="73">
        <f>+B!O49/E!O91</f>
        <v>1.8451451554079056E-7</v>
      </c>
      <c r="P77" s="73">
        <f>+B!P49/E!P91</f>
        <v>1.791584392476966E-6</v>
      </c>
      <c r="Q77" s="73">
        <f>+B!Q49/E!Q91</f>
        <v>7.7157288914636059E-7</v>
      </c>
      <c r="R77" s="73">
        <f>+B!R49/E!R91</f>
        <v>1.348502414297008E-6</v>
      </c>
      <c r="S77" s="73">
        <f>+B!S49/E!S91</f>
        <v>1.4614976644861005E-6</v>
      </c>
      <c r="T77" s="73">
        <f>+B!T49/E!T91</f>
        <v>5.0223443481784616E-8</v>
      </c>
      <c r="U77" s="73">
        <f>+B!U49/E!U91</f>
        <v>1.0355580714469411E-8</v>
      </c>
      <c r="V77" s="73">
        <f>+B!V49/E!V91</f>
        <v>5.0714453105268825E-9</v>
      </c>
      <c r="W77" s="73">
        <f>+B!W49/E!W91</f>
        <v>0</v>
      </c>
      <c r="X77" s="73">
        <f>+B!X49/E!X91</f>
        <v>1.609184381492388E-7</v>
      </c>
      <c r="Y77" s="73">
        <f>+B!Y49/E!Y91</f>
        <v>3.7920099391319633E-8</v>
      </c>
      <c r="Z77" s="73">
        <f>+B!Z49/E!Z91</f>
        <v>1.2558130927911323E-8</v>
      </c>
    </row>
    <row r="78" spans="4:26" x14ac:dyDescent="0.25">
      <c r="D78" s="85" t="s">
        <v>20</v>
      </c>
      <c r="E78" s="73">
        <f>+B!E50/E!E92</f>
        <v>0</v>
      </c>
      <c r="F78" s="73">
        <f>+B!F50/E!F92</f>
        <v>0</v>
      </c>
      <c r="G78" s="73">
        <f>+B!G50/E!G92</f>
        <v>0</v>
      </c>
      <c r="H78" s="73">
        <f>+B!H50/E!H92</f>
        <v>0</v>
      </c>
      <c r="I78" s="73">
        <f>+B!I50/E!I92</f>
        <v>0</v>
      </c>
      <c r="J78" s="73">
        <f>+B!J50/E!J92</f>
        <v>0</v>
      </c>
      <c r="K78" s="73">
        <f>+B!K50/E!K92</f>
        <v>0</v>
      </c>
      <c r="L78" s="73">
        <f>+B!L50/E!L92</f>
        <v>0</v>
      </c>
      <c r="M78" s="73">
        <f>+B!M50/E!M92</f>
        <v>0</v>
      </c>
      <c r="N78" s="73">
        <f>+B!N50/E!N92</f>
        <v>0</v>
      </c>
      <c r="O78" s="73">
        <f>+B!O50/E!O92</f>
        <v>0</v>
      </c>
      <c r="P78" s="73">
        <f>+B!P50/E!P92</f>
        <v>0</v>
      </c>
      <c r="Q78" s="73">
        <f>+B!Q50/E!Q92</f>
        <v>0</v>
      </c>
      <c r="R78" s="73">
        <f>+B!R50/E!R92</f>
        <v>0</v>
      </c>
      <c r="S78" s="73">
        <f>+B!S50/E!S92</f>
        <v>0</v>
      </c>
      <c r="T78" s="73">
        <f>+B!T50/E!T92</f>
        <v>0</v>
      </c>
      <c r="U78" s="73">
        <f>+B!U50/E!U92</f>
        <v>0</v>
      </c>
      <c r="V78" s="73">
        <f>+B!V50/E!V92</f>
        <v>0</v>
      </c>
      <c r="W78" s="73">
        <f>+B!W50/E!W92</f>
        <v>0</v>
      </c>
      <c r="X78" s="73">
        <f>+B!X50/E!X92</f>
        <v>0</v>
      </c>
      <c r="Y78" s="73">
        <f>+B!Y50/E!Y92</f>
        <v>0</v>
      </c>
      <c r="Z78" s="73">
        <f>+B!Z50/E!Z92</f>
        <v>0</v>
      </c>
    </row>
    <row r="79" spans="4:26" x14ac:dyDescent="0.25">
      <c r="D79" s="85" t="s">
        <v>21</v>
      </c>
      <c r="E79" s="73">
        <f>+B!E51/E!E93</f>
        <v>0</v>
      </c>
      <c r="F79" s="73">
        <f>+B!F51/E!F93</f>
        <v>0</v>
      </c>
      <c r="G79" s="73">
        <f>+B!G51/E!G93</f>
        <v>0</v>
      </c>
      <c r="H79" s="73">
        <f>+B!H51/E!H93</f>
        <v>0</v>
      </c>
      <c r="I79" s="73">
        <f>+B!I51/E!I93</f>
        <v>0</v>
      </c>
      <c r="J79" s="73">
        <f>+B!J51/E!J93</f>
        <v>0</v>
      </c>
      <c r="K79" s="73">
        <f>+B!K51/E!K93</f>
        <v>0</v>
      </c>
      <c r="L79" s="73">
        <f>+B!L51/E!L93</f>
        <v>0</v>
      </c>
      <c r="M79" s="73">
        <f>+B!M51/E!M93</f>
        <v>8.9505861683193349E-6</v>
      </c>
      <c r="N79" s="73">
        <f>+B!N51/E!N93</f>
        <v>3.2940525954033465E-6</v>
      </c>
      <c r="O79" s="73">
        <f>+B!O51/E!O93</f>
        <v>0</v>
      </c>
      <c r="P79" s="73">
        <f>+B!P51/E!P93</f>
        <v>0</v>
      </c>
      <c r="Q79" s="73">
        <f>+B!Q51/E!Q93</f>
        <v>0</v>
      </c>
      <c r="R79" s="73">
        <f>+B!R51/E!R93</f>
        <v>0</v>
      </c>
      <c r="S79" s="73">
        <f>+B!S51/E!S93</f>
        <v>0</v>
      </c>
      <c r="T79" s="73">
        <f>+B!T51/E!T93</f>
        <v>0</v>
      </c>
      <c r="U79" s="73">
        <f>+B!U51/E!U93</f>
        <v>0</v>
      </c>
      <c r="V79" s="73">
        <f>+B!V51/E!V93</f>
        <v>0</v>
      </c>
      <c r="W79" s="73">
        <f>+B!W51/E!W93</f>
        <v>0</v>
      </c>
      <c r="X79" s="73">
        <f>+B!X51/E!X93</f>
        <v>0</v>
      </c>
      <c r="Y79" s="73">
        <f>+B!Y51/E!Y93</f>
        <v>0</v>
      </c>
      <c r="Z79" s="73">
        <f>+B!Z51/E!Z93</f>
        <v>0</v>
      </c>
    </row>
    <row r="80" spans="4:26" x14ac:dyDescent="0.25">
      <c r="D80" s="85" t="s">
        <v>22</v>
      </c>
      <c r="E80" s="73">
        <f>+B!E52/E!E94</f>
        <v>2.8794227700459686E-5</v>
      </c>
      <c r="F80" s="73">
        <f>+B!F52/E!F94</f>
        <v>2.5822440306744032E-5</v>
      </c>
      <c r="G80" s="73">
        <f>+B!G52/E!G94</f>
        <v>2.1403102480702569E-5</v>
      </c>
      <c r="H80" s="73">
        <f>+B!H52/E!H94</f>
        <v>1.5558328424625531E-5</v>
      </c>
      <c r="I80" s="73">
        <f>+B!I52/E!I94</f>
        <v>5.1496871305502001E-6</v>
      </c>
      <c r="J80" s="73">
        <f>+B!J52/E!J94</f>
        <v>1.3678657969234535E-5</v>
      </c>
      <c r="K80" s="73">
        <f>+B!K52/E!K94</f>
        <v>9.2362845144560632E-6</v>
      </c>
      <c r="L80" s="73">
        <f>+B!L52/E!L94</f>
        <v>3.5892638249573994E-6</v>
      </c>
      <c r="M80" s="73">
        <f>+B!M52/E!M94</f>
        <v>2.8601615452997272E-6</v>
      </c>
      <c r="N80" s="73">
        <f>+B!N52/E!N94</f>
        <v>3.7810177403792318E-6</v>
      </c>
      <c r="O80" s="73">
        <f>+B!O52/E!O94</f>
        <v>4.2438366664310243E-6</v>
      </c>
      <c r="P80" s="73">
        <f>+B!P52/E!P94</f>
        <v>2.0376479105091114E-6</v>
      </c>
      <c r="Q80" s="73">
        <f>+B!Q52/E!Q94</f>
        <v>1.3711988141045815E-6</v>
      </c>
      <c r="R80" s="73">
        <f>+B!R52/E!R94</f>
        <v>3.9383000712344638E-6</v>
      </c>
      <c r="S80" s="73">
        <f>+B!S52/E!S94</f>
        <v>2.2256530685555525E-6</v>
      </c>
      <c r="T80" s="73">
        <f>+B!T52/E!T94</f>
        <v>2.1472652623844765E-6</v>
      </c>
      <c r="U80" s="73">
        <f>+B!U52/E!U94</f>
        <v>1.7617153129044064E-6</v>
      </c>
      <c r="V80" s="73">
        <f>+B!V52/E!V94</f>
        <v>4.2624981759035276E-6</v>
      </c>
      <c r="W80" s="73">
        <f>+B!W52/E!W94</f>
        <v>1.4199875659735766E-5</v>
      </c>
      <c r="X80" s="73">
        <f>+B!X52/E!X94</f>
        <v>3.2587046749635225E-6</v>
      </c>
      <c r="Y80" s="73">
        <f>+B!Y52/E!Y94</f>
        <v>1.239134347914862E-6</v>
      </c>
      <c r="Z80" s="73">
        <f>+B!Z52/E!Z94</f>
        <v>1.4997414748839694E-6</v>
      </c>
    </row>
    <row r="81" spans="4:26" x14ac:dyDescent="0.25">
      <c r="D81" s="85" t="s">
        <v>23</v>
      </c>
      <c r="E81" s="73">
        <f>+B!E53/E!E95</f>
        <v>3.3823300874240782E-6</v>
      </c>
      <c r="F81" s="73">
        <f>+B!F53/E!F95</f>
        <v>6.5214816905446071E-6</v>
      </c>
      <c r="G81" s="73">
        <f>+B!G53/E!G95</f>
        <v>1.6166210337289087E-5</v>
      </c>
      <c r="H81" s="73">
        <f>+B!H53/E!H95</f>
        <v>1.0027853179689308E-5</v>
      </c>
      <c r="I81" s="73">
        <f>+B!I53/E!I95</f>
        <v>1.953729090120071E-6</v>
      </c>
      <c r="J81" s="73">
        <f>+B!J53/E!J95</f>
        <v>1.0253551608580706E-5</v>
      </c>
      <c r="K81" s="73">
        <f>+B!K53/E!K95</f>
        <v>7.8671184349351542E-6</v>
      </c>
      <c r="L81" s="73">
        <f>+B!L53/E!L95</f>
        <v>1.0843316740394174E-6</v>
      </c>
      <c r="M81" s="73">
        <f>+B!M53/E!M95</f>
        <v>1.2544937783744693E-6</v>
      </c>
      <c r="N81" s="73">
        <f>+B!N53/E!N95</f>
        <v>1.0588894872868808E-6</v>
      </c>
      <c r="O81" s="73">
        <f>+B!O53/E!O95</f>
        <v>7.5968839987387083E-8</v>
      </c>
      <c r="P81" s="73">
        <f>+B!P53/E!P95</f>
        <v>2.709129242338902E-7</v>
      </c>
      <c r="Q81" s="73">
        <f>+B!Q53/E!Q95</f>
        <v>8.7454537083069018E-7</v>
      </c>
      <c r="R81" s="73">
        <f>+B!R53/E!R95</f>
        <v>3.3409406001489537E-6</v>
      </c>
      <c r="S81" s="73">
        <f>+B!S53/E!S95</f>
        <v>1.4309523434567108E-6</v>
      </c>
      <c r="T81" s="73">
        <f>+B!T53/E!T95</f>
        <v>1.239193062568888E-6</v>
      </c>
      <c r="U81" s="73">
        <f>+B!U53/E!U95</f>
        <v>1.7071831933614362E-6</v>
      </c>
      <c r="V81" s="73">
        <f>+B!V53/E!V95</f>
        <v>2.2684770369736873E-6</v>
      </c>
      <c r="W81" s="73">
        <f>+B!W53/E!W95</f>
        <v>5.8061824702337188E-7</v>
      </c>
      <c r="X81" s="73">
        <f>+B!X53/E!X95</f>
        <v>2.8065717084773626E-6</v>
      </c>
      <c r="Y81" s="73">
        <f>+B!Y53/E!Y95</f>
        <v>6.4840458391736483E-8</v>
      </c>
      <c r="Z81" s="73">
        <f>+B!Z53/E!Z95</f>
        <v>3.454468870485922E-9</v>
      </c>
    </row>
    <row r="82" spans="4:26" x14ac:dyDescent="0.25">
      <c r="D82" s="85" t="s">
        <v>24</v>
      </c>
      <c r="E82" s="73">
        <f>+B!E54/E!E96</f>
        <v>1.7557972637420937E-6</v>
      </c>
      <c r="F82" s="73">
        <f>+B!F54/E!F96</f>
        <v>2.9196469139685886E-7</v>
      </c>
      <c r="G82" s="73">
        <f>+B!G54/E!G96</f>
        <v>7.3821406585828204E-7</v>
      </c>
      <c r="H82" s="73">
        <f>+B!H54/E!H96</f>
        <v>1.1492203313355044E-6</v>
      </c>
      <c r="I82" s="73">
        <f>+B!I54/E!I96</f>
        <v>1.9670475178463522E-8</v>
      </c>
      <c r="J82" s="73">
        <f>+B!J54/E!J96</f>
        <v>1.3868967526426217E-8</v>
      </c>
      <c r="K82" s="73">
        <f>+B!K54/E!K96</f>
        <v>3.1744259431302979E-8</v>
      </c>
      <c r="L82" s="73">
        <f>+B!L54/E!L96</f>
        <v>2.8740871000140006E-8</v>
      </c>
      <c r="M82" s="73">
        <f>+B!M54/E!M96</f>
        <v>9.079229187450527E-9</v>
      </c>
      <c r="N82" s="73">
        <f>+B!N54/E!N96</f>
        <v>1.773740980016455E-8</v>
      </c>
      <c r="O82" s="73">
        <f>+B!O54/E!O96</f>
        <v>1.8155330428180074E-8</v>
      </c>
      <c r="P82" s="73">
        <f>+B!P54/E!P96</f>
        <v>2.6444965440359297E-10</v>
      </c>
      <c r="Q82" s="73">
        <f>+B!Q54/E!Q96</f>
        <v>5.9484350809762316E-7</v>
      </c>
      <c r="R82" s="73">
        <f>+B!R54/E!R96</f>
        <v>6.8230204767554184E-7</v>
      </c>
      <c r="S82" s="73">
        <f>+B!S54/E!S96</f>
        <v>2.7388844851843303E-7</v>
      </c>
      <c r="T82" s="73">
        <f>+B!T54/E!T96</f>
        <v>2.3015188729711451E-8</v>
      </c>
      <c r="U82" s="73">
        <f>+B!U54/E!U96</f>
        <v>3.6536781707281442E-8</v>
      </c>
      <c r="V82" s="73">
        <f>+B!V54/E!V96</f>
        <v>2.451013467837839E-6</v>
      </c>
      <c r="W82" s="73">
        <f>+B!W54/E!W96</f>
        <v>4.0237561679568381E-9</v>
      </c>
      <c r="X82" s="73">
        <f>+B!X54/E!X96</f>
        <v>4.6779301565612575E-10</v>
      </c>
      <c r="Y82" s="73">
        <f>+B!Y54/E!Y96</f>
        <v>3.9090939445836378E-10</v>
      </c>
      <c r="Z82" s="73">
        <f>+B!Z54/E!Z96</f>
        <v>5.1402777560631982E-10</v>
      </c>
    </row>
    <row r="83" spans="4:26" x14ac:dyDescent="0.25">
      <c r="D83" s="85" t="s">
        <v>25</v>
      </c>
      <c r="E83" s="73">
        <f>+B!E55/E!E97</f>
        <v>4.008046091039602E-7</v>
      </c>
      <c r="F83" s="73">
        <f>+B!F55/E!F97</f>
        <v>3.4504144057103659E-7</v>
      </c>
      <c r="G83" s="73">
        <f>+B!G55/E!G97</f>
        <v>4.0381421209109627E-7</v>
      </c>
      <c r="H83" s="73">
        <f>+B!H55/E!H97</f>
        <v>2.5963400101431979E-7</v>
      </c>
      <c r="I83" s="73">
        <f>+B!I55/E!I97</f>
        <v>1.3160723562352896E-7</v>
      </c>
      <c r="J83" s="73">
        <f>+B!J55/E!J97</f>
        <v>4.4765175044684558E-8</v>
      </c>
      <c r="K83" s="73">
        <f>+B!K55/E!K97</f>
        <v>9.4340200329681099E-8</v>
      </c>
      <c r="L83" s="73">
        <f>+B!L55/E!L97</f>
        <v>5.0691650673982067E-8</v>
      </c>
      <c r="M83" s="73">
        <f>+B!M55/E!M97</f>
        <v>3.3362987770607863E-8</v>
      </c>
      <c r="N83" s="73">
        <f>+B!N55/E!N97</f>
        <v>4.3616725041406221E-8</v>
      </c>
      <c r="O83" s="73">
        <f>+B!O55/E!O97</f>
        <v>2.0583040163813786E-8</v>
      </c>
      <c r="P83" s="73">
        <f>+B!P55/E!P97</f>
        <v>2.4475589821021447E-8</v>
      </c>
      <c r="Q83" s="73">
        <f>+B!Q55/E!Q97</f>
        <v>4.5765063840726706E-7</v>
      </c>
      <c r="R83" s="73">
        <f>+B!R55/E!R97</f>
        <v>1.303532842055351E-8</v>
      </c>
      <c r="S83" s="73">
        <f>+B!S55/E!S97</f>
        <v>1.2513040484780676E-7</v>
      </c>
      <c r="T83" s="73">
        <f>+B!T55/E!T97</f>
        <v>1.1857100648030488E-7</v>
      </c>
      <c r="U83" s="73">
        <f>+B!U55/E!U97</f>
        <v>1.188568051324831E-8</v>
      </c>
      <c r="V83" s="73">
        <f>+B!V55/E!V97</f>
        <v>1.9884279275661864E-8</v>
      </c>
      <c r="W83" s="73">
        <f>+B!W55/E!W97</f>
        <v>9.5429133265323148E-9</v>
      </c>
      <c r="X83" s="73">
        <f>+B!X55/E!X97</f>
        <v>1.3845264006194756E-8</v>
      </c>
      <c r="Y83" s="73">
        <f>+B!Y55/E!Y97</f>
        <v>4.0064789678395825E-8</v>
      </c>
      <c r="Z83" s="73">
        <f>+B!Z55/E!Z97</f>
        <v>1.0685409086445296E-8</v>
      </c>
    </row>
    <row r="84" spans="4:26" ht="15.75" thickBot="1" x14ac:dyDescent="0.3">
      <c r="D84" s="86" t="s">
        <v>26</v>
      </c>
      <c r="E84" s="74">
        <f>+B!E56/E!E98</f>
        <v>0</v>
      </c>
      <c r="F84" s="74">
        <f>+B!F56/E!F98</f>
        <v>0</v>
      </c>
      <c r="G84" s="74">
        <f>+B!G56/E!G98</f>
        <v>5.9723752839722279E-12</v>
      </c>
      <c r="H84" s="74">
        <f>+B!H56/E!H98</f>
        <v>0</v>
      </c>
      <c r="I84" s="74">
        <f>+B!I56/E!I98</f>
        <v>0</v>
      </c>
      <c r="J84" s="74">
        <f>+B!J56/E!J98</f>
        <v>0</v>
      </c>
      <c r="K84" s="74">
        <f>+B!K56/E!K98</f>
        <v>1.0743150545177022E-8</v>
      </c>
      <c r="L84" s="74">
        <f>+B!L56/E!L98</f>
        <v>0</v>
      </c>
      <c r="M84" s="74">
        <f>+B!M56/E!M98</f>
        <v>1.9068032616203216E-7</v>
      </c>
      <c r="N84" s="74">
        <f>+B!N56/E!N98</f>
        <v>0</v>
      </c>
      <c r="O84" s="74">
        <f>+B!O56/E!O98</f>
        <v>1.0385771065264316E-7</v>
      </c>
      <c r="P84" s="74">
        <f>+B!P56/E!P98</f>
        <v>1.4283140948446549E-8</v>
      </c>
      <c r="Q84" s="74">
        <f>+B!Q56/E!Q98</f>
        <v>1.2936278590804156E-8</v>
      </c>
      <c r="R84" s="74">
        <f>+B!R56/E!R98</f>
        <v>0</v>
      </c>
      <c r="S84" s="74">
        <f>+B!S56/E!S98</f>
        <v>1.8714100929305001E-12</v>
      </c>
      <c r="T84" s="74">
        <f>+B!T56/E!T98</f>
        <v>1.4197614200357706E-8</v>
      </c>
      <c r="U84" s="74">
        <f>+B!U56/E!U98</f>
        <v>3.5866000232166601E-8</v>
      </c>
      <c r="V84" s="74">
        <f>+B!V56/E!V98</f>
        <v>5.1275095349640928E-9</v>
      </c>
      <c r="W84" s="74">
        <f>+B!W56/E!W98</f>
        <v>2.376743666704394E-9</v>
      </c>
      <c r="X84" s="74">
        <f>+B!X56/E!X98</f>
        <v>3.0895818423850267E-8</v>
      </c>
      <c r="Y84" s="74">
        <f>+B!Y56/E!Y98</f>
        <v>1.3970781333103526E-8</v>
      </c>
      <c r="Z84" s="74">
        <f>+B!Z56/E!Z98</f>
        <v>1.6691732625269427E-8</v>
      </c>
    </row>
    <row r="85" spans="4:26" s="1" customFormat="1" x14ac:dyDescent="0.25">
      <c r="D85" s="1" t="s">
        <v>57</v>
      </c>
      <c r="E85" s="173"/>
      <c r="F85" s="173"/>
      <c r="G85" s="173"/>
      <c r="H85" s="173"/>
      <c r="I85" s="173"/>
      <c r="J85" s="173"/>
      <c r="K85" s="173"/>
      <c r="L85" s="173"/>
      <c r="M85" s="173"/>
      <c r="N85" s="173"/>
      <c r="O85" s="173"/>
      <c r="P85" s="173"/>
      <c r="Q85" s="173"/>
      <c r="R85" s="173"/>
      <c r="S85" s="173"/>
      <c r="T85" s="173"/>
      <c r="U85" s="173"/>
      <c r="V85" s="173"/>
      <c r="W85" s="173"/>
      <c r="X85" s="173"/>
      <c r="Y85" s="173"/>
      <c r="Z85" s="173"/>
    </row>
    <row r="86" spans="4:26" ht="15.75" thickBot="1" x14ac:dyDescent="0.3"/>
    <row r="87" spans="4:26" ht="15.75" thickBot="1" x14ac:dyDescent="0.3">
      <c r="D87" s="82" t="s">
        <v>15</v>
      </c>
      <c r="E87" s="18">
        <v>1995</v>
      </c>
      <c r="F87" s="10">
        <v>1996</v>
      </c>
      <c r="G87" s="18">
        <v>1997</v>
      </c>
      <c r="H87" s="10">
        <v>1998</v>
      </c>
      <c r="I87" s="18">
        <v>1999</v>
      </c>
      <c r="J87" s="10">
        <v>2000</v>
      </c>
      <c r="K87" s="18">
        <v>2001</v>
      </c>
      <c r="L87" s="10">
        <v>2002</v>
      </c>
      <c r="M87" s="18">
        <v>2003</v>
      </c>
      <c r="N87" s="10">
        <v>2004</v>
      </c>
      <c r="O87" s="18">
        <v>2005</v>
      </c>
      <c r="P87" s="10">
        <v>2006</v>
      </c>
      <c r="Q87" s="18">
        <v>2007</v>
      </c>
      <c r="R87" s="10">
        <v>2008</v>
      </c>
      <c r="S87" s="18">
        <v>2009</v>
      </c>
      <c r="T87" s="10">
        <v>2010</v>
      </c>
      <c r="U87" s="18">
        <v>2011</v>
      </c>
      <c r="V87" s="10">
        <v>2012</v>
      </c>
      <c r="W87" s="18">
        <v>2013</v>
      </c>
      <c r="X87" s="10">
        <v>2014</v>
      </c>
      <c r="Y87" s="18">
        <v>2015</v>
      </c>
      <c r="Z87" s="11">
        <v>2016</v>
      </c>
    </row>
    <row r="88" spans="4:26" ht="15.75" thickBot="1" x14ac:dyDescent="0.3">
      <c r="D88" s="83" t="s">
        <v>16</v>
      </c>
      <c r="E88" s="78">
        <v>5185837994.7740002</v>
      </c>
      <c r="F88" s="78">
        <v>5435982314.3950014</v>
      </c>
      <c r="G88" s="78">
        <v>5645888745.4619999</v>
      </c>
      <c r="H88" s="78">
        <v>5577884607.1859999</v>
      </c>
      <c r="I88" s="78">
        <v>5801694969.6429996</v>
      </c>
      <c r="J88" s="78">
        <v>6594265435.0340004</v>
      </c>
      <c r="K88" s="78">
        <v>6348004815.5559998</v>
      </c>
      <c r="L88" s="78">
        <v>6624165560.4759998</v>
      </c>
      <c r="M88" s="78">
        <v>7733583557.3950014</v>
      </c>
      <c r="N88" s="78">
        <v>9448396991.3780003</v>
      </c>
      <c r="O88" s="78">
        <v>10715481437.195</v>
      </c>
      <c r="P88" s="78">
        <v>12332244613.917999</v>
      </c>
      <c r="Q88" s="78">
        <v>14174008288.851</v>
      </c>
      <c r="R88" s="78">
        <v>16441834704.004999</v>
      </c>
      <c r="S88" s="78">
        <v>12660728890.888</v>
      </c>
      <c r="T88" s="78">
        <v>15379331772.533001</v>
      </c>
      <c r="U88" s="78">
        <v>18341013262.229</v>
      </c>
      <c r="V88" s="78">
        <v>18477492226.759998</v>
      </c>
      <c r="W88" s="78">
        <v>18813165108.542</v>
      </c>
      <c r="X88" s="78">
        <v>18852665293.051998</v>
      </c>
      <c r="Y88" s="78">
        <v>16536669673.905001</v>
      </c>
      <c r="Z88" s="78">
        <v>16039724349.639999</v>
      </c>
    </row>
    <row r="89" spans="4:26" x14ac:dyDescent="0.25">
      <c r="D89" s="84" t="s">
        <v>17</v>
      </c>
      <c r="E89" s="79">
        <v>374937067.36799997</v>
      </c>
      <c r="F89" s="79">
        <v>400969190.87300003</v>
      </c>
      <c r="G89" s="79">
        <v>388654799.676</v>
      </c>
      <c r="H89" s="79">
        <v>380069642.34899998</v>
      </c>
      <c r="I89" s="79">
        <v>373207094.30599999</v>
      </c>
      <c r="J89" s="79">
        <v>361796271.81099999</v>
      </c>
      <c r="K89" s="79">
        <v>372238129.93599999</v>
      </c>
      <c r="L89" s="79">
        <v>391665732.61000001</v>
      </c>
      <c r="M89" s="79">
        <v>451090188.05199999</v>
      </c>
      <c r="N89" s="79">
        <v>515885142.66000003</v>
      </c>
      <c r="O89" s="79">
        <v>565193555.04799998</v>
      </c>
      <c r="P89" s="79">
        <v>617932729.78299999</v>
      </c>
      <c r="Q89" s="79">
        <v>733500701.98000002</v>
      </c>
      <c r="R89" s="79">
        <v>886562635.68700004</v>
      </c>
      <c r="S89" s="79">
        <v>794492106.472</v>
      </c>
      <c r="T89" s="79">
        <v>884483144.96000004</v>
      </c>
      <c r="U89" s="79">
        <v>1061877481.518</v>
      </c>
      <c r="V89" s="79">
        <v>1057534613.73</v>
      </c>
      <c r="W89" s="79">
        <v>1114251466.625</v>
      </c>
      <c r="X89" s="79">
        <v>1149338664.1500001</v>
      </c>
      <c r="Y89" s="79">
        <v>1055417245.096</v>
      </c>
      <c r="Z89" s="79">
        <v>1054601344.045</v>
      </c>
    </row>
    <row r="90" spans="4:26" x14ac:dyDescent="0.25">
      <c r="D90" s="85" t="s">
        <v>18</v>
      </c>
      <c r="E90" s="80">
        <v>51895723.129000001</v>
      </c>
      <c r="F90" s="80">
        <v>56473331.226000004</v>
      </c>
      <c r="G90" s="80">
        <v>57937298.809</v>
      </c>
      <c r="H90" s="80">
        <v>57410915.32</v>
      </c>
      <c r="I90" s="80">
        <v>58468416.288000003</v>
      </c>
      <c r="J90" s="80">
        <v>57791047.903999999</v>
      </c>
      <c r="K90" s="80">
        <v>60493693.848999999</v>
      </c>
      <c r="L90" s="80">
        <v>64736252.715000004</v>
      </c>
      <c r="M90" s="80">
        <v>73188136.008000001</v>
      </c>
      <c r="N90" s="80">
        <v>82773274.930000007</v>
      </c>
      <c r="O90" s="80">
        <v>89185570.204999998</v>
      </c>
      <c r="P90" s="80">
        <v>96194641.672999993</v>
      </c>
      <c r="Q90" s="80">
        <v>111762395.83499999</v>
      </c>
      <c r="R90" s="80">
        <v>122893249.376</v>
      </c>
      <c r="S90" s="80">
        <v>114892262.829</v>
      </c>
      <c r="T90" s="80">
        <v>120341860.94599999</v>
      </c>
      <c r="U90" s="80">
        <v>141425790.088</v>
      </c>
      <c r="V90" s="80">
        <v>143253336.13100001</v>
      </c>
      <c r="W90" s="80">
        <v>147983141.77700001</v>
      </c>
      <c r="X90" s="80">
        <v>147605006.29699999</v>
      </c>
      <c r="Y90" s="80">
        <v>140133919.516</v>
      </c>
      <c r="Z90" s="80">
        <v>143776217.28299999</v>
      </c>
    </row>
    <row r="91" spans="4:26" x14ac:dyDescent="0.25">
      <c r="D91" s="85" t="s">
        <v>19</v>
      </c>
      <c r="E91" s="80">
        <v>238987848.70199999</v>
      </c>
      <c r="F91" s="80">
        <v>228744409.352</v>
      </c>
      <c r="G91" s="80">
        <v>231655125.78400001</v>
      </c>
      <c r="H91" s="80">
        <v>209081428.61700001</v>
      </c>
      <c r="I91" s="80">
        <v>204143503.125</v>
      </c>
      <c r="J91" s="80">
        <v>227731792.09599999</v>
      </c>
      <c r="K91" s="80">
        <v>215516403.17300001</v>
      </c>
      <c r="L91" s="80">
        <v>217733749.84999999</v>
      </c>
      <c r="M91" s="80">
        <v>258672146.472</v>
      </c>
      <c r="N91" s="80">
        <v>339048827.09600002</v>
      </c>
      <c r="O91" s="80">
        <v>384051085.58700001</v>
      </c>
      <c r="P91" s="80">
        <v>455430960.11900002</v>
      </c>
      <c r="Q91" s="80">
        <v>561887290.36300004</v>
      </c>
      <c r="R91" s="80">
        <v>677806721.22599995</v>
      </c>
      <c r="S91" s="80">
        <v>477621016.41500002</v>
      </c>
      <c r="T91" s="80">
        <v>686193490.745</v>
      </c>
      <c r="U91" s="80">
        <v>882036483.69400001</v>
      </c>
      <c r="V91" s="80">
        <v>817715610.852</v>
      </c>
      <c r="W91" s="80">
        <v>817894390.43900001</v>
      </c>
      <c r="X91" s="80">
        <v>796726599.35399997</v>
      </c>
      <c r="Y91" s="80">
        <v>643431857.81799996</v>
      </c>
      <c r="Z91" s="80">
        <v>660130082.06299996</v>
      </c>
    </row>
    <row r="92" spans="4:26" x14ac:dyDescent="0.25">
      <c r="D92" s="85" t="s">
        <v>20</v>
      </c>
      <c r="E92" s="80">
        <v>378515312.89300001</v>
      </c>
      <c r="F92" s="80">
        <v>457188123.75099999</v>
      </c>
      <c r="G92" s="80">
        <v>469922827.83099997</v>
      </c>
      <c r="H92" s="80">
        <v>354526777.06999999</v>
      </c>
      <c r="I92" s="80">
        <v>416343360.57700002</v>
      </c>
      <c r="J92" s="80">
        <v>659798595.43900001</v>
      </c>
      <c r="K92" s="80">
        <v>613683136.58299994</v>
      </c>
      <c r="L92" s="80">
        <v>610201948.04999995</v>
      </c>
      <c r="M92" s="80">
        <v>769603573.87699997</v>
      </c>
      <c r="N92" s="80">
        <v>1031654114.244</v>
      </c>
      <c r="O92" s="80">
        <v>1423233441.3940001</v>
      </c>
      <c r="P92" s="80">
        <v>1783365682.2179999</v>
      </c>
      <c r="Q92" s="80">
        <v>1991157502.6600001</v>
      </c>
      <c r="R92" s="80">
        <v>2856793858.2280002</v>
      </c>
      <c r="S92" s="80">
        <v>1805801077.177</v>
      </c>
      <c r="T92" s="80">
        <v>2358161187.3730001</v>
      </c>
      <c r="U92" s="80">
        <v>3227264164.0300002</v>
      </c>
      <c r="V92" s="80">
        <v>3364087296.1659999</v>
      </c>
      <c r="W92" s="80">
        <v>3256896565.164</v>
      </c>
      <c r="X92" s="80">
        <v>3047831428.6799998</v>
      </c>
      <c r="Y92" s="80">
        <v>1859134420.7249999</v>
      </c>
      <c r="Z92" s="80">
        <v>1549018683.1689999</v>
      </c>
    </row>
    <row r="93" spans="4:26" x14ac:dyDescent="0.25">
      <c r="D93" s="85" t="s">
        <v>21</v>
      </c>
      <c r="E93" s="80">
        <v>27374036.068</v>
      </c>
      <c r="F93" s="80">
        <v>25922719.379999999</v>
      </c>
      <c r="G93" s="80">
        <v>27266380.322999999</v>
      </c>
      <c r="H93" s="80">
        <v>29130436.153999999</v>
      </c>
      <c r="I93" s="80">
        <v>26761622.077</v>
      </c>
      <c r="J93" s="80">
        <v>21682464.346999999</v>
      </c>
      <c r="K93" s="80">
        <v>20977696.458999999</v>
      </c>
      <c r="L93" s="80">
        <v>26059776.247000001</v>
      </c>
      <c r="M93" s="80">
        <v>33489985.388999999</v>
      </c>
      <c r="N93" s="80">
        <v>40193650.880000003</v>
      </c>
      <c r="O93" s="80">
        <v>41773206.733999997</v>
      </c>
      <c r="P93" s="80">
        <v>47236085.321000002</v>
      </c>
      <c r="Q93" s="80">
        <v>61557639.332000002</v>
      </c>
      <c r="R93" s="80">
        <v>91757064.356999993</v>
      </c>
      <c r="S93" s="80">
        <v>68519993.672999993</v>
      </c>
      <c r="T93" s="80">
        <v>82034839.270999998</v>
      </c>
      <c r="U93" s="80">
        <v>114271754.469</v>
      </c>
      <c r="V93" s="80">
        <v>110108166.134</v>
      </c>
      <c r="W93" s="80">
        <v>102267229.84100001</v>
      </c>
      <c r="X93" s="80">
        <v>100664816.031</v>
      </c>
      <c r="Y93" s="80">
        <v>89717778.846000001</v>
      </c>
      <c r="Z93" s="80">
        <v>94544303.040000007</v>
      </c>
    </row>
    <row r="94" spans="4:26" x14ac:dyDescent="0.25">
      <c r="D94" s="85" t="s">
        <v>22</v>
      </c>
      <c r="E94" s="80">
        <v>506638314.86500001</v>
      </c>
      <c r="F94" s="80">
        <v>520514282.93900001</v>
      </c>
      <c r="G94" s="80">
        <v>541016705.89300001</v>
      </c>
      <c r="H94" s="80">
        <v>549147104.16299999</v>
      </c>
      <c r="I94" s="80">
        <v>573244922.49000001</v>
      </c>
      <c r="J94" s="80">
        <v>614865363.17499995</v>
      </c>
      <c r="K94" s="80">
        <v>637599457.96200001</v>
      </c>
      <c r="L94" s="80">
        <v>707485190.23399997</v>
      </c>
      <c r="M94" s="80">
        <v>841936010.20799994</v>
      </c>
      <c r="N94" s="80">
        <v>1023037252.296</v>
      </c>
      <c r="O94" s="80">
        <v>1161973324.517</v>
      </c>
      <c r="P94" s="80">
        <v>1303085280.9779999</v>
      </c>
      <c r="Q94" s="80">
        <v>1522774070.7780001</v>
      </c>
      <c r="R94" s="80">
        <v>1749457602.3610001</v>
      </c>
      <c r="S94" s="80">
        <v>1490181936.645</v>
      </c>
      <c r="T94" s="80">
        <v>1755270327.3440001</v>
      </c>
      <c r="U94" s="80">
        <v>2061417059.4979999</v>
      </c>
      <c r="V94" s="80">
        <v>2018671362.405</v>
      </c>
      <c r="W94" s="80">
        <v>2072849699.9070001</v>
      </c>
      <c r="X94" s="80">
        <v>2117347132.7460001</v>
      </c>
      <c r="Y94" s="80">
        <v>1935317993.5940001</v>
      </c>
      <c r="Z94" s="80">
        <v>1905827136.1210001</v>
      </c>
    </row>
    <row r="95" spans="4:26" x14ac:dyDescent="0.25">
      <c r="D95" s="85" t="s">
        <v>23</v>
      </c>
      <c r="E95" s="80">
        <v>826618907.00600004</v>
      </c>
      <c r="F95" s="80">
        <v>825978858.11899996</v>
      </c>
      <c r="G95" s="80">
        <v>849385274.19299996</v>
      </c>
      <c r="H95" s="80">
        <v>844210505.30999994</v>
      </c>
      <c r="I95" s="80">
        <v>833351465.27400005</v>
      </c>
      <c r="J95" s="80">
        <v>906673741.44000006</v>
      </c>
      <c r="K95" s="80">
        <v>864727289.44700003</v>
      </c>
      <c r="L95" s="80">
        <v>910515687.80799997</v>
      </c>
      <c r="M95" s="80">
        <v>1048615005.253</v>
      </c>
      <c r="N95" s="80">
        <v>1311498524.325</v>
      </c>
      <c r="O95" s="80">
        <v>1474091219.75</v>
      </c>
      <c r="P95" s="80">
        <v>1712051949.207</v>
      </c>
      <c r="Q95" s="80">
        <v>2014017864.3069999</v>
      </c>
      <c r="R95" s="80">
        <v>2233113931.947</v>
      </c>
      <c r="S95" s="80">
        <v>1585453918.4159999</v>
      </c>
      <c r="T95" s="80">
        <v>1963422063.513</v>
      </c>
      <c r="U95" s="80">
        <v>2346959609.0100002</v>
      </c>
      <c r="V95" s="80">
        <v>2214985612.8600001</v>
      </c>
      <c r="W95" s="80">
        <v>2238873832.6160002</v>
      </c>
      <c r="X95" s="80">
        <v>2318635572.4829998</v>
      </c>
      <c r="Y95" s="80">
        <v>2048797977.2969999</v>
      </c>
      <c r="Z95" s="80">
        <v>1969333131.9679999</v>
      </c>
    </row>
    <row r="96" spans="4:26" x14ac:dyDescent="0.25">
      <c r="D96" s="85" t="s">
        <v>24</v>
      </c>
      <c r="E96" s="80">
        <v>1918237981.9990001</v>
      </c>
      <c r="F96" s="80">
        <v>2054015494.582</v>
      </c>
      <c r="G96" s="80">
        <v>2169854347.2449999</v>
      </c>
      <c r="H96" s="80">
        <v>2238108681.0489998</v>
      </c>
      <c r="I96" s="80">
        <v>2377370123.2800002</v>
      </c>
      <c r="J96" s="80">
        <v>2657948396.6459999</v>
      </c>
      <c r="K96" s="80">
        <v>2523542884.1350002</v>
      </c>
      <c r="L96" s="80">
        <v>2619127304.7930002</v>
      </c>
      <c r="M96" s="80">
        <v>3001245968.9489999</v>
      </c>
      <c r="N96" s="80">
        <v>3629109364.0630002</v>
      </c>
      <c r="O96" s="80">
        <v>4010502606.2750001</v>
      </c>
      <c r="P96" s="80">
        <v>4549070040.243</v>
      </c>
      <c r="Q96" s="80">
        <v>5112907779.2690001</v>
      </c>
      <c r="R96" s="80">
        <v>5504864030.2279997</v>
      </c>
      <c r="S96" s="80">
        <v>4319963132.4370003</v>
      </c>
      <c r="T96" s="80">
        <v>5300195511.4329996</v>
      </c>
      <c r="U96" s="80">
        <v>5973432519.2770004</v>
      </c>
      <c r="V96" s="80">
        <v>6041381328.2969999</v>
      </c>
      <c r="W96" s="80">
        <v>6232733533.835</v>
      </c>
      <c r="X96" s="80">
        <v>6413092755.9750004</v>
      </c>
      <c r="Y96" s="80">
        <v>6136971978.6960001</v>
      </c>
      <c r="Z96" s="80">
        <v>6093055956.5690002</v>
      </c>
    </row>
    <row r="97" spans="4:26" x14ac:dyDescent="0.25">
      <c r="D97" s="85" t="s">
        <v>25</v>
      </c>
      <c r="E97" s="80">
        <v>651751487.04999995</v>
      </c>
      <c r="F97" s="80">
        <v>697032216.19400001</v>
      </c>
      <c r="G97" s="80">
        <v>729300730.83599997</v>
      </c>
      <c r="H97" s="80">
        <v>738620516.76900005</v>
      </c>
      <c r="I97" s="80">
        <v>771408954.21899998</v>
      </c>
      <c r="J97" s="80">
        <v>827652298.08700001</v>
      </c>
      <c r="K97" s="80">
        <v>824282752.50899994</v>
      </c>
      <c r="L97" s="80">
        <v>865606059.70799994</v>
      </c>
      <c r="M97" s="80">
        <v>992117379.52199996</v>
      </c>
      <c r="N97" s="80">
        <v>1151989287.4189999</v>
      </c>
      <c r="O97" s="80">
        <v>1265070650.0480001</v>
      </c>
      <c r="P97" s="80">
        <v>1394981704.207</v>
      </c>
      <c r="Q97" s="80">
        <v>1579680960.385</v>
      </c>
      <c r="R97" s="80">
        <v>1707897130.148</v>
      </c>
      <c r="S97" s="80">
        <v>1469363103.425</v>
      </c>
      <c r="T97" s="80">
        <v>1676674643.3329999</v>
      </c>
      <c r="U97" s="80">
        <v>1894801057.0280001</v>
      </c>
      <c r="V97" s="80">
        <v>1898635574.1949999</v>
      </c>
      <c r="W97" s="80">
        <v>1961665097.382</v>
      </c>
      <c r="X97" s="80">
        <v>2047559366.677</v>
      </c>
      <c r="Y97" s="80">
        <v>1961572758.296</v>
      </c>
      <c r="Z97" s="80">
        <v>1956593316.256</v>
      </c>
    </row>
    <row r="98" spans="4:26" ht="15.75" thickBot="1" x14ac:dyDescent="0.3">
      <c r="D98" s="86" t="s">
        <v>26</v>
      </c>
      <c r="E98" s="81">
        <v>165082254.95199999</v>
      </c>
      <c r="F98" s="81">
        <v>149195130.095</v>
      </c>
      <c r="G98" s="81">
        <v>167437569.21700001</v>
      </c>
      <c r="H98" s="81">
        <v>164229403.896</v>
      </c>
      <c r="I98" s="81">
        <v>162299943.28999999</v>
      </c>
      <c r="J98" s="81">
        <v>258131989.85100001</v>
      </c>
      <c r="K98" s="81">
        <v>214648392.97400001</v>
      </c>
      <c r="L98" s="81">
        <v>210670928.14700001</v>
      </c>
      <c r="M98" s="81">
        <v>263603492.88100001</v>
      </c>
      <c r="N98" s="81">
        <v>323139465.68800002</v>
      </c>
      <c r="O98" s="81">
        <v>298360129.50099999</v>
      </c>
      <c r="P98" s="81">
        <v>372607119.065</v>
      </c>
      <c r="Q98" s="81">
        <v>484606137.38300002</v>
      </c>
      <c r="R98" s="81">
        <v>610534232.64100003</v>
      </c>
      <c r="S98" s="81">
        <v>534356421.27700001</v>
      </c>
      <c r="T98" s="81">
        <v>552487191.81299996</v>
      </c>
      <c r="U98" s="81">
        <v>637456082.41799998</v>
      </c>
      <c r="V98" s="81">
        <v>810919993.74100006</v>
      </c>
      <c r="W98" s="81">
        <v>867573575.09200001</v>
      </c>
      <c r="X98" s="81">
        <v>713656446.88600004</v>
      </c>
      <c r="Y98" s="81">
        <v>666104477.48899996</v>
      </c>
      <c r="Z98" s="81">
        <v>608085465.29400003</v>
      </c>
    </row>
    <row r="99" spans="4:26" x14ac:dyDescent="0.25">
      <c r="D99" s="1" t="s">
        <v>56</v>
      </c>
    </row>
    <row r="100" spans="4:26" ht="15.75" thickBot="1" x14ac:dyDescent="0.3"/>
    <row r="101" spans="4:26" ht="15.75" thickBot="1" x14ac:dyDescent="0.3">
      <c r="D101" s="82" t="s">
        <v>15</v>
      </c>
      <c r="E101" s="18">
        <v>1995</v>
      </c>
      <c r="F101" s="10">
        <v>1996</v>
      </c>
      <c r="G101" s="18">
        <v>1997</v>
      </c>
      <c r="H101" s="10">
        <v>1998</v>
      </c>
      <c r="I101" s="18">
        <v>1999</v>
      </c>
      <c r="J101" s="10">
        <v>2000</v>
      </c>
      <c r="K101" s="18">
        <v>2001</v>
      </c>
      <c r="L101" s="10">
        <v>2002</v>
      </c>
      <c r="M101" s="18">
        <v>2003</v>
      </c>
      <c r="N101" s="10">
        <v>2004</v>
      </c>
      <c r="O101" s="18">
        <v>2005</v>
      </c>
      <c r="P101" s="10">
        <v>2006</v>
      </c>
      <c r="Q101" s="18">
        <v>2007</v>
      </c>
      <c r="R101" s="10">
        <v>2008</v>
      </c>
      <c r="S101" s="18">
        <v>2009</v>
      </c>
      <c r="T101" s="10">
        <v>2010</v>
      </c>
      <c r="U101" s="18">
        <v>2011</v>
      </c>
      <c r="V101" s="10">
        <v>2012</v>
      </c>
      <c r="W101" s="18">
        <v>2013</v>
      </c>
      <c r="X101" s="10">
        <v>2014</v>
      </c>
      <c r="Y101" s="18">
        <v>2015</v>
      </c>
      <c r="Z101" s="11">
        <v>2016</v>
      </c>
    </row>
    <row r="102" spans="4:26" ht="15.75" thickBot="1" x14ac:dyDescent="0.3">
      <c r="D102" s="83" t="s">
        <v>16</v>
      </c>
      <c r="E102" s="71">
        <f>+(A!D46+B!E46)/(E!E60+E!E88)</f>
        <v>3.9390204928572889E-6</v>
      </c>
      <c r="F102" s="71">
        <f>+(A!E46+B!F46)/(E!F60+E!F88)</f>
        <v>3.9953855327070908E-6</v>
      </c>
      <c r="G102" s="71">
        <f>+(A!F46+B!G46)/(E!G60+E!G88)</f>
        <v>4.2155210201012426E-6</v>
      </c>
      <c r="H102" s="71">
        <f>+(A!G46+B!H46)/(E!H60+E!H88)</f>
        <v>3.8648332254570272E-6</v>
      </c>
      <c r="I102" s="71">
        <f>+(A!H46+B!I46)/(E!I60+E!I88)</f>
        <v>2.9092078360929611E-6</v>
      </c>
      <c r="J102" s="71">
        <f>+(A!I46+B!J46)/(E!J60+E!J88)</f>
        <v>3.8459043104552358E-6</v>
      </c>
      <c r="K102" s="71">
        <f>+(A!J46+B!K46)/(E!K60+E!K88)</f>
        <v>3.0033586602721452E-6</v>
      </c>
      <c r="L102" s="71">
        <f>+(A!K46+B!L46)/(E!L60+E!L88)</f>
        <v>5.0706067707952868E-6</v>
      </c>
      <c r="M102" s="71">
        <f>+(A!L46+B!M46)/(E!M60+E!M88)</f>
        <v>4.3142822753516344E-6</v>
      </c>
      <c r="N102" s="71">
        <f>+(A!M46+B!N46)/(E!N60+E!N88)</f>
        <v>2.0696670068302357E-6</v>
      </c>
      <c r="O102" s="71">
        <f>+(A!N46+B!O46)/(E!O60+E!O88)</f>
        <v>3.2682117892435675E-6</v>
      </c>
      <c r="P102" s="71">
        <f>+(A!O46+B!P46)/(E!P60+E!P88)</f>
        <v>2.153390896457696E-6</v>
      </c>
      <c r="Q102" s="71">
        <f>+(A!P46+B!Q46)/(E!Q60+E!Q88)</f>
        <v>2.0985160811732395E-6</v>
      </c>
      <c r="R102" s="71">
        <f>+(A!Q46+B!R46)/(E!R60+E!R88)</f>
        <v>2.4419499582718781E-6</v>
      </c>
      <c r="S102" s="71">
        <f>+(A!R46+B!S46)/(E!S60+E!S88)</f>
        <v>1.7437864415694039E-6</v>
      </c>
      <c r="T102" s="71">
        <f>+(A!S46+B!T46)/(E!T60+E!T88)</f>
        <v>1.368557105864379E-6</v>
      </c>
      <c r="U102" s="71">
        <f>+(A!T46+B!U46)/(E!U60+E!U88)</f>
        <v>1.3240788041485964E-6</v>
      </c>
      <c r="V102" s="71">
        <f>+(A!U46+B!V46)/(E!V60+E!V88)</f>
        <v>1.65740530857112E-6</v>
      </c>
      <c r="W102" s="71">
        <f>+(A!V46+B!W46)/(E!W60+E!W88)</f>
        <v>1.780633182146847E-6</v>
      </c>
      <c r="X102" s="71">
        <f>+(A!W46+B!X46)/(E!X60+E!X88)</f>
        <v>1.2944664951834156E-6</v>
      </c>
      <c r="Y102" s="71">
        <f>+(A!X46+B!Y46)/(E!Y60+E!Y88)</f>
        <v>1.266050545777142E-6</v>
      </c>
      <c r="Z102" s="71">
        <f>+(A!Y46+B!Z46)/(E!Z60+E!Z88)</f>
        <v>1.1578208126632307E-6</v>
      </c>
    </row>
    <row r="103" spans="4:26" x14ac:dyDescent="0.25">
      <c r="D103" s="84" t="s">
        <v>17</v>
      </c>
      <c r="E103" s="72">
        <f>+(A!D47+B!E47)/(E!E61+E!E89)</f>
        <v>1.7969976216334147E-7</v>
      </c>
      <c r="F103" s="72">
        <f>+(A!E47+B!F47)/(E!F61+E!F89)</f>
        <v>1.5163322123363024E-7</v>
      </c>
      <c r="G103" s="72">
        <f>+(A!F47+B!G47)/(E!G61+E!G89)</f>
        <v>2.1006860022313569E-7</v>
      </c>
      <c r="H103" s="72">
        <f>+(A!G47+B!H47)/(E!H61+E!H89)</f>
        <v>5.1604893569936066E-7</v>
      </c>
      <c r="I103" s="72">
        <f>+(A!H47+B!I47)/(E!I61+E!I89)</f>
        <v>4.0008958698255426E-7</v>
      </c>
      <c r="J103" s="72">
        <f>+(A!I47+B!J47)/(E!J61+E!J89)</f>
        <v>9.3801599407989898E-7</v>
      </c>
      <c r="K103" s="72">
        <f>+(A!J47+B!K47)/(E!K61+E!K89)</f>
        <v>1.1013667397721287E-6</v>
      </c>
      <c r="L103" s="72">
        <f>+(A!K47+B!L47)/(E!L61+E!L89)</f>
        <v>1.55944775254055E-6</v>
      </c>
      <c r="M103" s="72">
        <f>+(A!L47+B!M47)/(E!M61+E!M89)</f>
        <v>3.3443407265838666E-5</v>
      </c>
      <c r="N103" s="72">
        <f>+(A!M47+B!N47)/(E!N61+E!N89)</f>
        <v>1.2635639723938784E-5</v>
      </c>
      <c r="O103" s="72">
        <f>+(A!N47+B!O47)/(E!O61+E!O89)</f>
        <v>2.927566954621705E-5</v>
      </c>
      <c r="P103" s="72">
        <f>+(A!O47+B!P47)/(E!P61+E!P89)</f>
        <v>1.764692830006368E-5</v>
      </c>
      <c r="Q103" s="72">
        <f>+(A!P47+B!Q47)/(E!Q61+E!Q89)</f>
        <v>1.2050716354742946E-5</v>
      </c>
      <c r="R103" s="72">
        <f>+(A!Q47+B!R47)/(E!R61+E!R89)</f>
        <v>7.5153180603052873E-6</v>
      </c>
      <c r="S103" s="72">
        <f>+(A!R47+B!S47)/(E!S61+E!S89)</f>
        <v>3.1391536829657284E-6</v>
      </c>
      <c r="T103" s="72">
        <f>+(A!S47+B!T47)/(E!T61+E!T89)</f>
        <v>1.381769262747461E-6</v>
      </c>
      <c r="U103" s="72">
        <f>+(A!T47+B!U47)/(E!U61+E!U89)</f>
        <v>1.2036715635570397E-6</v>
      </c>
      <c r="V103" s="72">
        <f>+(A!U47+B!V47)/(E!V61+E!V89)</f>
        <v>2.4846266987729167E-6</v>
      </c>
      <c r="W103" s="72">
        <f>+(A!V47+B!W47)/(E!W61+E!W89)</f>
        <v>1.805302263705304E-6</v>
      </c>
      <c r="X103" s="72">
        <f>+(A!W47+B!X47)/(E!X61+E!X89)</f>
        <v>1.2739708526719677E-6</v>
      </c>
      <c r="Y103" s="72">
        <f>+(A!X47+B!Y47)/(E!Y61+E!Y89)</f>
        <v>1.3245207417370787E-6</v>
      </c>
      <c r="Z103" s="72">
        <f>+(A!Y47+B!Z47)/(E!Z61+E!Z89)</f>
        <v>2.0100775717749264E-6</v>
      </c>
    </row>
    <row r="104" spans="4:26" x14ac:dyDescent="0.25">
      <c r="D104" s="85" t="s">
        <v>18</v>
      </c>
      <c r="E104" s="73">
        <f>+(A!D48+B!E48)/(E!E62+E!E90)</f>
        <v>1.0390741767002478E-7</v>
      </c>
      <c r="F104" s="73">
        <f>+(A!E48+B!F48)/(E!F62+E!F90)</f>
        <v>1.7240478498603452E-7</v>
      </c>
      <c r="G104" s="73">
        <f>+(A!F48+B!G48)/(E!G62+E!G90)</f>
        <v>1.8937910193034585E-7</v>
      </c>
      <c r="H104" s="73">
        <f>+(A!G48+B!H48)/(E!H62+E!H90)</f>
        <v>7.9784322311926128E-7</v>
      </c>
      <c r="I104" s="73">
        <f>+(A!H48+B!I48)/(E!I62+E!I90)</f>
        <v>9.9428035948503961E-7</v>
      </c>
      <c r="J104" s="73">
        <f>+(A!I48+B!J48)/(E!J62+E!J90)</f>
        <v>6.5014389516890802E-7</v>
      </c>
      <c r="K104" s="73">
        <f>+(A!J48+B!K48)/(E!K62+E!K90)</f>
        <v>1.4773070043793827E-6</v>
      </c>
      <c r="L104" s="73">
        <f>+(A!K48+B!L48)/(E!L62+E!L90)</f>
        <v>2.4084608943554841E-7</v>
      </c>
      <c r="M104" s="73">
        <f>+(A!L48+B!M48)/(E!M62+E!M90)</f>
        <v>8.2455868288543388E-7</v>
      </c>
      <c r="N104" s="73">
        <f>+(A!M48+B!N48)/(E!N62+E!N90)</f>
        <v>4.2797076136295504E-7</v>
      </c>
      <c r="O104" s="73">
        <f>+(A!N48+B!O48)/(E!O62+E!O90)</f>
        <v>4.0768996388708214E-7</v>
      </c>
      <c r="P104" s="73">
        <f>+(A!O48+B!P48)/(E!P62+E!P90)</f>
        <v>4.5043354387992533E-7</v>
      </c>
      <c r="Q104" s="73">
        <f>+(A!P48+B!Q48)/(E!Q62+E!Q90)</f>
        <v>6.6064043973397726E-7</v>
      </c>
      <c r="R104" s="73">
        <f>+(A!Q48+B!R48)/(E!R62+E!R90)</f>
        <v>8.2329446695492394E-7</v>
      </c>
      <c r="S104" s="73">
        <f>+(A!R48+B!S48)/(E!S62+E!S90)</f>
        <v>8.5233050148636417E-7</v>
      </c>
      <c r="T104" s="73">
        <f>+(A!S48+B!T48)/(E!T62+E!T90)</f>
        <v>8.0422420571527654E-7</v>
      </c>
      <c r="U104" s="73">
        <f>+(A!T48+B!U48)/(E!U62+E!U90)</f>
        <v>9.4935887205127308E-7</v>
      </c>
      <c r="V104" s="73">
        <f>+(A!U48+B!V48)/(E!V62+E!V90)</f>
        <v>8.4004294523995113E-7</v>
      </c>
      <c r="W104" s="73">
        <f>+(A!V48+B!W48)/(E!W62+E!W90)</f>
        <v>1.2591692676318649E-6</v>
      </c>
      <c r="X104" s="73">
        <f>+(A!W48+B!X48)/(E!X62+E!X90)</f>
        <v>1.2530687419294706E-6</v>
      </c>
      <c r="Y104" s="73">
        <f>+(A!X48+B!Y48)/(E!Y62+E!Y90)</f>
        <v>1.3816309989121336E-6</v>
      </c>
      <c r="Z104" s="73">
        <f>+(A!Y48+B!Z48)/(E!Z62+E!Z90)</f>
        <v>1.9597329038468924E-6</v>
      </c>
    </row>
    <row r="105" spans="4:26" x14ac:dyDescent="0.25">
      <c r="D105" s="85" t="s">
        <v>19</v>
      </c>
      <c r="E105" s="73">
        <f>+(A!D49+B!E49)/(E!E63+E!E91)</f>
        <v>4.550859760368996E-6</v>
      </c>
      <c r="F105" s="73">
        <f>+(A!E49+B!F49)/(E!F63+E!F91)</f>
        <v>3.9501387348488047E-6</v>
      </c>
      <c r="G105" s="73">
        <f>+(A!F49+B!G49)/(E!G63+E!G91)</f>
        <v>2.1576257953901459E-6</v>
      </c>
      <c r="H105" s="73">
        <f>+(A!G49+B!H49)/(E!H63+E!H91)</f>
        <v>1.5577075136340359E-6</v>
      </c>
      <c r="I105" s="73">
        <f>+(A!H49+B!I49)/(E!I63+E!I91)</f>
        <v>2.5824470195572418E-6</v>
      </c>
      <c r="J105" s="73">
        <f>+(A!I49+B!J49)/(E!J63+E!J91)</f>
        <v>1.0792672842985695E-6</v>
      </c>
      <c r="K105" s="73">
        <f>+(A!J49+B!K49)/(E!K63+E!K91)</f>
        <v>8.1837490536632798E-7</v>
      </c>
      <c r="L105" s="73">
        <f>+(A!K49+B!L49)/(E!L63+E!L91)</f>
        <v>2.3935175042580473E-6</v>
      </c>
      <c r="M105" s="73">
        <f>+(A!L49+B!M49)/(E!M63+E!M91)</f>
        <v>1.1681764710277325E-6</v>
      </c>
      <c r="N105" s="73">
        <f>+(A!M49+B!N49)/(E!N63+E!N91)</f>
        <v>4.7888965280031297E-7</v>
      </c>
      <c r="O105" s="73">
        <f>+(A!N49+B!O49)/(E!O63+E!O91)</f>
        <v>1.7078951007923208E-7</v>
      </c>
      <c r="P105" s="73">
        <f>+(A!O49+B!P49)/(E!P63+E!P91)</f>
        <v>9.9776931494814504E-7</v>
      </c>
      <c r="Q105" s="73">
        <f>+(A!P49+B!Q49)/(E!Q63+E!Q91)</f>
        <v>5.2227947906389461E-7</v>
      </c>
      <c r="R105" s="73">
        <f>+(A!Q49+B!R49)/(E!R63+E!R91)</f>
        <v>1.0551146540629016E-6</v>
      </c>
      <c r="S105" s="73">
        <f>+(A!R49+B!S49)/(E!S63+E!S91)</f>
        <v>1.0416109178797056E-6</v>
      </c>
      <c r="T105" s="73">
        <f>+(A!S49+B!T49)/(E!T63+E!T91)</f>
        <v>1.3053101292182051E-7</v>
      </c>
      <c r="U105" s="73">
        <f>+(A!T49+B!U49)/(E!U63+E!U91)</f>
        <v>1.4947901099117124E-7</v>
      </c>
      <c r="V105" s="73">
        <f>+(A!U49+B!V49)/(E!V63+E!V91)</f>
        <v>6.9363371575339393E-8</v>
      </c>
      <c r="W105" s="73">
        <f>+(A!V49+B!W49)/(E!W63+E!W91)</f>
        <v>7.0087367828705118E-8</v>
      </c>
      <c r="X105" s="73">
        <f>+(A!W49+B!X49)/(E!X63+E!X91)</f>
        <v>1.2491567907637493E-7</v>
      </c>
      <c r="Y105" s="73">
        <f>+(A!X49+B!Y49)/(E!Y63+E!Y91)</f>
        <v>4.6084994821432445E-8</v>
      </c>
      <c r="Z105" s="73">
        <f>+(A!Y49+B!Z49)/(E!Z63+E!Z91)</f>
        <v>8.2180484002743875E-9</v>
      </c>
    </row>
    <row r="106" spans="4:26" x14ac:dyDescent="0.25">
      <c r="D106" s="85" t="s">
        <v>20</v>
      </c>
      <c r="E106" s="73">
        <f>+(A!D50+B!E50)/(E!E64+E!E92)</f>
        <v>3.5951298463888188E-6</v>
      </c>
      <c r="F106" s="73">
        <f>+(A!E50+B!F50)/(E!F64+E!F92)</f>
        <v>2.68610306184188E-6</v>
      </c>
      <c r="G106" s="73">
        <f>+(A!F50+B!G50)/(E!G64+E!G92)</f>
        <v>2.5181729224480983E-6</v>
      </c>
      <c r="H106" s="73">
        <f>+(A!G50+B!H50)/(E!H64+E!H92)</f>
        <v>3.0852028829988299E-6</v>
      </c>
      <c r="I106" s="73">
        <f>+(A!H50+B!I50)/(E!I64+E!I92)</f>
        <v>2.9787689657927057E-6</v>
      </c>
      <c r="J106" s="73">
        <f>+(A!I50+B!J50)/(E!J64+E!J92)</f>
        <v>1.6063967918130924E-6</v>
      </c>
      <c r="K106" s="73">
        <f>+(A!J50+B!K50)/(E!K64+E!K92)</f>
        <v>1.3789808958947386E-6</v>
      </c>
      <c r="L106" s="73">
        <f>+(A!K50+B!L50)/(E!L64+E!L92)</f>
        <v>3.0349909292398033E-5</v>
      </c>
      <c r="M106" s="73">
        <f>+(A!L50+B!M50)/(E!M64+E!M92)</f>
        <v>7.3615417078317325E-6</v>
      </c>
      <c r="N106" s="73">
        <f>+(A!M50+B!N50)/(E!N64+E!N92)</f>
        <v>1.6638263479513906E-6</v>
      </c>
      <c r="O106" s="73">
        <f>+(A!N50+B!O50)/(E!O64+E!O92)</f>
        <v>1.5436842387290079E-6</v>
      </c>
      <c r="P106" s="73">
        <f>+(A!O50+B!P50)/(E!P64+E!P92)</f>
        <v>4.9184045645446759E-7</v>
      </c>
      <c r="Q106" s="73">
        <f>+(A!P50+B!Q50)/(E!Q64+E!Q92)</f>
        <v>3.8242967895339203E-7</v>
      </c>
      <c r="R106" s="73">
        <f>+(A!Q50+B!R50)/(E!R64+E!R92)</f>
        <v>7.4806916611791402E-7</v>
      </c>
      <c r="S106" s="73">
        <f>+(A!R50+B!S50)/(E!S64+E!S92)</f>
        <v>1.5887212203199525E-7</v>
      </c>
      <c r="T106" s="73">
        <f>+(A!S50+B!T50)/(E!T64+E!T92)</f>
        <v>5.562114258306615E-7</v>
      </c>
      <c r="U106" s="73">
        <f>+(A!T50+B!U50)/(E!U64+E!U92)</f>
        <v>1.2562784639456297E-7</v>
      </c>
      <c r="V106" s="73">
        <f>+(A!U50+B!V50)/(E!V64+E!V92)</f>
        <v>2.4189819714729256E-7</v>
      </c>
      <c r="W106" s="73">
        <f>+(A!V50+B!W50)/(E!W64+E!W92)</f>
        <v>4.2950831319070476E-7</v>
      </c>
      <c r="X106" s="73">
        <f>+(A!W50+B!X50)/(E!X64+E!X92)</f>
        <v>4.8091103464889736E-7</v>
      </c>
      <c r="Y106" s="73">
        <f>+(A!X50+B!Y50)/(E!Y64+E!Y92)</f>
        <v>8.6142574229921631E-7</v>
      </c>
      <c r="Z106" s="73">
        <f>+(A!Y50+B!Z50)/(E!Z64+E!Z92)</f>
        <v>1.0969203602776345E-6</v>
      </c>
    </row>
    <row r="107" spans="4:26" x14ac:dyDescent="0.25">
      <c r="D107" s="85" t="s">
        <v>21</v>
      </c>
      <c r="E107" s="73">
        <f>+(A!D51+B!E51)/(E!E65+E!E93)</f>
        <v>0</v>
      </c>
      <c r="F107" s="73">
        <f>+(A!E51+B!F51)/(E!F65+E!F93)</f>
        <v>0</v>
      </c>
      <c r="G107" s="73">
        <f>+(A!F51+B!G51)/(E!G65+E!G93)</f>
        <v>0</v>
      </c>
      <c r="H107" s="73">
        <f>+(A!G51+B!H51)/(E!H65+E!H93)</f>
        <v>3.5816601158467012E-7</v>
      </c>
      <c r="I107" s="73">
        <f>+(A!H51+B!I51)/(E!I65+E!I93)</f>
        <v>0</v>
      </c>
      <c r="J107" s="73">
        <f>+(A!I51+B!J51)/(E!J65+E!J93)</f>
        <v>1.0981089070183276E-7</v>
      </c>
      <c r="K107" s="73">
        <f>+(A!J51+B!K51)/(E!K65+E!K93)</f>
        <v>0</v>
      </c>
      <c r="L107" s="73">
        <f>+(A!K51+B!L51)/(E!L65+E!L93)</f>
        <v>0</v>
      </c>
      <c r="M107" s="73">
        <f>+(A!L51+B!M51)/(E!M65+E!M93)</f>
        <v>4.8666211982417273E-6</v>
      </c>
      <c r="N107" s="73">
        <f>+(A!M51+B!N51)/(E!N65+E!N93)</f>
        <v>1.7000399266626309E-6</v>
      </c>
      <c r="O107" s="73">
        <f>+(A!N51+B!O51)/(E!O65+E!O93)</f>
        <v>0</v>
      </c>
      <c r="P107" s="73">
        <f>+(A!O51+B!P51)/(E!P65+E!P93)</f>
        <v>1.4505410530646002E-7</v>
      </c>
      <c r="Q107" s="73">
        <f>+(A!P51+B!Q51)/(E!Q65+E!Q93)</f>
        <v>9.4792153827462657E-10</v>
      </c>
      <c r="R107" s="73">
        <f>+(A!Q51+B!R51)/(E!R65+E!R93)</f>
        <v>1.7621663619316721E-7</v>
      </c>
      <c r="S107" s="73">
        <f>+(A!R51+B!S51)/(E!S65+E!S93)</f>
        <v>2.1335713231127626E-6</v>
      </c>
      <c r="T107" s="73">
        <f>+(A!S51+B!T51)/(E!T65+E!T93)</f>
        <v>5.355216706273695E-7</v>
      </c>
      <c r="U107" s="73">
        <f>+(A!T51+B!U51)/(E!U65+E!U93)</f>
        <v>3.5626524905121699E-6</v>
      </c>
      <c r="V107" s="73">
        <f>+(A!U51+B!V51)/(E!V65+E!V93)</f>
        <v>5.2361559955245756E-6</v>
      </c>
      <c r="W107" s="73">
        <f>+(A!V51+B!W51)/(E!W65+E!W93)</f>
        <v>0</v>
      </c>
      <c r="X107" s="73">
        <f>+(A!W51+B!X51)/(E!X65+E!X93)</f>
        <v>0</v>
      </c>
      <c r="Y107" s="73">
        <f>+(A!X51+B!Y51)/(E!Y65+E!Y93)</f>
        <v>4.3325706759305446E-7</v>
      </c>
      <c r="Z107" s="73">
        <f>+(A!Y51+B!Z51)/(E!Z65+E!Z93)</f>
        <v>0</v>
      </c>
    </row>
    <row r="108" spans="4:26" x14ac:dyDescent="0.25">
      <c r="D108" s="85" t="s">
        <v>22</v>
      </c>
      <c r="E108" s="73">
        <f>+(A!D52+B!E52)/(E!E66+E!E94)</f>
        <v>2.1378808585833182E-5</v>
      </c>
      <c r="F108" s="73">
        <f>+(A!E52+B!F52)/(E!F66+E!F94)</f>
        <v>2.2667004567508537E-5</v>
      </c>
      <c r="G108" s="73">
        <f>+(A!F52+B!G52)/(E!G66+E!G94)</f>
        <v>1.7886889794239409E-5</v>
      </c>
      <c r="H108" s="73">
        <f>+(A!G52+B!H52)/(E!H66+E!H94)</f>
        <v>1.5676895168661358E-5</v>
      </c>
      <c r="I108" s="73">
        <f>+(A!H52+B!I52)/(E!I66+E!I94)</f>
        <v>1.0185176972004684E-5</v>
      </c>
      <c r="J108" s="73">
        <f>+(A!I52+B!J52)/(E!J66+E!J94)</f>
        <v>1.2216566669785832E-5</v>
      </c>
      <c r="K108" s="73">
        <f>+(A!J52+B!K52)/(E!K66+E!K94)</f>
        <v>7.9899088225982521E-6</v>
      </c>
      <c r="L108" s="73">
        <f>+(A!K52+B!L52)/(E!L66+E!L94)</f>
        <v>8.1105133144367974E-6</v>
      </c>
      <c r="M108" s="73">
        <f>+(A!L52+B!M52)/(E!M66+E!M94)</f>
        <v>5.8093621304897768E-6</v>
      </c>
      <c r="N108" s="73">
        <f>+(A!M52+B!N52)/(E!N66+E!N94)</f>
        <v>4.0546722110280143E-6</v>
      </c>
      <c r="O108" s="73">
        <f>+(A!N52+B!O52)/(E!O66+E!O94)</f>
        <v>4.3793090015702248E-6</v>
      </c>
      <c r="P108" s="73">
        <f>+(A!O52+B!P52)/(E!P66+E!P94)</f>
        <v>2.2873770874762997E-6</v>
      </c>
      <c r="Q108" s="73">
        <f>+(A!P52+B!Q52)/(E!Q66+E!Q94)</f>
        <v>3.0993250140324122E-6</v>
      </c>
      <c r="R108" s="73">
        <f>+(A!Q52+B!R52)/(E!R66+E!R94)</f>
        <v>6.8032511506696437E-6</v>
      </c>
      <c r="S108" s="73">
        <f>+(A!R52+B!S52)/(E!S66+E!S94)</f>
        <v>3.3485122564277061E-6</v>
      </c>
      <c r="T108" s="73">
        <f>+(A!S52+B!T52)/(E!T66+E!T94)</f>
        <v>3.1975988262534592E-6</v>
      </c>
      <c r="U108" s="73">
        <f>+(A!T52+B!U52)/(E!U66+E!U94)</f>
        <v>3.2318354038392978E-6</v>
      </c>
      <c r="V108" s="73">
        <f>+(A!U52+B!V52)/(E!V66+E!V94)</f>
        <v>3.4604129230088205E-6</v>
      </c>
      <c r="W108" s="73">
        <f>+(A!V52+B!W52)/(E!W66+E!W94)</f>
        <v>9.5688696770003066E-6</v>
      </c>
      <c r="X108" s="73">
        <f>+(A!W52+B!X52)/(E!X66+E!X94)</f>
        <v>4.1280254198465358E-6</v>
      </c>
      <c r="Y108" s="73">
        <f>+(A!X52+B!Y52)/(E!Y66+E!Y94)</f>
        <v>4.7541427509180958E-6</v>
      </c>
      <c r="Z108" s="73">
        <f>+(A!Y52+B!Z52)/(E!Z66+E!Z94)</f>
        <v>2.7995254652248114E-6</v>
      </c>
    </row>
    <row r="109" spans="4:26" x14ac:dyDescent="0.25">
      <c r="D109" s="85" t="s">
        <v>23</v>
      </c>
      <c r="E109" s="73">
        <f>+(A!D53+B!E53)/(E!E67+E!E95)</f>
        <v>4.782701179433515E-6</v>
      </c>
      <c r="F109" s="73">
        <f>+(A!E53+B!F53)/(E!F67+E!F95)</f>
        <v>6.3170902190730433E-6</v>
      </c>
      <c r="G109" s="73">
        <f>+(A!F53+B!G53)/(E!G67+E!G95)</f>
        <v>1.0572530131301326E-5</v>
      </c>
      <c r="H109" s="73">
        <f>+(A!G53+B!H53)/(E!H67+E!H95)</f>
        <v>7.8448811951386912E-6</v>
      </c>
      <c r="I109" s="73">
        <f>+(A!H53+B!I53)/(E!I67+E!I95)</f>
        <v>3.8075415894334813E-6</v>
      </c>
      <c r="J109" s="73">
        <f>+(A!I53+B!J53)/(E!J67+E!J95)</f>
        <v>8.1195564326896395E-6</v>
      </c>
      <c r="K109" s="73">
        <f>+(A!J53+B!K53)/(E!K67+E!K95)</f>
        <v>6.4823534395942556E-6</v>
      </c>
      <c r="L109" s="73">
        <f>+(A!K53+B!L53)/(E!L67+E!L95)</f>
        <v>2.7015435182849101E-6</v>
      </c>
      <c r="M109" s="73">
        <f>+(A!L53+B!M53)/(E!M67+E!M95)</f>
        <v>3.1180084828490244E-6</v>
      </c>
      <c r="N109" s="73">
        <f>+(A!M53+B!N53)/(E!N67+E!N95)</f>
        <v>2.6520414333017602E-6</v>
      </c>
      <c r="O109" s="73">
        <f>+(A!N53+B!O53)/(E!O67+E!O95)</f>
        <v>3.5199664878711199E-6</v>
      </c>
      <c r="P109" s="73">
        <f>+(A!O53+B!P53)/(E!P67+E!P95)</f>
        <v>1.9597194525158235E-6</v>
      </c>
      <c r="Q109" s="73">
        <f>+(A!P53+B!Q53)/(E!Q67+E!Q95)</f>
        <v>2.9511207182761247E-6</v>
      </c>
      <c r="R109" s="73">
        <f>+(A!Q53+B!R53)/(E!R67+E!R95)</f>
        <v>4.1056888226002607E-6</v>
      </c>
      <c r="S109" s="73">
        <f>+(A!R53+B!S53)/(E!S67+E!S95)</f>
        <v>4.641880161524741E-6</v>
      </c>
      <c r="T109" s="73">
        <f>+(A!S53+B!T53)/(E!T67+E!T95)</f>
        <v>3.8967275733626642E-6</v>
      </c>
      <c r="U109" s="73">
        <f>+(A!T53+B!U53)/(E!U67+E!U95)</f>
        <v>3.2526903784915339E-6</v>
      </c>
      <c r="V109" s="73">
        <f>+(A!U53+B!V53)/(E!V67+E!V95)</f>
        <v>3.0447482385116097E-6</v>
      </c>
      <c r="W109" s="73">
        <f>+(A!V53+B!W53)/(E!W67+E!W95)</f>
        <v>2.4448546606281723E-6</v>
      </c>
      <c r="X109" s="73">
        <f>+(A!W53+B!X53)/(E!X67+E!X95)</f>
        <v>2.9784623069631478E-6</v>
      </c>
      <c r="Y109" s="73">
        <f>+(A!X53+B!Y53)/(E!Y67+E!Y95)</f>
        <v>1.1365728930817337E-6</v>
      </c>
      <c r="Z109" s="73">
        <f>+(A!Y53+B!Z53)/(E!Z67+E!Z95)</f>
        <v>1.947881988232607E-6</v>
      </c>
    </row>
    <row r="110" spans="4:26" x14ac:dyDescent="0.25">
      <c r="D110" s="85" t="s">
        <v>24</v>
      </c>
      <c r="E110" s="73">
        <f>+(A!D54+B!E54)/(E!E68+E!E96)</f>
        <v>1.3315391482742087E-6</v>
      </c>
      <c r="F110" s="73">
        <f>+(A!E54+B!F54)/(E!F68+E!F96)</f>
        <v>9.1910872545443488E-7</v>
      </c>
      <c r="G110" s="73">
        <f>+(A!F54+B!G54)/(E!G68+E!G96)</f>
        <v>1.1713535984773886E-6</v>
      </c>
      <c r="H110" s="73">
        <f>+(A!G54+B!H54)/(E!H68+E!H96)</f>
        <v>1.7029206294634799E-6</v>
      </c>
      <c r="I110" s="73">
        <f>+(A!H54+B!I54)/(E!I68+E!I96)</f>
        <v>2.010513671688231E-6</v>
      </c>
      <c r="J110" s="73">
        <f>+(A!I54+B!J54)/(E!J68+E!J96)</f>
        <v>2.7517923227276902E-6</v>
      </c>
      <c r="K110" s="73">
        <f>+(A!J54+B!K54)/(E!K68+E!K96)</f>
        <v>1.7890657588725172E-6</v>
      </c>
      <c r="L110" s="73">
        <f>+(A!K54+B!L54)/(E!L68+E!L96)</f>
        <v>1.4664317033563882E-6</v>
      </c>
      <c r="M110" s="73">
        <f>+(A!L54+B!M54)/(E!M68+E!M96)</f>
        <v>7.3930382389950299E-7</v>
      </c>
      <c r="N110" s="73">
        <f>+(A!M54+B!N54)/(E!N68+E!N96)</f>
        <v>3.8926411269151978E-7</v>
      </c>
      <c r="O110" s="73">
        <f>+(A!N54+B!O54)/(E!O68+E!O96)</f>
        <v>1.0400408378136956E-6</v>
      </c>
      <c r="P110" s="73">
        <f>+(A!O54+B!P54)/(E!P68+E!P96)</f>
        <v>1.3204675842225546E-6</v>
      </c>
      <c r="Q110" s="73">
        <f>+(A!P54+B!Q54)/(E!Q68+E!Q96)</f>
        <v>1.0760714655006158E-6</v>
      </c>
      <c r="R110" s="73">
        <f>+(A!Q54+B!R54)/(E!R68+E!R96)</f>
        <v>1.1241795089827068E-6</v>
      </c>
      <c r="S110" s="73">
        <f>+(A!R54+B!S54)/(E!S68+E!S96)</f>
        <v>6.5577058073297545E-7</v>
      </c>
      <c r="T110" s="73">
        <f>+(A!S54+B!T54)/(E!T68+E!T96)</f>
        <v>1.5312904471055569E-7</v>
      </c>
      <c r="U110" s="73">
        <f>+(A!T54+B!U54)/(E!U68+E!U96)</f>
        <v>5.65777883299867E-7</v>
      </c>
      <c r="V110" s="73">
        <f>+(A!U54+B!V54)/(E!V68+E!V96)</f>
        <v>1.4706758590048443E-6</v>
      </c>
      <c r="W110" s="73">
        <f>+(A!V54+B!W54)/(E!W68+E!W96)</f>
        <v>2.6274992628080846E-7</v>
      </c>
      <c r="X110" s="73">
        <f>+(A!W54+B!X54)/(E!X68+E!X96)</f>
        <v>2.9479024347655576E-7</v>
      </c>
      <c r="Y110" s="73">
        <f>+(A!X54+B!Y54)/(E!Y68+E!Y96)</f>
        <v>4.0575010462521037E-7</v>
      </c>
      <c r="Z110" s="73">
        <f>+(A!Y54+B!Z54)/(E!Z68+E!Z96)</f>
        <v>2.6651604057673654E-7</v>
      </c>
    </row>
    <row r="111" spans="4:26" x14ac:dyDescent="0.25">
      <c r="D111" s="85" t="s">
        <v>25</v>
      </c>
      <c r="E111" s="73">
        <f>+(A!D55+B!E55)/(E!E69+E!E97)</f>
        <v>1.3127160971059594E-6</v>
      </c>
      <c r="F111" s="73">
        <f>+(A!E55+B!F55)/(E!F69+E!F97)</f>
        <v>1.2267906255034506E-6</v>
      </c>
      <c r="G111" s="73">
        <f>+(A!F55+B!G55)/(E!G69+E!G97)</f>
        <v>1.3657875855247484E-6</v>
      </c>
      <c r="H111" s="73">
        <f>+(A!G55+B!H55)/(E!H69+E!H97)</f>
        <v>1.3464616301709637E-6</v>
      </c>
      <c r="I111" s="73">
        <f>+(A!H55+B!I55)/(E!I69+E!I97)</f>
        <v>1.5407635722669089E-6</v>
      </c>
      <c r="J111" s="73">
        <f>+(A!I55+B!J55)/(E!J69+E!J97)</f>
        <v>1.9497041895092972E-6</v>
      </c>
      <c r="K111" s="73">
        <f>+(A!J55+B!K55)/(E!K69+E!K97)</f>
        <v>2.9363276177836828E-6</v>
      </c>
      <c r="L111" s="73">
        <f>+(A!K55+B!L55)/(E!L69+E!L97)</f>
        <v>2.0024254940198909E-6</v>
      </c>
      <c r="M111" s="73">
        <f>+(A!L55+B!M55)/(E!M69+E!M97)</f>
        <v>1.9812672661204151E-6</v>
      </c>
      <c r="N111" s="73">
        <f>+(A!M55+B!N55)/(E!N69+E!N97)</f>
        <v>1.8521417095436946E-6</v>
      </c>
      <c r="O111" s="73">
        <f>+(A!N55+B!O55)/(E!O69+E!O97)</f>
        <v>1.5279355707012534E-6</v>
      </c>
      <c r="P111" s="73">
        <f>+(A!O55+B!P55)/(E!P69+E!P97)</f>
        <v>1.4815858277256206E-6</v>
      </c>
      <c r="Q111" s="73">
        <f>+(A!P55+B!Q55)/(E!Q69+E!Q97)</f>
        <v>2.3929494182697464E-6</v>
      </c>
      <c r="R111" s="73">
        <f>+(A!Q55+B!R55)/(E!R69+E!R97)</f>
        <v>2.0225935647859791E-6</v>
      </c>
      <c r="S111" s="73">
        <f>+(A!R55+B!S55)/(E!S69+E!S97)</f>
        <v>2.3661921585334076E-6</v>
      </c>
      <c r="T111" s="73">
        <f>+(A!S55+B!T55)/(E!T69+E!T97)</f>
        <v>2.5344157305605494E-6</v>
      </c>
      <c r="U111" s="73">
        <f>+(A!T55+B!U55)/(E!U69+E!U97)</f>
        <v>2.2955103050735257E-6</v>
      </c>
      <c r="V111" s="73">
        <f>+(A!U55+B!V55)/(E!V69+E!V97)</f>
        <v>2.0518268381419091E-6</v>
      </c>
      <c r="W111" s="73">
        <f>+(A!V55+B!W55)/(E!W69+E!W97)</f>
        <v>1.6207569310476324E-6</v>
      </c>
      <c r="X111" s="73">
        <f>+(A!W55+B!X55)/(E!X69+E!X97)</f>
        <v>1.8011103504556396E-6</v>
      </c>
      <c r="Y111" s="73">
        <f>+(A!X55+B!Y55)/(E!Y69+E!Y97)</f>
        <v>1.9097924579646875E-6</v>
      </c>
      <c r="Z111" s="73">
        <f>+(A!Y55+B!Z55)/(E!Z69+E!Z97)</f>
        <v>1.8573056911973284E-6</v>
      </c>
    </row>
    <row r="112" spans="4:26" ht="15.75" thickBot="1" x14ac:dyDescent="0.3">
      <c r="D112" s="86" t="s">
        <v>26</v>
      </c>
      <c r="E112" s="74">
        <f>+(A!D56+B!E56)/(E!E70+E!E98)</f>
        <v>0</v>
      </c>
      <c r="F112" s="74">
        <f>+(A!E56+B!F56)/(E!F70+E!F98)</f>
        <v>3.3567399276530013E-12</v>
      </c>
      <c r="G112" s="74">
        <f>+(A!F56+B!G56)/(E!G70+E!G98)</f>
        <v>3.0624907452974793E-12</v>
      </c>
      <c r="H112" s="74">
        <f>+(A!G56+B!H56)/(E!H70+E!H98)</f>
        <v>0</v>
      </c>
      <c r="I112" s="74">
        <f>+(A!H56+B!I56)/(E!I70+E!I98)</f>
        <v>0</v>
      </c>
      <c r="J112" s="74">
        <f>+(A!I56+B!J56)/(E!J70+E!J98)</f>
        <v>0</v>
      </c>
      <c r="K112" s="74">
        <f>+(A!J56+B!K56)/(E!K70+E!K98)</f>
        <v>5.113924815503299E-9</v>
      </c>
      <c r="L112" s="74">
        <f>+(A!K56+B!L56)/(E!L70+E!L98)</f>
        <v>2.2755644832494959E-12</v>
      </c>
      <c r="M112" s="74">
        <f>+(A!L56+B!M56)/(E!M70+E!M98)</f>
        <v>9.0601146939266847E-8</v>
      </c>
      <c r="N112" s="74">
        <f>+(A!M56+B!N56)/(E!N70+E!N98)</f>
        <v>1.4789542419815669E-12</v>
      </c>
      <c r="O112" s="74">
        <f>+(A!N56+B!O56)/(E!O70+E!O98)</f>
        <v>8.6453211570547958E-8</v>
      </c>
      <c r="P112" s="74">
        <f>+(A!O56+B!P56)/(E!P70+E!P98)</f>
        <v>2.8650137388406907E-8</v>
      </c>
      <c r="Q112" s="74">
        <f>+(A!P56+B!Q56)/(E!Q70+E!Q98)</f>
        <v>1.3110517418336942E-8</v>
      </c>
      <c r="R112" s="74">
        <f>+(A!Q56+B!R56)/(E!R70+E!R98)</f>
        <v>8.8479291548906498E-9</v>
      </c>
      <c r="S112" s="74">
        <f>+(A!R56+B!S56)/(E!S70+E!S98)</f>
        <v>1.1104744658303359E-8</v>
      </c>
      <c r="T112" s="74">
        <f>+(A!S56+B!T56)/(E!T70+E!T98)</f>
        <v>2.9663733205820239E-8</v>
      </c>
      <c r="U112" s="74">
        <f>+(A!T56+B!U56)/(E!U70+E!U98)</f>
        <v>1.7011456155101552E-8</v>
      </c>
      <c r="V112" s="74">
        <f>+(A!U56+B!V56)/(E!V70+E!V98)</f>
        <v>1.4383293825749505E-8</v>
      </c>
      <c r="W112" s="74">
        <f>+(A!V56+B!W56)/(E!W70+E!W98)</f>
        <v>1.9920810054792757E-9</v>
      </c>
      <c r="X112" s="74">
        <f>+(A!W56+B!X56)/(E!X70+E!X98)</f>
        <v>1.8264475051870289E-8</v>
      </c>
      <c r="Y112" s="74">
        <f>+(A!X56+B!Y56)/(E!Y70+E!Y98)</f>
        <v>6.4392142492171962E-9</v>
      </c>
      <c r="Z112" s="74">
        <f>+(A!Y56+B!Z56)/(E!Z70+E!Z98)</f>
        <v>3.1470519030819816E-8</v>
      </c>
    </row>
    <row r="113" spans="4:4" x14ac:dyDescent="0.25">
      <c r="D113" s="1" t="s">
        <v>57</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Z72"/>
  <sheetViews>
    <sheetView showGridLines="0" tabSelected="1" workbookViewId="0">
      <selection activeCell="Z55" sqref="Z55"/>
    </sheetView>
  </sheetViews>
  <sheetFormatPr baseColWidth="10" defaultRowHeight="15" x14ac:dyDescent="0.25"/>
  <cols>
    <col min="2" max="2" width="13.42578125" customWidth="1"/>
    <col min="4" max="4" width="31.7109375" customWidth="1"/>
  </cols>
  <sheetData>
    <row r="7" spans="2:16" x14ac:dyDescent="0.25">
      <c r="B7" s="189" t="s">
        <v>54</v>
      </c>
      <c r="C7" s="180"/>
      <c r="D7" s="180"/>
      <c r="E7" s="180"/>
    </row>
    <row r="8" spans="2:16" x14ac:dyDescent="0.25">
      <c r="B8" s="180"/>
      <c r="C8" s="180"/>
      <c r="D8" s="180"/>
      <c r="E8" s="180"/>
      <c r="M8" s="180" t="s">
        <v>11</v>
      </c>
      <c r="N8" s="191"/>
      <c r="O8" s="191"/>
      <c r="P8" s="191"/>
    </row>
    <row r="9" spans="2:16" x14ac:dyDescent="0.25">
      <c r="B9" s="180"/>
      <c r="C9" s="180"/>
      <c r="D9" s="180"/>
      <c r="E9" s="180"/>
      <c r="G9" s="180" t="s">
        <v>2</v>
      </c>
      <c r="H9" s="180"/>
      <c r="I9" s="180"/>
      <c r="J9" s="180"/>
      <c r="M9" s="191"/>
      <c r="N9" s="191"/>
      <c r="O9" s="191"/>
      <c r="P9" s="191"/>
    </row>
    <row r="10" spans="2:16" x14ac:dyDescent="0.25">
      <c r="B10" s="180"/>
      <c r="C10" s="180"/>
      <c r="D10" s="180"/>
      <c r="E10" s="180"/>
      <c r="G10" s="180"/>
      <c r="H10" s="180"/>
      <c r="I10" s="180"/>
      <c r="J10" s="180"/>
      <c r="M10" s="191"/>
      <c r="N10" s="191"/>
      <c r="O10" s="191"/>
      <c r="P10" s="191"/>
    </row>
    <row r="11" spans="2:16" x14ac:dyDescent="0.25">
      <c r="B11" s="180"/>
      <c r="C11" s="180"/>
      <c r="D11" s="180"/>
      <c r="E11" s="180"/>
      <c r="G11" s="180"/>
      <c r="H11" s="180"/>
      <c r="I11" s="180"/>
      <c r="J11" s="180"/>
      <c r="M11" s="191"/>
      <c r="N11" s="191"/>
      <c r="O11" s="191"/>
      <c r="P11" s="191"/>
    </row>
    <row r="12" spans="2:16" x14ac:dyDescent="0.25">
      <c r="B12" s="180"/>
      <c r="C12" s="180"/>
      <c r="D12" s="180"/>
      <c r="E12" s="180"/>
      <c r="G12" s="180"/>
      <c r="H12" s="180"/>
      <c r="I12" s="180"/>
      <c r="J12" s="180"/>
      <c r="M12" s="191"/>
      <c r="N12" s="191"/>
      <c r="O12" s="191"/>
      <c r="P12" s="191"/>
    </row>
    <row r="13" spans="2:16" x14ac:dyDescent="0.25">
      <c r="B13" s="180"/>
      <c r="C13" s="180"/>
      <c r="D13" s="180"/>
      <c r="E13" s="180"/>
      <c r="G13" s="180"/>
      <c r="H13" s="180"/>
      <c r="I13" s="180"/>
      <c r="J13" s="180"/>
      <c r="M13" s="191"/>
      <c r="N13" s="191"/>
      <c r="O13" s="191"/>
      <c r="P13" s="191"/>
    </row>
    <row r="14" spans="2:16" x14ac:dyDescent="0.25">
      <c r="B14" s="180"/>
      <c r="C14" s="180"/>
      <c r="D14" s="180"/>
      <c r="E14" s="180"/>
      <c r="G14" s="180"/>
      <c r="H14" s="180"/>
      <c r="I14" s="180"/>
      <c r="J14" s="180"/>
      <c r="M14" s="191"/>
      <c r="N14" s="191"/>
      <c r="O14" s="191"/>
      <c r="P14" s="191"/>
    </row>
    <row r="15" spans="2:16" x14ac:dyDescent="0.25">
      <c r="B15" s="180"/>
      <c r="C15" s="180"/>
      <c r="D15" s="180"/>
      <c r="E15" s="180"/>
      <c r="G15" s="180"/>
      <c r="H15" s="180"/>
      <c r="I15" s="180"/>
      <c r="J15" s="180"/>
      <c r="M15" s="191"/>
      <c r="N15" s="191"/>
      <c r="O15" s="191"/>
      <c r="P15" s="191"/>
    </row>
    <row r="16" spans="2:16" x14ac:dyDescent="0.25">
      <c r="B16" s="180"/>
      <c r="C16" s="180"/>
      <c r="D16" s="180"/>
      <c r="E16" s="180"/>
      <c r="G16" s="180"/>
      <c r="H16" s="180"/>
      <c r="I16" s="180"/>
      <c r="J16" s="180"/>
      <c r="M16" s="191"/>
      <c r="N16" s="191"/>
      <c r="O16" s="191"/>
      <c r="P16" s="191"/>
    </row>
    <row r="17" spans="3:16" x14ac:dyDescent="0.25">
      <c r="C17" s="181" t="s">
        <v>3</v>
      </c>
      <c r="D17" s="181"/>
      <c r="E17" s="181"/>
      <c r="H17" s="181" t="s">
        <v>3</v>
      </c>
      <c r="I17" s="181"/>
      <c r="J17" s="181"/>
      <c r="N17" s="181" t="s">
        <v>3</v>
      </c>
      <c r="O17" s="181"/>
      <c r="P17" s="181"/>
    </row>
    <row r="45" spans="3:26" ht="15.75" thickBot="1" x14ac:dyDescent="0.3"/>
    <row r="46" spans="3:26" ht="15.75" thickBot="1" x14ac:dyDescent="0.3">
      <c r="C46" s="8" t="s">
        <v>15</v>
      </c>
      <c r="D46" s="9"/>
      <c r="E46" s="18">
        <v>1995</v>
      </c>
      <c r="F46" s="10">
        <v>1996</v>
      </c>
      <c r="G46" s="18">
        <v>1997</v>
      </c>
      <c r="H46" s="10">
        <v>1998</v>
      </c>
      <c r="I46" s="18">
        <v>1999</v>
      </c>
      <c r="J46" s="10">
        <v>2000</v>
      </c>
      <c r="K46" s="18">
        <v>2001</v>
      </c>
      <c r="L46" s="10">
        <v>2002</v>
      </c>
      <c r="M46" s="18">
        <v>2003</v>
      </c>
      <c r="N46" s="10">
        <v>2004</v>
      </c>
      <c r="O46" s="18">
        <v>2005</v>
      </c>
      <c r="P46" s="10">
        <v>2006</v>
      </c>
      <c r="Q46" s="18">
        <v>2007</v>
      </c>
      <c r="R46" s="10">
        <v>2008</v>
      </c>
      <c r="S46" s="18">
        <v>2009</v>
      </c>
      <c r="T46" s="10">
        <v>2010</v>
      </c>
      <c r="U46" s="18">
        <v>2011</v>
      </c>
      <c r="V46" s="10">
        <v>2012</v>
      </c>
      <c r="W46" s="18">
        <v>2013</v>
      </c>
      <c r="X46" s="10">
        <v>2014</v>
      </c>
      <c r="Y46" s="18">
        <v>2015</v>
      </c>
      <c r="Z46" s="11">
        <v>2016</v>
      </c>
    </row>
    <row r="47" spans="3:26" ht="15.75" thickBot="1" x14ac:dyDescent="0.3">
      <c r="C47" s="183" t="s">
        <v>27</v>
      </c>
      <c r="D47" s="184"/>
      <c r="E47" s="65">
        <f>+A!D46/A!D$46</f>
        <v>1</v>
      </c>
      <c r="F47" s="89">
        <f>+A!E46/A!E$46</f>
        <v>1</v>
      </c>
      <c r="G47" s="65">
        <f>+A!F46/A!F$46</f>
        <v>1</v>
      </c>
      <c r="H47" s="89">
        <f>+A!G46/A!G$46</f>
        <v>1</v>
      </c>
      <c r="I47" s="65">
        <f>+A!H46/A!H$46</f>
        <v>1</v>
      </c>
      <c r="J47" s="89">
        <f>+A!I46/A!I$46</f>
        <v>1</v>
      </c>
      <c r="K47" s="65">
        <f>+A!J46/A!J$46</f>
        <v>1</v>
      </c>
      <c r="L47" s="89">
        <f>+A!K46/A!K$46</f>
        <v>1</v>
      </c>
      <c r="M47" s="65">
        <f>+A!L46/A!L$46</f>
        <v>1</v>
      </c>
      <c r="N47" s="89">
        <f>+A!M46/A!M$46</f>
        <v>1</v>
      </c>
      <c r="O47" s="65">
        <f>+A!N46/A!N$46</f>
        <v>1</v>
      </c>
      <c r="P47" s="89">
        <f>+A!O46/A!O$46</f>
        <v>1</v>
      </c>
      <c r="Q47" s="65">
        <f>+A!P46/A!P$46</f>
        <v>1</v>
      </c>
      <c r="R47" s="89">
        <f>+A!Q46/A!Q$46</f>
        <v>1</v>
      </c>
      <c r="S47" s="65">
        <f>+A!R46/A!R$46</f>
        <v>1</v>
      </c>
      <c r="T47" s="89">
        <f>+A!S46/A!S$46</f>
        <v>1</v>
      </c>
      <c r="U47" s="65">
        <f>+A!T46/A!T$46</f>
        <v>1</v>
      </c>
      <c r="V47" s="89">
        <f>+A!U46/A!U$46</f>
        <v>1</v>
      </c>
      <c r="W47" s="65">
        <f>+A!V46/A!V$46</f>
        <v>1</v>
      </c>
      <c r="X47" s="89">
        <f>+A!W46/A!W$46</f>
        <v>1</v>
      </c>
      <c r="Y47" s="65">
        <f>+A!X46/A!X$46</f>
        <v>1</v>
      </c>
      <c r="Z47" s="90">
        <f>+A!Y46/A!Y$46</f>
        <v>1</v>
      </c>
    </row>
    <row r="48" spans="3:26" x14ac:dyDescent="0.25">
      <c r="C48" s="178" t="s">
        <v>17</v>
      </c>
      <c r="D48" s="179"/>
      <c r="E48" s="67">
        <f>+A!D47/A!D$46</f>
        <v>6.2705682221699446E-3</v>
      </c>
      <c r="F48" s="91">
        <f>+A!E47/A!E$46</f>
        <v>4.4372933909749271E-3</v>
      </c>
      <c r="G48" s="67">
        <f>+A!F47/A!F$46</f>
        <v>8.2166107347624116E-3</v>
      </c>
      <c r="H48" s="91">
        <f>+A!G47/A!G$46</f>
        <v>1.6185730964210911E-2</v>
      </c>
      <c r="I48" s="67">
        <f>+A!H47/A!H$46</f>
        <v>8.6287767391628814E-3</v>
      </c>
      <c r="J48" s="91">
        <f>+A!I47/A!I$46</f>
        <v>1.860221359262523E-2</v>
      </c>
      <c r="K48" s="67">
        <f>+A!J47/A!J$46</f>
        <v>2.4649809774032593E-2</v>
      </c>
      <c r="L48" s="91">
        <f>+A!K47/A!K$46</f>
        <v>1.8111073128603817E-2</v>
      </c>
      <c r="M48" s="67">
        <f>+A!L47/A!L$46</f>
        <v>0.47845051176224901</v>
      </c>
      <c r="N48" s="91">
        <f>+A!M47/A!M$46</f>
        <v>0.38304603946484728</v>
      </c>
      <c r="O48" s="67">
        <f>+A!N47/A!N$46</f>
        <v>0.50422179517716836</v>
      </c>
      <c r="P48" s="91">
        <f>+A!O47/A!O$46</f>
        <v>0.44012088518262676</v>
      </c>
      <c r="Q48" s="67">
        <f>+A!P47/A!P$46</f>
        <v>0.33611515730433111</v>
      </c>
      <c r="R48" s="91">
        <f>+A!Q47/A!Q$46</f>
        <v>0.21008552776760495</v>
      </c>
      <c r="S48" s="67">
        <f>+A!R47/A!R$46</f>
        <v>0.12713525232020881</v>
      </c>
      <c r="T48" s="91">
        <f>+A!S47/A!S$46</f>
        <v>5.3463119050571897E-2</v>
      </c>
      <c r="U48" s="67">
        <f>+A!T47/A!T$46</f>
        <v>6.2448212375068507E-2</v>
      </c>
      <c r="V48" s="91">
        <f>+A!U47/A!U$46</f>
        <v>0.1514695706912044</v>
      </c>
      <c r="W48" s="67">
        <f>+A!V47/A!V$46</f>
        <v>0.11175356475144628</v>
      </c>
      <c r="X48" s="91">
        <f>+A!W47/A!W$46</f>
        <v>8.429006011751683E-2</v>
      </c>
      <c r="Y48" s="67">
        <f>+A!X47/A!X$46</f>
        <v>7.0544380034869347E-2</v>
      </c>
      <c r="Z48" s="92">
        <f>+A!Y47/A!Y$46</f>
        <v>0.12564198704072227</v>
      </c>
    </row>
    <row r="49" spans="3:26" x14ac:dyDescent="0.25">
      <c r="C49" s="185" t="s">
        <v>18</v>
      </c>
      <c r="D49" s="186"/>
      <c r="E49" s="93">
        <f>+A!D48/A!D$46</f>
        <v>6.4805214252894631E-4</v>
      </c>
      <c r="F49" s="94">
        <f>+A!E48/A!E$46</f>
        <v>0</v>
      </c>
      <c r="G49" s="93">
        <f>+A!F48/A!F$46</f>
        <v>0</v>
      </c>
      <c r="H49" s="94">
        <f>+A!G48/A!G$46</f>
        <v>0</v>
      </c>
      <c r="I49" s="93">
        <f>+A!H48/A!H$46</f>
        <v>0</v>
      </c>
      <c r="J49" s="94">
        <f>+A!I48/A!I$46</f>
        <v>0</v>
      </c>
      <c r="K49" s="93">
        <f>+A!J48/A!J$46</f>
        <v>0</v>
      </c>
      <c r="L49" s="94">
        <f>+A!K48/A!K$46</f>
        <v>2.3767298384213864E-4</v>
      </c>
      <c r="M49" s="93">
        <f>+A!L48/A!L$46</f>
        <v>3.3917579233499096E-4</v>
      </c>
      <c r="N49" s="94">
        <f>+A!M48/A!M$46</f>
        <v>0</v>
      </c>
      <c r="O49" s="93">
        <f>+A!N48/A!N$46</f>
        <v>1.256117488437046E-7</v>
      </c>
      <c r="P49" s="94">
        <f>+A!O48/A!O$46</f>
        <v>1.6618974690164095E-4</v>
      </c>
      <c r="Q49" s="93">
        <f>+A!P48/A!P$46</f>
        <v>0</v>
      </c>
      <c r="R49" s="94">
        <f>+A!Q48/A!Q$46</f>
        <v>2.6261156875830906E-4</v>
      </c>
      <c r="S49" s="93">
        <f>+A!R48/A!R$46</f>
        <v>0</v>
      </c>
      <c r="T49" s="94">
        <f>+A!S48/A!S$46</f>
        <v>0</v>
      </c>
      <c r="U49" s="93">
        <f>+A!T48/A!T$46</f>
        <v>0</v>
      </c>
      <c r="V49" s="94">
        <f>+A!U48/A!U$46</f>
        <v>0</v>
      </c>
      <c r="W49" s="93">
        <f>+A!V48/A!V$46</f>
        <v>2.1755559402925658E-4</v>
      </c>
      <c r="X49" s="94">
        <f>+A!W48/A!W$46</f>
        <v>1.3030881990103729E-4</v>
      </c>
      <c r="Y49" s="93">
        <f>+A!X48/A!X$46</f>
        <v>1.6698449984418645E-4</v>
      </c>
      <c r="Z49" s="95">
        <f>+A!Y48/A!Y$46</f>
        <v>0</v>
      </c>
    </row>
    <row r="50" spans="3:26" x14ac:dyDescent="0.25">
      <c r="C50" s="178" t="s">
        <v>19</v>
      </c>
      <c r="D50" s="179"/>
      <c r="E50" s="67">
        <f>+A!D49/A!D$46</f>
        <v>5.0045384685093513E-3</v>
      </c>
      <c r="F50" s="91">
        <f>+A!E49/A!E$46</f>
        <v>1.7557917554937529E-2</v>
      </c>
      <c r="G50" s="67">
        <f>+A!F49/A!F$46</f>
        <v>1.5825640850192425E-2</v>
      </c>
      <c r="H50" s="91">
        <f>+A!G49/A!G$46</f>
        <v>1.192118403115316E-2</v>
      </c>
      <c r="I50" s="67">
        <f>+A!H49/A!H$46</f>
        <v>2.6692378391538586E-2</v>
      </c>
      <c r="J50" s="91">
        <f>+A!I49/A!I$46</f>
        <v>5.2342110778102928E-3</v>
      </c>
      <c r="K50" s="67">
        <f>+A!J49/A!J$46</f>
        <v>3.8859579678513457E-3</v>
      </c>
      <c r="L50" s="91">
        <f>+A!K49/A!K$46</f>
        <v>1.2280322078603174E-2</v>
      </c>
      <c r="M50" s="67">
        <f>+A!L49/A!L$46</f>
        <v>2.3711656061126646E-3</v>
      </c>
      <c r="N50" s="91">
        <f>+A!M49/A!M$46</f>
        <v>4.8838529132124772E-3</v>
      </c>
      <c r="O50" s="67">
        <f>+A!N49/A!N$46</f>
        <v>8.2795414103467341E-4</v>
      </c>
      <c r="P50" s="91">
        <f>+A!O49/A!O$46</f>
        <v>1.082425750258291E-3</v>
      </c>
      <c r="Q50" s="67">
        <f>+A!P49/A!P$46</f>
        <v>2.4417794135852874E-3</v>
      </c>
      <c r="R50" s="91">
        <f>+A!Q49/A!Q$46</f>
        <v>6.9449661789827881E-3</v>
      </c>
      <c r="S50" s="67">
        <f>+A!R49/A!R$46</f>
        <v>7.1707042911976684E-3</v>
      </c>
      <c r="T50" s="91">
        <f>+A!S49/A!S$46</f>
        <v>3.9761432561261365E-3</v>
      </c>
      <c r="U50" s="67">
        <f>+A!T49/A!T$46</f>
        <v>6.0089132576765869E-3</v>
      </c>
      <c r="V50" s="91">
        <f>+A!U49/A!U$46</f>
        <v>3.248637563440274E-3</v>
      </c>
      <c r="W50" s="67">
        <f>+A!V49/A!V$46</f>
        <v>3.0443122710842839E-3</v>
      </c>
      <c r="X50" s="91">
        <f>+A!W49/A!W$46</f>
        <v>1.7628554365954146E-3</v>
      </c>
      <c r="Y50" s="67">
        <f>+A!X49/A!X$46</f>
        <v>8.2886673418028649E-4</v>
      </c>
      <c r="Z50" s="92">
        <f>+A!Y49/A!Y$46</f>
        <v>5.4808274420405481E-5</v>
      </c>
    </row>
    <row r="51" spans="3:26" x14ac:dyDescent="0.25">
      <c r="C51" s="185" t="s">
        <v>20</v>
      </c>
      <c r="D51" s="186"/>
      <c r="E51" s="93">
        <f>+A!D50/A!D$46</f>
        <v>0.15345629135887648</v>
      </c>
      <c r="F51" s="94">
        <f>+A!E50/A!E$46</f>
        <v>0.11099075775603578</v>
      </c>
      <c r="G51" s="93">
        <f>+A!F50/A!F$46</f>
        <v>0.12039607743643846</v>
      </c>
      <c r="H51" s="94">
        <f>+A!G50/A!G$46</f>
        <v>9.4903606362623627E-2</v>
      </c>
      <c r="I51" s="93">
        <f>+A!H50/A!H$46</f>
        <v>8.8387252428820895E-2</v>
      </c>
      <c r="J51" s="94">
        <f>+A!I50/A!I$46</f>
        <v>6.7180781360070496E-2</v>
      </c>
      <c r="K51" s="93">
        <f>+A!J50/A!J$46</f>
        <v>6.9852488318114817E-2</v>
      </c>
      <c r="L51" s="94">
        <f>+A!K50/A!K$46</f>
        <v>0.59485617412774072</v>
      </c>
      <c r="M51" s="93">
        <f>+A!L50/A!L$46</f>
        <v>0.18459567923082917</v>
      </c>
      <c r="N51" s="94">
        <f>+A!M50/A!M$46</f>
        <v>0.10485709895230999</v>
      </c>
      <c r="O51" s="93">
        <f>+A!N50/A!N$46</f>
        <v>6.9683054865170707E-2</v>
      </c>
      <c r="P51" s="94">
        <f>+A!O50/A!O$46</f>
        <v>3.6112848787463299E-2</v>
      </c>
      <c r="Q51" s="93">
        <f>+A!P50/A!P$46</f>
        <v>3.0460451783835166E-2</v>
      </c>
      <c r="R51" s="94">
        <f>+A!Q50/A!Q$46</f>
        <v>7.165224278085193E-2</v>
      </c>
      <c r="S51" s="93">
        <f>+A!R50/A!R$46</f>
        <v>1.6110838472426874E-2</v>
      </c>
      <c r="T51" s="94">
        <f>+A!S50/A!S$46</f>
        <v>7.5886915349018133E-2</v>
      </c>
      <c r="U51" s="93">
        <f>+A!T50/A!T$46</f>
        <v>2.0258820790173777E-2</v>
      </c>
      <c r="V51" s="94">
        <f>+A!U50/A!U$46</f>
        <v>5.101655250034684E-2</v>
      </c>
      <c r="W51" s="93">
        <f>+A!V50/A!V$46</f>
        <v>7.8691172268928383E-2</v>
      </c>
      <c r="X51" s="94">
        <f>+A!W50/A!W$46</f>
        <v>8.4880393363463244E-2</v>
      </c>
      <c r="Y51" s="93">
        <f>+A!X50/A!X$46</f>
        <v>8.4419993126320134E-2</v>
      </c>
      <c r="Z51" s="95">
        <f>+A!Y50/A!Y$46</f>
        <v>0.10016488131025013</v>
      </c>
    </row>
    <row r="52" spans="3:26" x14ac:dyDescent="0.25">
      <c r="C52" s="178" t="s">
        <v>21</v>
      </c>
      <c r="D52" s="179"/>
      <c r="E52" s="67">
        <f>+A!D51/A!D$46</f>
        <v>0</v>
      </c>
      <c r="F52" s="91">
        <f>+A!E51/A!E$46</f>
        <v>0</v>
      </c>
      <c r="G52" s="67">
        <f>+A!F51/A!F$46</f>
        <v>0</v>
      </c>
      <c r="H52" s="91">
        <f>+A!G51/A!G$46</f>
        <v>9.2125837003184088E-4</v>
      </c>
      <c r="I52" s="67">
        <f>+A!H51/A!H$46</f>
        <v>0</v>
      </c>
      <c r="J52" s="91">
        <f>+A!I51/A!I$46</f>
        <v>1.4278392033389471E-4</v>
      </c>
      <c r="K52" s="67">
        <f>+A!J51/A!J$46</f>
        <v>0</v>
      </c>
      <c r="L52" s="91">
        <f>+A!K51/A!K$46</f>
        <v>0</v>
      </c>
      <c r="M52" s="67">
        <f>+A!L51/A!L$46</f>
        <v>2.3752467297374549E-4</v>
      </c>
      <c r="N52" s="91">
        <f>+A!M51/A!M$46</f>
        <v>0</v>
      </c>
      <c r="O52" s="67">
        <f>+A!N51/A!N$46</f>
        <v>0</v>
      </c>
      <c r="P52" s="91">
        <f>+A!O51/A!O$46</f>
        <v>2.7646826469578074E-4</v>
      </c>
      <c r="Q52" s="67">
        <f>+A!P51/A!P$46</f>
        <v>2.3164157833285655E-6</v>
      </c>
      <c r="R52" s="91">
        <f>+A!Q51/A!Q$46</f>
        <v>5.3632128426149583E-4</v>
      </c>
      <c r="S52" s="67">
        <f>+A!R51/A!R$46</f>
        <v>8.0305326412719452E-3</v>
      </c>
      <c r="T52" s="91">
        <f>+A!S51/A!S$46</f>
        <v>2.5347522895541865E-3</v>
      </c>
      <c r="U52" s="67">
        <f>+A!T51/A!T$46</f>
        <v>1.9997835197361556E-2</v>
      </c>
      <c r="V52" s="91">
        <f>+A!U51/A!U$46</f>
        <v>3.5626565491971116E-2</v>
      </c>
      <c r="W52" s="67">
        <f>+A!V51/A!V$46</f>
        <v>0</v>
      </c>
      <c r="X52" s="91">
        <f>+A!W51/A!W$46</f>
        <v>0</v>
      </c>
      <c r="Y52" s="67">
        <f>+A!X51/A!X$46</f>
        <v>1.9790755537088763E-3</v>
      </c>
      <c r="Z52" s="92">
        <f>+A!Y51/A!Y$46</f>
        <v>0</v>
      </c>
    </row>
    <row r="53" spans="3:26" x14ac:dyDescent="0.25">
      <c r="C53" s="185" t="s">
        <v>22</v>
      </c>
      <c r="D53" s="186"/>
      <c r="E53" s="93">
        <f>+A!D52/A!D$46</f>
        <v>0.36349534049429344</v>
      </c>
      <c r="F53" s="94">
        <f>+A!E52/A!E$46</f>
        <v>0.43018521625017575</v>
      </c>
      <c r="G53" s="93">
        <f>+A!F52/A!F$46</f>
        <v>0.37328579516495258</v>
      </c>
      <c r="H53" s="94">
        <f>+A!G52/A!G$46</f>
        <v>0.36472770845325753</v>
      </c>
      <c r="I53" s="93">
        <f>+A!H52/A!H$46</f>
        <v>0.29686599957209397</v>
      </c>
      <c r="J53" s="94">
        <f>+A!I52/A!I$46</f>
        <v>0.19224908029985885</v>
      </c>
      <c r="K53" s="93">
        <f>+A!J52/A!J$46</f>
        <v>0.16422178803087828</v>
      </c>
      <c r="L53" s="94">
        <f>+A!K52/A!K$46</f>
        <v>0.1378889767726077</v>
      </c>
      <c r="M53" s="93">
        <f>+A!L52/A!L$46</f>
        <v>0.1162245004143324</v>
      </c>
      <c r="N53" s="94">
        <f>+A!M52/A!M$46</f>
        <v>0.12983345200174115</v>
      </c>
      <c r="O53" s="93">
        <f>+A!N52/A!N$46</f>
        <v>7.8557603428321465E-2</v>
      </c>
      <c r="P53" s="94">
        <f>+A!O52/A!O$46</f>
        <v>6.5460727055130855E-2</v>
      </c>
      <c r="Q53" s="93">
        <f>+A!P52/A!P$46</f>
        <v>0.14230637045819911</v>
      </c>
      <c r="R53" s="94">
        <f>+A!Q52/A!Q$46</f>
        <v>0.27521450051762658</v>
      </c>
      <c r="S53" s="93">
        <f>+A!R52/A!R$46</f>
        <v>0.1818292581055079</v>
      </c>
      <c r="T53" s="94">
        <f>+A!S52/A!S$46</f>
        <v>0.21012922986065427</v>
      </c>
      <c r="U53" s="93">
        <f>+A!T52/A!T$46</f>
        <v>0.2342692371186933</v>
      </c>
      <c r="V53" s="94">
        <f>+A!U52/A!U$46</f>
        <v>0.15981406759112216</v>
      </c>
      <c r="W53" s="93">
        <f>+A!V52/A!V$46</f>
        <v>0.26592062293980873</v>
      </c>
      <c r="X53" s="94">
        <f>+A!W52/A!W$46</f>
        <v>0.29361380477921312</v>
      </c>
      <c r="Y53" s="93">
        <f>+A!X52/A!X$46</f>
        <v>0.40223228899388924</v>
      </c>
      <c r="Z53" s="95">
        <f>+A!Y52/A!Y$46</f>
        <v>0.22527125695064842</v>
      </c>
    </row>
    <row r="54" spans="3:26" x14ac:dyDescent="0.25">
      <c r="C54" s="178" t="s">
        <v>23</v>
      </c>
      <c r="D54" s="179"/>
      <c r="E54" s="67">
        <f>+A!D53/A!D$46</f>
        <v>0.28938925050970365</v>
      </c>
      <c r="F54" s="91">
        <f>+A!E53/A!E$46</f>
        <v>0.22775234742634537</v>
      </c>
      <c r="G54" s="67">
        <f>+A!F53/A!F$46</f>
        <v>0.21607394923898879</v>
      </c>
      <c r="H54" s="91">
        <f>+A!G53/A!G$46</f>
        <v>0.20708672352194432</v>
      </c>
      <c r="I54" s="67">
        <f>+A!H53/A!H$46</f>
        <v>0.16468970568121905</v>
      </c>
      <c r="J54" s="91">
        <f>+A!I53/A!I$46</f>
        <v>0.16177250898238366</v>
      </c>
      <c r="K54" s="67">
        <f>+A!J53/A!J$46</f>
        <v>0.17629351327453663</v>
      </c>
      <c r="L54" s="91">
        <f>+A!K53/A!K$46</f>
        <v>6.2147639927179553E-2</v>
      </c>
      <c r="M54" s="67">
        <f>+A!L53/A!L$46</f>
        <v>8.4391391949818123E-2</v>
      </c>
      <c r="N54" s="91">
        <f>+A!M53/A!M$46</f>
        <v>0.16862069556625034</v>
      </c>
      <c r="O54" s="67">
        <f>+A!N53/A!N$46</f>
        <v>0.15943622934883969</v>
      </c>
      <c r="P54" s="91">
        <f>+A!O53/A!O$46</f>
        <v>0.12826746169854361</v>
      </c>
      <c r="Q54" s="67">
        <f>+A!P53/A!P$46</f>
        <v>0.19986670908017365</v>
      </c>
      <c r="R54" s="91">
        <f>+A!Q53/A!Q$46</f>
        <v>0.17947209224752833</v>
      </c>
      <c r="S54" s="67">
        <f>+A!R53/A!R$46</f>
        <v>0.34814501209965215</v>
      </c>
      <c r="T54" s="91">
        <f>+A!S53/A!S$46</f>
        <v>0.37269001324079876</v>
      </c>
      <c r="U54" s="67">
        <f>+A!T53/A!T$46</f>
        <v>0.28109585600375153</v>
      </c>
      <c r="V54" s="91">
        <f>+A!U53/A!U$46</f>
        <v>0.26666409969743277</v>
      </c>
      <c r="W54" s="67">
        <f>+A!V53/A!V$46</f>
        <v>0.27076122799165153</v>
      </c>
      <c r="X54" s="91">
        <f>+A!W53/A!W$46</f>
        <v>0.21095743433821437</v>
      </c>
      <c r="Y54" s="67">
        <f>+A!X53/A!X$46</f>
        <v>0.11764624936707591</v>
      </c>
      <c r="Z54" s="92">
        <f>+A!Y53/A!Y$46</f>
        <v>0.22989433638979717</v>
      </c>
    </row>
    <row r="55" spans="3:26" x14ac:dyDescent="0.25">
      <c r="C55" s="185" t="s">
        <v>24</v>
      </c>
      <c r="D55" s="186"/>
      <c r="E55" s="93">
        <f>+A!D54/A!D$46</f>
        <v>0.10044791153698822</v>
      </c>
      <c r="F55" s="94">
        <f>+A!E54/A!E$46</f>
        <v>0.14380835051904969</v>
      </c>
      <c r="G55" s="93">
        <f>+A!F54/A!F$46</f>
        <v>0.17996494663781004</v>
      </c>
      <c r="H55" s="94">
        <f>+A!G54/A!G$46</f>
        <v>0.22556893754411086</v>
      </c>
      <c r="I55" s="93">
        <f>+A!H54/A!H$46</f>
        <v>0.33580023682387011</v>
      </c>
      <c r="J55" s="94">
        <f>+A!I54/A!I$46</f>
        <v>0.4566985984199084</v>
      </c>
      <c r="K55" s="93">
        <f>+A!J54/A!J$46</f>
        <v>0.3688478262172265</v>
      </c>
      <c r="L55" s="94">
        <f>+A!K54/A!K$46</f>
        <v>0.12131162733389916</v>
      </c>
      <c r="M55" s="93">
        <f>+A!L54/A!L$46</f>
        <v>7.1614803425305087E-2</v>
      </c>
      <c r="N55" s="94">
        <f>+A!M54/A!M$46</f>
        <v>8.361273978313985E-2</v>
      </c>
      <c r="O55" s="93">
        <f>+A!N54/A!N$46</f>
        <v>0.12837556845204404</v>
      </c>
      <c r="P55" s="94">
        <f>+A!O54/A!O$46</f>
        <v>0.24579488269799429</v>
      </c>
      <c r="Q55" s="93">
        <f>+A!P54/A!P$46</f>
        <v>0.15654226992551654</v>
      </c>
      <c r="R55" s="94">
        <f>+A!Q54/A!Q$46</f>
        <v>0.1427582361160471</v>
      </c>
      <c r="S55" s="93">
        <f>+A!R54/A!R$46</f>
        <v>0.12375504984062904</v>
      </c>
      <c r="T55" s="94">
        <f>+A!S54/A!S$46</f>
        <v>4.2719858026112695E-2</v>
      </c>
      <c r="U55" s="93">
        <f>+A!T54/A!T$46</f>
        <v>0.160072262182578</v>
      </c>
      <c r="V55" s="94">
        <f>+A!U54/A!U$46</f>
        <v>8.461725632720303E-2</v>
      </c>
      <c r="W55" s="93">
        <f>+A!V54/A!V$46</f>
        <v>8.8797895112976644E-2</v>
      </c>
      <c r="X55" s="94">
        <f>+A!W54/A!W$46</f>
        <v>0.106800280072518</v>
      </c>
      <c r="Y55" s="93">
        <f>+A!X54/A!X$46</f>
        <v>0.12608033237749308</v>
      </c>
      <c r="Z55" s="95">
        <f>+A!Y54/A!Y$46</f>
        <v>9.5220918370071739E-2</v>
      </c>
    </row>
    <row r="56" spans="3:26" x14ac:dyDescent="0.25">
      <c r="C56" s="178" t="s">
        <v>25</v>
      </c>
      <c r="D56" s="179"/>
      <c r="E56" s="67">
        <f>+A!D55/A!D$46</f>
        <v>8.1288047266930064E-2</v>
      </c>
      <c r="F56" s="91">
        <f>+A!E55/A!E$46</f>
        <v>6.5268071813347914E-2</v>
      </c>
      <c r="G56" s="67">
        <f>+A!F55/A!F$46</f>
        <v>8.6236979936855321E-2</v>
      </c>
      <c r="H56" s="91">
        <f>+A!G55/A!G$46</f>
        <v>7.8684895320340856E-2</v>
      </c>
      <c r="I56" s="67">
        <f>+A!H55/A!H$46</f>
        <v>7.8935685832961136E-2</v>
      </c>
      <c r="J56" s="91">
        <f>+A!I55/A!I$46</f>
        <v>9.8119822347009097E-2</v>
      </c>
      <c r="K56" s="67">
        <f>+A!J55/A!J$46</f>
        <v>0.19224861641735994</v>
      </c>
      <c r="L56" s="91">
        <f>+A!K55/A!K$46</f>
        <v>5.3166497591792899E-2</v>
      </c>
      <c r="M56" s="67">
        <f>+A!L55/A!L$46</f>
        <v>6.1775230755990132E-2</v>
      </c>
      <c r="N56" s="91">
        <f>+A!M55/A!M$46</f>
        <v>0.12514609070755961</v>
      </c>
      <c r="O56" s="67">
        <f>+A!N55/A!N$46</f>
        <v>5.8510847595108113E-2</v>
      </c>
      <c r="P56" s="91">
        <f>+A!O55/A!O$46</f>
        <v>8.2366483532002099E-2</v>
      </c>
      <c r="Q56" s="67">
        <f>+A!P55/A!P$46</f>
        <v>0.13212312949672977</v>
      </c>
      <c r="R56" s="91">
        <f>+A!Q55/A!Q$46</f>
        <v>0.11288560189119105</v>
      </c>
      <c r="S56" s="67">
        <f>+A!R55/A!R$46</f>
        <v>0.18745427351066068</v>
      </c>
      <c r="T56" s="91">
        <f>+A!S55/A!S$46</f>
        <v>0.23772544179682767</v>
      </c>
      <c r="U56" s="67">
        <f>+A!T55/A!T$46</f>
        <v>0.21578936569448956</v>
      </c>
      <c r="V56" s="91">
        <f>+A!U55/A!U$46</f>
        <v>0.24688963793064969</v>
      </c>
      <c r="W56" s="67">
        <f>+A!V55/A!V$46</f>
        <v>0.18076670795843261</v>
      </c>
      <c r="X56" s="91">
        <f>+A!W55/A!W$46</f>
        <v>0.21738343090206222</v>
      </c>
      <c r="Y56" s="67">
        <f>+A!X55/A!X$46</f>
        <v>0.19609672700845696</v>
      </c>
      <c r="Z56" s="92">
        <f>+A!Y55/A!Y$46</f>
        <v>0.22274330361185335</v>
      </c>
    </row>
    <row r="57" spans="3:26" ht="15.75" thickBot="1" x14ac:dyDescent="0.3">
      <c r="C57" s="187" t="s">
        <v>26</v>
      </c>
      <c r="D57" s="188"/>
      <c r="E57" s="96">
        <f>+A!D56/A!D$46</f>
        <v>0</v>
      </c>
      <c r="F57" s="97">
        <f>+A!E56/A!E$46</f>
        <v>4.528913307179161E-8</v>
      </c>
      <c r="G57" s="96">
        <f>+A!F56/A!F$46</f>
        <v>0</v>
      </c>
      <c r="H57" s="97">
        <f>+A!G56/A!G$46</f>
        <v>0</v>
      </c>
      <c r="I57" s="96">
        <f>+A!H56/A!H$46</f>
        <v>0</v>
      </c>
      <c r="J57" s="97">
        <f>+A!I56/A!I$46</f>
        <v>0</v>
      </c>
      <c r="K57" s="96">
        <f>+A!J56/A!J$46</f>
        <v>0</v>
      </c>
      <c r="L57" s="97">
        <f>+A!K56/A!K$46</f>
        <v>1.6055730854700983E-8</v>
      </c>
      <c r="M57" s="96">
        <f>+A!L56/A!L$46</f>
        <v>0</v>
      </c>
      <c r="N57" s="97">
        <f>+A!M56/A!M$46</f>
        <v>3.0610939247693311E-8</v>
      </c>
      <c r="O57" s="96">
        <f>+A!N56/A!N$46</f>
        <v>3.868684849700047E-4</v>
      </c>
      <c r="P57" s="97">
        <f>+A!O56/A!O$46</f>
        <v>3.5168904200020239E-4</v>
      </c>
      <c r="Q57" s="96">
        <f>+A!P56/A!P$46</f>
        <v>1.4171712971851173E-4</v>
      </c>
      <c r="R57" s="97">
        <f>+A!Q56/A!Q$46</f>
        <v>1.8801664568242229E-4</v>
      </c>
      <c r="S57" s="96">
        <f>+A!R56/A!R$46</f>
        <v>3.6902263597748052E-4</v>
      </c>
      <c r="T57" s="97">
        <f>+A!S56/A!S$46</f>
        <v>8.7455604605939281E-4</v>
      </c>
      <c r="U57" s="96">
        <f>+A!T56/A!T$46</f>
        <v>5.9497380207191627E-5</v>
      </c>
      <c r="V57" s="97">
        <f>+A!U56/A!U$46</f>
        <v>6.5364333398503643E-4</v>
      </c>
      <c r="W57" s="96">
        <f>+A!V56/A!V$46</f>
        <v>4.7051756572633882E-5</v>
      </c>
      <c r="X57" s="97">
        <f>+A!W56/A!W$46</f>
        <v>1.814607470113129E-4</v>
      </c>
      <c r="Y57" s="96">
        <f>+A!X56/A!X$46</f>
        <v>5.1538425877835327E-6</v>
      </c>
      <c r="Z57" s="98">
        <f>+A!Y56/A!Y$46</f>
        <v>1.0085080522365521E-3</v>
      </c>
    </row>
    <row r="58" spans="3:26" x14ac:dyDescent="0.25">
      <c r="C58" s="1" t="s">
        <v>57</v>
      </c>
    </row>
    <row r="59" spans="3:26" ht="15.75" thickBot="1" x14ac:dyDescent="0.3"/>
    <row r="60" spans="3:26" ht="15.75" thickBot="1" x14ac:dyDescent="0.3">
      <c r="C60" s="8" t="s">
        <v>15</v>
      </c>
      <c r="D60" s="9"/>
      <c r="E60" s="18">
        <v>1995</v>
      </c>
      <c r="F60" s="10">
        <v>1996</v>
      </c>
      <c r="G60" s="18">
        <v>1997</v>
      </c>
      <c r="H60" s="10">
        <v>1998</v>
      </c>
      <c r="I60" s="18">
        <v>1999</v>
      </c>
      <c r="J60" s="10">
        <v>2000</v>
      </c>
      <c r="K60" s="18">
        <v>2001</v>
      </c>
      <c r="L60" s="10">
        <v>2002</v>
      </c>
      <c r="M60" s="18">
        <v>2003</v>
      </c>
      <c r="N60" s="10">
        <v>2004</v>
      </c>
      <c r="O60" s="18">
        <v>2005</v>
      </c>
      <c r="P60" s="10">
        <v>2006</v>
      </c>
      <c r="Q60" s="18">
        <v>2007</v>
      </c>
      <c r="R60" s="10">
        <v>2008</v>
      </c>
      <c r="S60" s="18">
        <v>2009</v>
      </c>
      <c r="T60" s="10">
        <v>2010</v>
      </c>
      <c r="U60" s="18">
        <v>2011</v>
      </c>
      <c r="V60" s="10">
        <v>2012</v>
      </c>
      <c r="W60" s="18">
        <v>2013</v>
      </c>
      <c r="X60" s="10">
        <v>2014</v>
      </c>
      <c r="Y60" s="18">
        <v>2015</v>
      </c>
      <c r="Z60" s="11">
        <v>2016</v>
      </c>
    </row>
    <row r="61" spans="3:26" ht="15.75" thickBot="1" x14ac:dyDescent="0.3">
      <c r="C61" s="183" t="s">
        <v>27</v>
      </c>
      <c r="D61" s="184"/>
      <c r="E61" s="65">
        <f>+B!E46/B!E$46</f>
        <v>1</v>
      </c>
      <c r="F61" s="89">
        <f>+B!F46/B!F$46</f>
        <v>1</v>
      </c>
      <c r="G61" s="65">
        <f>+B!G46/B!G$46</f>
        <v>1</v>
      </c>
      <c r="H61" s="89">
        <f>+B!H46/B!H$46</f>
        <v>1</v>
      </c>
      <c r="I61" s="65">
        <f>+B!I46/B!I$46</f>
        <v>1</v>
      </c>
      <c r="J61" s="89">
        <f>+B!J46/B!J$46</f>
        <v>1</v>
      </c>
      <c r="K61" s="65">
        <f>+B!K46/B!K$46</f>
        <v>1</v>
      </c>
      <c r="L61" s="89">
        <f>+B!L46/B!L$46</f>
        <v>1</v>
      </c>
      <c r="M61" s="65">
        <f>+B!M46/B!M$46</f>
        <v>1</v>
      </c>
      <c r="N61" s="89">
        <f>+B!N46/B!N$46</f>
        <v>1</v>
      </c>
      <c r="O61" s="65">
        <f>+B!O46/B!O$46</f>
        <v>1</v>
      </c>
      <c r="P61" s="89">
        <f>+B!P46/B!P$46</f>
        <v>1</v>
      </c>
      <c r="Q61" s="65">
        <f>+B!Q46/B!Q$46</f>
        <v>1</v>
      </c>
      <c r="R61" s="89">
        <f>+B!R46/B!R$46</f>
        <v>1</v>
      </c>
      <c r="S61" s="65">
        <f>+B!S46/B!S$46</f>
        <v>1</v>
      </c>
      <c r="T61" s="89">
        <f>+B!T46/B!T$46</f>
        <v>1</v>
      </c>
      <c r="U61" s="65">
        <f>+B!U46/B!U$46</f>
        <v>1</v>
      </c>
      <c r="V61" s="89">
        <f>+B!V46/B!V$46</f>
        <v>1</v>
      </c>
      <c r="W61" s="65">
        <f>+B!W46/B!W$46</f>
        <v>1</v>
      </c>
      <c r="X61" s="89">
        <f>+B!X46/B!X$46</f>
        <v>1</v>
      </c>
      <c r="Y61" s="65">
        <f>+B!Y46/B!Y$46</f>
        <v>1</v>
      </c>
      <c r="Z61" s="90">
        <f>+B!Z46/B!Z$46</f>
        <v>1</v>
      </c>
    </row>
    <row r="62" spans="3:26" x14ac:dyDescent="0.25">
      <c r="C62" s="178" t="s">
        <v>17</v>
      </c>
      <c r="D62" s="179"/>
      <c r="E62" s="67">
        <f>+B!E47/B!E$46</f>
        <v>9.5595288966804218E-4</v>
      </c>
      <c r="F62" s="91">
        <f>+B!F47/B!F$46</f>
        <v>9.9926555075515919E-4</v>
      </c>
      <c r="G62" s="67">
        <f>+B!G47/B!G$46</f>
        <v>2.4111522681407995E-5</v>
      </c>
      <c r="H62" s="91">
        <f>+B!H47/B!H$46</f>
        <v>9.146619012849155E-4</v>
      </c>
      <c r="I62" s="67">
        <f>+B!I47/B!I$46</f>
        <v>8.9550678859468512E-3</v>
      </c>
      <c r="J62" s="91">
        <f>+B!J47/B!J$46</f>
        <v>3.5426853447296063E-3</v>
      </c>
      <c r="K62" s="67">
        <f>+B!K47/B!K$46</f>
        <v>1.5161410693632497E-2</v>
      </c>
      <c r="L62" s="91">
        <f>+B!L47/B!L$46</f>
        <v>1.4850543243876774E-2</v>
      </c>
      <c r="M62" s="67">
        <f>+B!M47/B!M$46</f>
        <v>8.0727585228893874E-3</v>
      </c>
      <c r="N62" s="91">
        <f>+B!N47/B!N$46</f>
        <v>2.9002817934907232E-2</v>
      </c>
      <c r="O62" s="67">
        <f>+B!O47/B!O$46</f>
        <v>3.6384161450478146E-2</v>
      </c>
      <c r="P62" s="91">
        <f>+B!P47/B!P$46</f>
        <v>4.5219171749832114E-3</v>
      </c>
      <c r="Q62" s="67">
        <f>+B!Q47/B!Q$46</f>
        <v>4.9407565287806592E-2</v>
      </c>
      <c r="R62" s="91">
        <f>+B!R47/B!R$46</f>
        <v>2.5713062216553551E-2</v>
      </c>
      <c r="S62" s="67">
        <f>+B!S47/B!S$46</f>
        <v>4.8393035189806498E-2</v>
      </c>
      <c r="T62" s="91">
        <f>+B!T47/B!T$46</f>
        <v>7.8511129536600749E-2</v>
      </c>
      <c r="U62" s="67">
        <f>+B!U47/B!U$46</f>
        <v>2.5117190992501068E-3</v>
      </c>
      <c r="V62" s="91">
        <f>+B!V47/B!V$46</f>
        <v>1.2784778337453657E-2</v>
      </c>
      <c r="W62" s="67">
        <f>+B!W47/B!W$46</f>
        <v>1.8684207991832883E-5</v>
      </c>
      <c r="X62" s="91">
        <f>+B!X47/B!X$46</f>
        <v>0</v>
      </c>
      <c r="Y62" s="67">
        <f>+B!Y47/B!Y$46</f>
        <v>1.1129732930857998E-2</v>
      </c>
      <c r="Z62" s="92">
        <f>+B!Z47/B!Z$46</f>
        <v>8.2344631275707691E-3</v>
      </c>
    </row>
    <row r="63" spans="3:26" x14ac:dyDescent="0.25">
      <c r="C63" s="185" t="s">
        <v>18</v>
      </c>
      <c r="D63" s="186"/>
      <c r="E63" s="93">
        <f>+B!E48/B!E$46</f>
        <v>0</v>
      </c>
      <c r="F63" s="94">
        <f>+B!F48/B!F$46</f>
        <v>9.7316426674314168E-4</v>
      </c>
      <c r="G63" s="93">
        <f>+B!G48/B!G$46</f>
        <v>8.1774659736900241E-4</v>
      </c>
      <c r="H63" s="94">
        <f>+B!H48/B!H$46</f>
        <v>4.6594034726016092E-3</v>
      </c>
      <c r="I63" s="93">
        <f>+B!I48/B!I$46</f>
        <v>2.2935893413535382E-2</v>
      </c>
      <c r="J63" s="94">
        <f>+B!J48/B!J$46</f>
        <v>4.0836254274343592E-3</v>
      </c>
      <c r="K63" s="93">
        <f>+B!K48/B!K$46</f>
        <v>1.2949316540952778E-2</v>
      </c>
      <c r="L63" s="94">
        <f>+B!L48/B!L$46</f>
        <v>3.9666392347197117E-3</v>
      </c>
      <c r="M63" s="93">
        <f>+B!M48/B!M$46</f>
        <v>2.0759890742123987E-2</v>
      </c>
      <c r="N63" s="94">
        <f>+B!N48/B!N$46</f>
        <v>1.1743773450942623E-2</v>
      </c>
      <c r="O63" s="93">
        <f>+B!O48/B!O$46</f>
        <v>1.2805695965442426E-2</v>
      </c>
      <c r="P63" s="94">
        <f>+B!P48/B!P$46</f>
        <v>1.8965279241280754E-2</v>
      </c>
      <c r="Q63" s="93">
        <f>+B!Q48/B!Q$46</f>
        <v>1.6944542824500093E-2</v>
      </c>
      <c r="R63" s="94">
        <f>+B!R48/B!R$46</f>
        <v>9.3582519858511192E-3</v>
      </c>
      <c r="S63" s="93">
        <f>+B!S48/B!S$46</f>
        <v>2.3518505106808502E-2</v>
      </c>
      <c r="T63" s="94">
        <f>+B!T48/B!T$46</f>
        <v>2.6322725405346001E-2</v>
      </c>
      <c r="U63" s="93">
        <f>+B!U48/B!U$46</f>
        <v>3.2529397005672707E-2</v>
      </c>
      <c r="V63" s="94">
        <f>+B!V48/B!V$46</f>
        <v>8.2907596221020972E-3</v>
      </c>
      <c r="W63" s="93">
        <f>+B!W48/B!W$46</f>
        <v>1.1837119935279446E-2</v>
      </c>
      <c r="X63" s="94">
        <f>+B!X48/B!X$46</f>
        <v>2.6578621886485156E-2</v>
      </c>
      <c r="Y63" s="93">
        <f>+B!Y48/B!Y$46</f>
        <v>0.12420074699352754</v>
      </c>
      <c r="Z63" s="95">
        <f>+B!Z48/B!Z$46</f>
        <v>0.16131264711283957</v>
      </c>
    </row>
    <row r="64" spans="3:26" x14ac:dyDescent="0.25">
      <c r="C64" s="178" t="s">
        <v>19</v>
      </c>
      <c r="D64" s="179"/>
      <c r="E64" s="67">
        <f>+B!E49/B!E$46</f>
        <v>8.5752951002014216E-2</v>
      </c>
      <c r="F64" s="91">
        <f>+B!F49/B!F$46</f>
        <v>6.2956915100177591E-2</v>
      </c>
      <c r="G64" s="67">
        <f>+B!G49/B!G$46</f>
        <v>2.296091507821247E-2</v>
      </c>
      <c r="H64" s="91">
        <f>+B!H49/B!H$46</f>
        <v>1.7181281570464651E-2</v>
      </c>
      <c r="I64" s="67">
        <f>+B!I49/B!I$46</f>
        <v>4.6090569323925037E-2</v>
      </c>
      <c r="J64" s="91">
        <f>+B!J49/B!J$46</f>
        <v>1.6075012993653121E-2</v>
      </c>
      <c r="K64" s="67">
        <f>+B!K49/B!K$46</f>
        <v>1.7505388401153239E-2</v>
      </c>
      <c r="L64" s="91">
        <f>+B!L49/B!L$46</f>
        <v>5.6291471370484507E-2</v>
      </c>
      <c r="M64" s="67">
        <f>+B!M49/B!M$46</f>
        <v>9.0937507186337141E-2</v>
      </c>
      <c r="N64" s="91">
        <f>+B!N49/B!N$46</f>
        <v>2.4379977884561491E-2</v>
      </c>
      <c r="O64" s="67">
        <f>+B!O49/B!O$46</f>
        <v>1.2848668099554648E-2</v>
      </c>
      <c r="P64" s="91">
        <f>+B!P49/B!P$46</f>
        <v>0.20041426754521055</v>
      </c>
      <c r="Q64" s="67">
        <f>+B!Q49/B!Q$46</f>
        <v>5.0260235374041617E-2</v>
      </c>
      <c r="R64" s="91">
        <f>+B!R49/B!R$46</f>
        <v>4.6314897869970943E-2</v>
      </c>
      <c r="S64" s="67">
        <f>+B!S49/B!S$46</f>
        <v>8.4680836145041058E-2</v>
      </c>
      <c r="T64" s="91">
        <f>+B!T49/B!T$46</f>
        <v>4.6990452605745565E-3</v>
      </c>
      <c r="U64" s="67">
        <f>+B!U49/B!U$46</f>
        <v>1.1141240410135235E-3</v>
      </c>
      <c r="V64" s="91">
        <f>+B!V49/B!V$46</f>
        <v>1.4252814827821564E-4</v>
      </c>
      <c r="W64" s="67">
        <f>+B!W49/B!W$46</f>
        <v>0</v>
      </c>
      <c r="X64" s="91">
        <f>+B!X49/B!X$46</f>
        <v>9.1840423110078565E-3</v>
      </c>
      <c r="Y64" s="67">
        <f>+B!Y49/B!Y$46</f>
        <v>7.9742278081871218E-3</v>
      </c>
      <c r="Z64" s="92">
        <f>+B!Z49/B!Z$46</f>
        <v>2.3678008785141063E-3</v>
      </c>
    </row>
    <row r="65" spans="3:26" x14ac:dyDescent="0.25">
      <c r="C65" s="185" t="s">
        <v>20</v>
      </c>
      <c r="D65" s="186"/>
      <c r="E65" s="93">
        <f>+B!E50/B!E$46</f>
        <v>0</v>
      </c>
      <c r="F65" s="94">
        <f>+B!F50/B!F$46</f>
        <v>0</v>
      </c>
      <c r="G65" s="93">
        <f>+B!G50/B!G$46</f>
        <v>0</v>
      </c>
      <c r="H65" s="94">
        <f>+B!H50/B!H$46</f>
        <v>0</v>
      </c>
      <c r="I65" s="93">
        <f>+B!I50/B!I$46</f>
        <v>0</v>
      </c>
      <c r="J65" s="94">
        <f>+B!J50/B!J$46</f>
        <v>0</v>
      </c>
      <c r="K65" s="93">
        <f>+B!K50/B!K$46</f>
        <v>0</v>
      </c>
      <c r="L65" s="94">
        <f>+B!L50/B!L$46</f>
        <v>0</v>
      </c>
      <c r="M65" s="93">
        <f>+B!M50/B!M$46</f>
        <v>0</v>
      </c>
      <c r="N65" s="94">
        <f>+B!N50/B!N$46</f>
        <v>0</v>
      </c>
      <c r="O65" s="93">
        <f>+B!O50/B!O$46</f>
        <v>0</v>
      </c>
      <c r="P65" s="94">
        <f>+B!P50/B!P$46</f>
        <v>0</v>
      </c>
      <c r="Q65" s="93">
        <f>+B!Q50/B!Q$46</f>
        <v>0</v>
      </c>
      <c r="R65" s="94">
        <f>+B!R50/B!R$46</f>
        <v>0</v>
      </c>
      <c r="S65" s="93">
        <f>+B!S50/B!S$46</f>
        <v>0</v>
      </c>
      <c r="T65" s="94">
        <f>+B!T50/B!T$46</f>
        <v>0</v>
      </c>
      <c r="U65" s="93">
        <f>+B!U50/B!U$46</f>
        <v>0</v>
      </c>
      <c r="V65" s="94">
        <f>+B!V50/B!V$46</f>
        <v>0</v>
      </c>
      <c r="W65" s="93">
        <f>+B!W50/B!W$46</f>
        <v>0</v>
      </c>
      <c r="X65" s="94">
        <f>+B!X50/B!X$46</f>
        <v>0</v>
      </c>
      <c r="Y65" s="93">
        <f>+B!Y50/B!Y$46</f>
        <v>0</v>
      </c>
      <c r="Z65" s="95">
        <f>+B!Z50/B!Z$46</f>
        <v>0</v>
      </c>
    </row>
    <row r="66" spans="3:26" x14ac:dyDescent="0.25">
      <c r="C66" s="178" t="s">
        <v>21</v>
      </c>
      <c r="D66" s="179"/>
      <c r="E66" s="67">
        <f>+B!E51/B!E$46</f>
        <v>0</v>
      </c>
      <c r="F66" s="91">
        <f>+B!F51/B!F$46</f>
        <v>0</v>
      </c>
      <c r="G66" s="67">
        <f>+B!G51/B!G$46</f>
        <v>0</v>
      </c>
      <c r="H66" s="91">
        <f>+B!H51/B!H$46</f>
        <v>0</v>
      </c>
      <c r="I66" s="67">
        <f>+B!I51/B!I$46</f>
        <v>0</v>
      </c>
      <c r="J66" s="91">
        <f>+B!J51/B!J$46</f>
        <v>0</v>
      </c>
      <c r="K66" s="67">
        <f>+B!K51/B!K$46</f>
        <v>0</v>
      </c>
      <c r="L66" s="91">
        <f>+B!L51/B!L$46</f>
        <v>0</v>
      </c>
      <c r="M66" s="67">
        <f>+B!M51/B!M$46</f>
        <v>6.382638490830872E-2</v>
      </c>
      <c r="N66" s="91">
        <f>+B!N51/B!N$46</f>
        <v>2.2489124877490323E-2</v>
      </c>
      <c r="O66" s="67">
        <f>+B!O51/B!O$46</f>
        <v>0</v>
      </c>
      <c r="P66" s="91">
        <f>+B!P51/B!P$46</f>
        <v>0</v>
      </c>
      <c r="Q66" s="67">
        <f>+B!Q51/B!Q$46</f>
        <v>0</v>
      </c>
      <c r="R66" s="91">
        <f>+B!R51/B!R$46</f>
        <v>0</v>
      </c>
      <c r="S66" s="67">
        <f>+B!S51/B!S$46</f>
        <v>0</v>
      </c>
      <c r="T66" s="91">
        <f>+B!T51/B!T$46</f>
        <v>0</v>
      </c>
      <c r="U66" s="67">
        <f>+B!U51/B!U$46</f>
        <v>0</v>
      </c>
      <c r="V66" s="91">
        <f>+B!V51/B!V$46</f>
        <v>0</v>
      </c>
      <c r="W66" s="67">
        <f>+B!W51/B!W$46</f>
        <v>0</v>
      </c>
      <c r="X66" s="91">
        <f>+B!X51/B!X$46</f>
        <v>0</v>
      </c>
      <c r="Y66" s="67">
        <f>+B!Y51/B!Y$46</f>
        <v>0</v>
      </c>
      <c r="Z66" s="92">
        <f>+B!Z51/B!Z$46</f>
        <v>0</v>
      </c>
    </row>
    <row r="67" spans="3:26" x14ac:dyDescent="0.25">
      <c r="C67" s="185" t="s">
        <v>22</v>
      </c>
      <c r="D67" s="186"/>
      <c r="E67" s="93">
        <f>+B!E52/B!E$46</f>
        <v>0.63403902460903949</v>
      </c>
      <c r="F67" s="94">
        <f>+B!F52/B!F$46</f>
        <v>0.63902737202193383</v>
      </c>
      <c r="G67" s="93">
        <f>+B!G52/B!G$46</f>
        <v>0.41547296689272656</v>
      </c>
      <c r="H67" s="94">
        <f>+B!H52/B!H$46</f>
        <v>0.42225635778240528</v>
      </c>
      <c r="I67" s="93">
        <f>+B!I52/B!I$46</f>
        <v>0.57562649888922057</v>
      </c>
      <c r="J67" s="94">
        <f>+B!J52/B!J$46</f>
        <v>0.46179399275386263</v>
      </c>
      <c r="K67" s="93">
        <f>+B!K52/B!K$46</f>
        <v>0.43731354089893942</v>
      </c>
      <c r="L67" s="94">
        <f>+B!L52/B!L$46</f>
        <v>0.64419859985448558</v>
      </c>
      <c r="M67" s="93">
        <f>+B!M52/B!M$46</f>
        <v>0.51274739098699174</v>
      </c>
      <c r="N67" s="94">
        <f>+B!N52/B!N$46</f>
        <v>0.65702929531244425</v>
      </c>
      <c r="O67" s="93">
        <f>+B!O52/B!O$46</f>
        <v>0.89411502969428869</v>
      </c>
      <c r="P67" s="94">
        <f>+B!P52/B!P$46</f>
        <v>0.65218498743147724</v>
      </c>
      <c r="Q67" s="93">
        <f>+B!Q52/B!Q$46</f>
        <v>0.24206625553786323</v>
      </c>
      <c r="R67" s="94">
        <f>+B!R52/B!R$46</f>
        <v>0.3491204884887445</v>
      </c>
      <c r="S67" s="93">
        <f>+B!S52/B!S$46</f>
        <v>0.40234660983444442</v>
      </c>
      <c r="T67" s="94">
        <f>+B!T52/B!T$46</f>
        <v>0.51390904034786822</v>
      </c>
      <c r="U67" s="93">
        <f>+B!U52/B!U$46</f>
        <v>0.44296981509370947</v>
      </c>
      <c r="V67" s="94">
        <f>+B!V52/B!V$46</f>
        <v>0.29573071658939321</v>
      </c>
      <c r="W67" s="93">
        <f>+B!W52/B!W$46</f>
        <v>0.94493962946197829</v>
      </c>
      <c r="X67" s="94">
        <f>+B!X52/B!X$46</f>
        <v>0.49426040335917265</v>
      </c>
      <c r="Y67" s="93">
        <f>+B!Y52/B!Y$46</f>
        <v>0.78376766331168879</v>
      </c>
      <c r="Z67" s="95">
        <f>+B!Z52/B!Z$46</f>
        <v>0.81637661343922652</v>
      </c>
    </row>
    <row r="68" spans="3:26" x14ac:dyDescent="0.25">
      <c r="C68" s="178" t="s">
        <v>23</v>
      </c>
      <c r="D68" s="179"/>
      <c r="E68" s="67">
        <f>+B!E53/B!E$46</f>
        <v>0.12151610694781086</v>
      </c>
      <c r="F68" s="91">
        <f>+B!F53/B!F$46</f>
        <v>0.25609714584123344</v>
      </c>
      <c r="G68" s="67">
        <f>+B!G53/B!G$46</f>
        <v>0.49268383923757075</v>
      </c>
      <c r="H68" s="91">
        <f>+B!H53/B!H$46</f>
        <v>0.41839191495616279</v>
      </c>
      <c r="I68" s="67">
        <f>+B!I53/B!I$46</f>
        <v>0.31747699712638355</v>
      </c>
      <c r="J68" s="91">
        <f>+B!J53/B!J$46</f>
        <v>0.51044637000762871</v>
      </c>
      <c r="K68" s="67">
        <f>+B!K53/B!K$46</f>
        <v>0.50517579832806414</v>
      </c>
      <c r="L68" s="91">
        <f>+B!L53/B!L$46</f>
        <v>0.25046475333064766</v>
      </c>
      <c r="M68" s="67">
        <f>+B!M53/B!M$46</f>
        <v>0.28010340660061339</v>
      </c>
      <c r="N68" s="91">
        <f>+B!N53/B!N$46</f>
        <v>0.23588646049370762</v>
      </c>
      <c r="O68" s="67">
        <f>+B!O53/B!O$46</f>
        <v>2.0304786660579249E-2</v>
      </c>
      <c r="P68" s="91">
        <f>+B!P53/B!P$46</f>
        <v>0.11392406617866313</v>
      </c>
      <c r="Q68" s="67">
        <f>+B!Q53/B!Q$46</f>
        <v>0.20419448761251796</v>
      </c>
      <c r="R68" s="91">
        <f>+B!R53/B!R$46</f>
        <v>0.37804434550229543</v>
      </c>
      <c r="S68" s="67">
        <f>+B!S53/B!S$46</f>
        <v>0.27522151258775251</v>
      </c>
      <c r="T68" s="91">
        <f>+B!T53/B!T$46</f>
        <v>0.33174866850385254</v>
      </c>
      <c r="U68" s="67">
        <f>+B!U53/B!U$46</f>
        <v>0.48871793889735871</v>
      </c>
      <c r="V68" s="91">
        <f>+B!V53/B!V$46</f>
        <v>0.17269187486791573</v>
      </c>
      <c r="W68" s="67">
        <f>+B!W53/B!W$46</f>
        <v>4.1732270067064113E-2</v>
      </c>
      <c r="X68" s="91">
        <f>+B!X53/B!X$46</f>
        <v>0.46615182409344047</v>
      </c>
      <c r="Y68" s="67">
        <f>+B!Y53/B!Y$46</f>
        <v>4.3417201245076364E-2</v>
      </c>
      <c r="Z68" s="92">
        <f>+B!Z53/B!Z$46</f>
        <v>1.9430819513306954E-3</v>
      </c>
    </row>
    <row r="69" spans="3:26" x14ac:dyDescent="0.25">
      <c r="C69" s="185" t="s">
        <v>24</v>
      </c>
      <c r="D69" s="186"/>
      <c r="E69" s="93">
        <f>+B!E54/B!E$46</f>
        <v>0.14638257343300221</v>
      </c>
      <c r="F69" s="94">
        <f>+B!F54/B!F$46</f>
        <v>2.8511730459028876E-2</v>
      </c>
      <c r="G69" s="93">
        <f>+B!G54/B!G$46</f>
        <v>5.7473581736554924E-2</v>
      </c>
      <c r="H69" s="94">
        <f>+B!H54/B!H$46</f>
        <v>0.12711858124260578</v>
      </c>
      <c r="I69" s="93">
        <f>+B!I54/B!I$46</f>
        <v>9.1186672753057942E-3</v>
      </c>
      <c r="J69" s="94">
        <f>+B!J54/B!J$46</f>
        <v>2.0240229667829184E-3</v>
      </c>
      <c r="K69" s="93">
        <f>+B!K54/B!K$46</f>
        <v>5.9487206144169672E-3</v>
      </c>
      <c r="L69" s="94">
        <f>+B!L54/B!L$46</f>
        <v>1.9096491112353609E-2</v>
      </c>
      <c r="M69" s="93">
        <f>+B!M54/B!M$46</f>
        <v>5.8020889138346464E-3</v>
      </c>
      <c r="N69" s="94">
        <f>+B!N54/B!N$46</f>
        <v>1.0933893183451129E-2</v>
      </c>
      <c r="O69" s="93">
        <f>+B!O54/B!O$46</f>
        <v>1.3202054974595671E-2</v>
      </c>
      <c r="P69" s="94">
        <f>+B!P54/B!P$46</f>
        <v>2.9548432164610558E-4</v>
      </c>
      <c r="Q69" s="93">
        <f>+B!Q54/B!Q$46</f>
        <v>0.35258922459190961</v>
      </c>
      <c r="R69" s="94">
        <f>+B!R54/B!R$46</f>
        <v>0.19032085601871881</v>
      </c>
      <c r="S69" s="93">
        <f>+B!S54/B!S$46</f>
        <v>0.14353484340022354</v>
      </c>
      <c r="T69" s="94">
        <f>+B!T54/B!T$46</f>
        <v>1.6632708589246068E-2</v>
      </c>
      <c r="U69" s="93">
        <f>+B!U54/B!U$46</f>
        <v>2.6621148669936666E-2</v>
      </c>
      <c r="V69" s="94">
        <f>+B!V54/B!V$46</f>
        <v>0.50891886986417068</v>
      </c>
      <c r="W69" s="93">
        <f>+B!W54/B!W$46</f>
        <v>8.0512242650717682E-4</v>
      </c>
      <c r="X69" s="94">
        <f>+B!X54/B!X$46</f>
        <v>2.1490177627779523E-4</v>
      </c>
      <c r="Y69" s="93">
        <f>+B!Y54/B!Y$46</f>
        <v>7.8405559702614475E-4</v>
      </c>
      <c r="Z69" s="95">
        <f>+B!Z54/B!Z$46</f>
        <v>8.9456602551341155E-4</v>
      </c>
    </row>
    <row r="70" spans="3:26" x14ac:dyDescent="0.25">
      <c r="C70" s="178" t="s">
        <v>25</v>
      </c>
      <c r="D70" s="179"/>
      <c r="E70" s="67">
        <f>+B!E55/B!E$46</f>
        <v>1.1353434580747184E-2</v>
      </c>
      <c r="F70" s="91">
        <f>+B!F55/B!F$46</f>
        <v>1.1434406760127963E-2</v>
      </c>
      <c r="G70" s="67">
        <f>+B!G55/B!G$46</f>
        <v>1.0566803054642884E-2</v>
      </c>
      <c r="H70" s="91">
        <f>+B!H55/B!H$46</f>
        <v>9.4777990744750375E-3</v>
      </c>
      <c r="I70" s="67">
        <f>+B!I55/B!I$46</f>
        <v>1.979630608568279E-2</v>
      </c>
      <c r="J70" s="91">
        <f>+B!J55/B!J$46</f>
        <v>2.0342905059085566E-3</v>
      </c>
      <c r="K70" s="67">
        <f>+B!K55/B!K$46</f>
        <v>5.7745838260711366E-3</v>
      </c>
      <c r="L70" s="91">
        <f>+B!L55/B!L$46</f>
        <v>1.1131501853432223E-2</v>
      </c>
      <c r="M70" s="67">
        <f>+B!M55/B!M$46</f>
        <v>7.0479336140014974E-3</v>
      </c>
      <c r="N70" s="91">
        <f>+B!N55/B!N$46</f>
        <v>8.5346568624953077E-3</v>
      </c>
      <c r="O70" s="67">
        <f>+B!O55/B!O$46</f>
        <v>4.7213139246758329E-3</v>
      </c>
      <c r="P70" s="91">
        <f>+B!P55/B!P$46</f>
        <v>8.3863019068686467E-3</v>
      </c>
      <c r="Q70" s="67">
        <f>+B!Q55/B!Q$46</f>
        <v>8.3811151255326302E-2</v>
      </c>
      <c r="R70" s="91">
        <f>+B!R55/B!R$46</f>
        <v>1.1280979178655737E-3</v>
      </c>
      <c r="S70" s="67">
        <f>+B!S55/B!S$46</f>
        <v>2.2304657735923539E-2</v>
      </c>
      <c r="T70" s="91">
        <f>+B!T55/B!T$46</f>
        <v>2.7107149494487559E-2</v>
      </c>
      <c r="U70" s="67">
        <f>+B!U55/B!U$46</f>
        <v>2.7470098015837051E-3</v>
      </c>
      <c r="V70" s="91">
        <f>+B!V55/B!V$46</f>
        <v>1.2975319946822944E-3</v>
      </c>
      <c r="W70" s="67">
        <f>+B!W55/B!W$46</f>
        <v>6.0097658695379994E-4</v>
      </c>
      <c r="X70" s="91">
        <f>+B!X55/B!X$46</f>
        <v>2.0307501518997389E-3</v>
      </c>
      <c r="Y70" s="67">
        <f>+B!Y55/B!Y$46</f>
        <v>2.5685256094324604E-2</v>
      </c>
      <c r="Z70" s="92">
        <f>+B!Z55/B!Z$46</f>
        <v>5.9714852795047556E-3</v>
      </c>
    </row>
    <row r="71" spans="3:26" ht="15.75" thickBot="1" x14ac:dyDescent="0.3">
      <c r="C71" s="187" t="s">
        <v>26</v>
      </c>
      <c r="D71" s="188"/>
      <c r="E71" s="96">
        <f>+B!E56/B!E$46</f>
        <v>0</v>
      </c>
      <c r="F71" s="97">
        <f>+B!F56/B!F$46</f>
        <v>0</v>
      </c>
      <c r="G71" s="96">
        <f>+B!G56/B!G$46</f>
        <v>3.5880242085428565E-8</v>
      </c>
      <c r="H71" s="97">
        <f>+B!H56/B!H$46</f>
        <v>0</v>
      </c>
      <c r="I71" s="96">
        <f>+B!I56/B!I$46</f>
        <v>0</v>
      </c>
      <c r="J71" s="97">
        <f>+B!J56/B!J$46</f>
        <v>0</v>
      </c>
      <c r="K71" s="96">
        <f>+B!K56/B!K$46</f>
        <v>1.7124069676992967E-4</v>
      </c>
      <c r="L71" s="97">
        <f>+B!L56/B!L$46</f>
        <v>0</v>
      </c>
      <c r="M71" s="96">
        <f>+B!M56/B!M$46</f>
        <v>1.0702638524899433E-2</v>
      </c>
      <c r="N71" s="97">
        <f>+B!N56/B!N$46</f>
        <v>0</v>
      </c>
      <c r="O71" s="96">
        <f>+B!O56/B!O$46</f>
        <v>5.6184705474069665E-3</v>
      </c>
      <c r="P71" s="97">
        <f>+B!P56/B!P$46</f>
        <v>1.3072049541151902E-3</v>
      </c>
      <c r="Q71" s="96">
        <f>+B!Q56/B!Q$46</f>
        <v>7.2676937737694116E-4</v>
      </c>
      <c r="R71" s="97">
        <f>+B!R56/B!R$46</f>
        <v>0</v>
      </c>
      <c r="S71" s="96">
        <f>+B!S56/B!S$46</f>
        <v>1.213119499185451E-7</v>
      </c>
      <c r="T71" s="97">
        <f>+B!T56/B!T$46</f>
        <v>1.0695328620243978E-3</v>
      </c>
      <c r="U71" s="96">
        <f>+B!U56/B!U$46</f>
        <v>2.7887254159943272E-3</v>
      </c>
      <c r="V71" s="97">
        <f>+B!V56/B!V$46</f>
        <v>1.4290620702696422E-4</v>
      </c>
      <c r="W71" s="96">
        <f>+B!W56/B!W$46</f>
        <v>6.6197314225359793E-5</v>
      </c>
      <c r="X71" s="97">
        <f>+B!X56/B!X$46</f>
        <v>1.5794564217163688E-3</v>
      </c>
      <c r="Y71" s="96">
        <f>+B!Y56/B!Y$46</f>
        <v>3.0414428453210932E-3</v>
      </c>
      <c r="Z71" s="98">
        <f>+B!Z56/B!Z$46</f>
        <v>2.8990565641638334E-3</v>
      </c>
    </row>
    <row r="72" spans="3:26" x14ac:dyDescent="0.25">
      <c r="C72" s="1" t="s">
        <v>57</v>
      </c>
    </row>
  </sheetData>
  <mergeCells count="28">
    <mergeCell ref="B7:E16"/>
    <mergeCell ref="G9:J16"/>
    <mergeCell ref="M8:P16"/>
    <mergeCell ref="C17:E17"/>
    <mergeCell ref="H17:J17"/>
    <mergeCell ref="N17:P17"/>
    <mergeCell ref="C47:D47"/>
    <mergeCell ref="C48:D48"/>
    <mergeCell ref="C49:D49"/>
    <mergeCell ref="C50:D50"/>
    <mergeCell ref="C51:D51"/>
    <mergeCell ref="C52:D52"/>
    <mergeCell ref="C53:D53"/>
    <mergeCell ref="C54:D54"/>
    <mergeCell ref="C55:D55"/>
    <mergeCell ref="C56:D56"/>
    <mergeCell ref="C57:D57"/>
    <mergeCell ref="C61:D61"/>
    <mergeCell ref="C62:D62"/>
    <mergeCell ref="C63:D63"/>
    <mergeCell ref="C64:D64"/>
    <mergeCell ref="C70:D70"/>
    <mergeCell ref="C71:D71"/>
    <mergeCell ref="C65:D65"/>
    <mergeCell ref="C66:D66"/>
    <mergeCell ref="C67:D67"/>
    <mergeCell ref="C68:D68"/>
    <mergeCell ref="C69:D6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OBSERVATORIO COLOMBIANO TRATADOS COMERCIALES</cp:lastModifiedBy>
  <dcterms:created xsi:type="dcterms:W3CDTF">2017-09-28T16:39:19Z</dcterms:created>
  <dcterms:modified xsi:type="dcterms:W3CDTF">2018-02-28T13:58:31Z</dcterms:modified>
</cp:coreProperties>
</file>