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0115" windowHeight="7995" tabRatio="664" activeTab="3"/>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44525"/>
</workbook>
</file>

<file path=xl/calcChain.xml><?xml version="1.0" encoding="utf-8"?>
<calcChain xmlns="http://schemas.openxmlformats.org/spreadsheetml/2006/main">
  <c r="H80" i="8" l="1"/>
  <c r="H67" i="8"/>
  <c r="D46" i="7"/>
  <c r="K68" i="13" l="1"/>
  <c r="H60" i="13"/>
  <c r="J60" i="13"/>
  <c r="L61" i="13"/>
  <c r="M61" i="13"/>
  <c r="Z61" i="13"/>
  <c r="P62" i="13"/>
  <c r="H63" i="13"/>
  <c r="F66" i="13"/>
  <c r="F67" i="13"/>
  <c r="H67" i="13"/>
  <c r="J68" i="13"/>
  <c r="L68" i="13"/>
  <c r="F47" i="13"/>
  <c r="F60" i="13" s="1"/>
  <c r="G47" i="13"/>
  <c r="G60" i="13" s="1"/>
  <c r="H47" i="13"/>
  <c r="I47" i="13"/>
  <c r="I60" i="13" s="1"/>
  <c r="J47" i="13"/>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M48" i="13"/>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50" i="13"/>
  <c r="F63" i="13" s="1"/>
  <c r="G50" i="13"/>
  <c r="G63" i="13" s="1"/>
  <c r="H50"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G54" i="13"/>
  <c r="G67" i="13" s="1"/>
  <c r="H54" i="13"/>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55" i="13"/>
  <c r="F68" i="13" s="1"/>
  <c r="G55" i="13"/>
  <c r="G68" i="13" s="1"/>
  <c r="H55" i="13"/>
  <c r="H68" i="13" s="1"/>
  <c r="I55" i="13"/>
  <c r="I68" i="13" s="1"/>
  <c r="J55" i="13"/>
  <c r="L55" i="13"/>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H71"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AA46" i="9"/>
  <c r="F46" i="9"/>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H122" i="8"/>
  <c r="I122" i="8"/>
  <c r="J122" i="8"/>
  <c r="K122" i="8"/>
  <c r="L122" i="8"/>
  <c r="M122" i="8"/>
  <c r="N122" i="8"/>
  <c r="O122" i="8"/>
  <c r="P122" i="8"/>
  <c r="Q122" i="8"/>
  <c r="R122" i="8"/>
  <c r="S122" i="8"/>
  <c r="T122" i="8"/>
  <c r="U122" i="8"/>
  <c r="V122" i="8"/>
  <c r="W122" i="8"/>
  <c r="X122" i="8"/>
  <c r="Y122" i="8"/>
  <c r="Z122" i="8"/>
  <c r="AA122" i="8"/>
  <c r="AB122" i="8"/>
  <c r="AC122" i="8"/>
  <c r="I112" i="8"/>
  <c r="J112" i="8"/>
  <c r="K112" i="8"/>
  <c r="L112" i="8"/>
  <c r="M112" i="8"/>
  <c r="N112" i="8"/>
  <c r="O112" i="8"/>
  <c r="P112" i="8"/>
  <c r="Q112" i="8"/>
  <c r="R112" i="8"/>
  <c r="S112" i="8"/>
  <c r="T112" i="8"/>
  <c r="U112" i="8"/>
  <c r="V112" i="8"/>
  <c r="W112" i="8"/>
  <c r="X112" i="8"/>
  <c r="Y112" i="8"/>
  <c r="Z112" i="8"/>
  <c r="AA112" i="8"/>
  <c r="AB112" i="8"/>
  <c r="AC112" i="8"/>
  <c r="H112"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H108" i="8"/>
  <c r="I108" i="8"/>
  <c r="J108" i="8"/>
  <c r="K108" i="8"/>
  <c r="L108" i="8"/>
  <c r="M108" i="8"/>
  <c r="N108" i="8"/>
  <c r="O108" i="8"/>
  <c r="P108" i="8"/>
  <c r="Q108" i="8"/>
  <c r="R108" i="8"/>
  <c r="S108" i="8"/>
  <c r="T108" i="8"/>
  <c r="U108" i="8"/>
  <c r="V108" i="8"/>
  <c r="W108" i="8"/>
  <c r="X108" i="8"/>
  <c r="Y108" i="8"/>
  <c r="Z108" i="8"/>
  <c r="AA108" i="8"/>
  <c r="AB108" i="8"/>
  <c r="AC108" i="8"/>
  <c r="I98" i="8"/>
  <c r="J98" i="8"/>
  <c r="K98" i="8"/>
  <c r="L98" i="8"/>
  <c r="M98" i="8"/>
  <c r="N98" i="8"/>
  <c r="O98" i="8"/>
  <c r="P98" i="8"/>
  <c r="Q98" i="8"/>
  <c r="R98" i="8"/>
  <c r="S98" i="8"/>
  <c r="T98" i="8"/>
  <c r="U98" i="8"/>
  <c r="V98" i="8"/>
  <c r="W98" i="8"/>
  <c r="X98" i="8"/>
  <c r="Y98" i="8"/>
  <c r="Z98" i="8"/>
  <c r="AA98" i="8"/>
  <c r="AB98" i="8"/>
  <c r="AC98"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H131" i="8" s="1"/>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A140" i="8" l="1"/>
  <c r="AA80" i="8"/>
  <c r="AA126" i="8"/>
  <c r="P150" i="8"/>
  <c r="P90" i="8"/>
  <c r="P136" i="8"/>
  <c r="AB148" i="8"/>
  <c r="AB134" i="8"/>
  <c r="AB88" i="8"/>
  <c r="R147" i="8"/>
  <c r="R133" i="8"/>
  <c r="R87" i="8"/>
  <c r="P146" i="8"/>
  <c r="P132" i="8"/>
  <c r="P86" i="8"/>
  <c r="AB144" i="8"/>
  <c r="AB130" i="8"/>
  <c r="AB84" i="8"/>
  <c r="R143" i="8"/>
  <c r="R129" i="8"/>
  <c r="R83" i="8"/>
  <c r="P142" i="8"/>
  <c r="P82" i="8"/>
  <c r="P128" i="8"/>
  <c r="O136" i="8"/>
  <c r="O150" i="8"/>
  <c r="O90" i="8"/>
  <c r="S148" i="8"/>
  <c r="S134" i="8"/>
  <c r="S88" i="8"/>
  <c r="Q147" i="8"/>
  <c r="Q133" i="8"/>
  <c r="Q87" i="8"/>
  <c r="W146" i="8"/>
  <c r="W132" i="8"/>
  <c r="W86" i="8"/>
  <c r="M145" i="8"/>
  <c r="M131" i="8"/>
  <c r="M85" i="8"/>
  <c r="Y143" i="8"/>
  <c r="Y129" i="8"/>
  <c r="Y83" i="8"/>
  <c r="I143" i="8"/>
  <c r="I129" i="8"/>
  <c r="I83" i="8"/>
  <c r="U141" i="8"/>
  <c r="U127" i="8"/>
  <c r="U81" i="8"/>
  <c r="I140" i="8"/>
  <c r="I80" i="8"/>
  <c r="I126" i="8"/>
  <c r="AB149" i="8"/>
  <c r="AB135" i="8"/>
  <c r="AB89" i="8"/>
  <c r="L149" i="8"/>
  <c r="L89" i="8"/>
  <c r="L135" i="8"/>
  <c r="J148" i="8"/>
  <c r="J134" i="8"/>
  <c r="J88" i="8"/>
  <c r="V146" i="8"/>
  <c r="V132" i="8"/>
  <c r="V86" i="8"/>
  <c r="T145" i="8"/>
  <c r="T131" i="8"/>
  <c r="T85" i="8"/>
  <c r="R144" i="8"/>
  <c r="R84" i="8"/>
  <c r="R130" i="8"/>
  <c r="H143" i="8"/>
  <c r="H83" i="8"/>
  <c r="H129" i="8"/>
  <c r="AB141" i="8"/>
  <c r="AB127" i="8"/>
  <c r="AB81" i="8"/>
  <c r="X140" i="8"/>
  <c r="X80" i="8"/>
  <c r="X126" i="8"/>
  <c r="U150" i="8"/>
  <c r="U90" i="8"/>
  <c r="U136" i="8"/>
  <c r="K149" i="8"/>
  <c r="K135" i="8"/>
  <c r="K89" i="8"/>
  <c r="I148" i="8"/>
  <c r="I134" i="8"/>
  <c r="I88" i="8"/>
  <c r="U146" i="8"/>
  <c r="U132" i="8"/>
  <c r="U86" i="8"/>
  <c r="K145" i="8"/>
  <c r="K131" i="8"/>
  <c r="K85" i="8"/>
  <c r="Q144" i="8"/>
  <c r="Q130" i="8"/>
  <c r="Q84" i="8"/>
  <c r="AC142" i="8"/>
  <c r="AC128" i="8"/>
  <c r="AC82" i="8"/>
  <c r="U142" i="8"/>
  <c r="U128" i="8"/>
  <c r="U82" i="8"/>
  <c r="M142" i="8"/>
  <c r="M128" i="8"/>
  <c r="M82" i="8"/>
  <c r="S141" i="8"/>
  <c r="S81" i="8"/>
  <c r="S127" i="8"/>
  <c r="W126" i="8"/>
  <c r="W80" i="8"/>
  <c r="W140" i="8"/>
  <c r="O126" i="8"/>
  <c r="O140" i="8"/>
  <c r="O80" i="8"/>
  <c r="AB136" i="8"/>
  <c r="AB150" i="8"/>
  <c r="AB90" i="8"/>
  <c r="T136" i="8"/>
  <c r="T150" i="8"/>
  <c r="T90" i="8"/>
  <c r="L136" i="8"/>
  <c r="L150" i="8"/>
  <c r="L90" i="8"/>
  <c r="Z135" i="8"/>
  <c r="Z89" i="8"/>
  <c r="Z149" i="8"/>
  <c r="R135" i="8"/>
  <c r="R89" i="8"/>
  <c r="R149" i="8"/>
  <c r="J135" i="8"/>
  <c r="J89" i="8"/>
  <c r="J149" i="8"/>
  <c r="X134" i="8"/>
  <c r="X148" i="8"/>
  <c r="X88" i="8"/>
  <c r="P134" i="8"/>
  <c r="P88" i="8"/>
  <c r="P148" i="8"/>
  <c r="H134" i="8"/>
  <c r="H148" i="8"/>
  <c r="H88" i="8"/>
  <c r="V133" i="8"/>
  <c r="V147" i="8"/>
  <c r="V87" i="8"/>
  <c r="N133" i="8"/>
  <c r="N147" i="8"/>
  <c r="N87" i="8"/>
  <c r="AB132" i="8"/>
  <c r="AB86" i="8"/>
  <c r="AB146" i="8"/>
  <c r="T132" i="8"/>
  <c r="T86" i="8"/>
  <c r="T146" i="8"/>
  <c r="L132" i="8"/>
  <c r="L86" i="8"/>
  <c r="L146" i="8"/>
  <c r="Z131" i="8"/>
  <c r="Z145" i="8"/>
  <c r="Z85" i="8"/>
  <c r="R131" i="8"/>
  <c r="R85" i="8"/>
  <c r="R145" i="8"/>
  <c r="J131" i="8"/>
  <c r="J145" i="8"/>
  <c r="J85" i="8"/>
  <c r="X130" i="8"/>
  <c r="X144" i="8"/>
  <c r="X84" i="8"/>
  <c r="P130" i="8"/>
  <c r="P144" i="8"/>
  <c r="P84" i="8"/>
  <c r="H130" i="8"/>
  <c r="H84" i="8"/>
  <c r="H144" i="8"/>
  <c r="V129" i="8"/>
  <c r="V83" i="8"/>
  <c r="V143" i="8"/>
  <c r="N129" i="8"/>
  <c r="N83" i="8"/>
  <c r="N143" i="8"/>
  <c r="AB128" i="8"/>
  <c r="AB142" i="8"/>
  <c r="AB82" i="8"/>
  <c r="T128" i="8"/>
  <c r="T82" i="8"/>
  <c r="T142" i="8"/>
  <c r="L128" i="8"/>
  <c r="L82" i="8"/>
  <c r="L142" i="8"/>
  <c r="Z141" i="8"/>
  <c r="Z127" i="8"/>
  <c r="Z81" i="8"/>
  <c r="R141" i="8"/>
  <c r="R127" i="8"/>
  <c r="R81" i="8"/>
  <c r="J141" i="8"/>
  <c r="J127" i="8"/>
  <c r="J81" i="8"/>
  <c r="S140" i="8"/>
  <c r="S126" i="8"/>
  <c r="S80" i="8"/>
  <c r="H150" i="8"/>
  <c r="H136" i="8"/>
  <c r="H90" i="8"/>
  <c r="L148" i="8"/>
  <c r="L88" i="8"/>
  <c r="L134" i="8"/>
  <c r="X146" i="8"/>
  <c r="X132" i="8"/>
  <c r="X86" i="8"/>
  <c r="N145" i="8"/>
  <c r="N85" i="8"/>
  <c r="N131" i="8"/>
  <c r="Z143" i="8"/>
  <c r="Z129" i="8"/>
  <c r="Z83" i="8"/>
  <c r="R126" i="8"/>
  <c r="R80" i="8"/>
  <c r="R140" i="8"/>
  <c r="AC149" i="8"/>
  <c r="AC135" i="8"/>
  <c r="AC89" i="8"/>
  <c r="AA148" i="8"/>
  <c r="AA134" i="8"/>
  <c r="AA88" i="8"/>
  <c r="I147" i="8"/>
  <c r="I133" i="8"/>
  <c r="I87" i="8"/>
  <c r="U145" i="8"/>
  <c r="U131" i="8"/>
  <c r="U85" i="8"/>
  <c r="S144" i="8"/>
  <c r="S130" i="8"/>
  <c r="S84" i="8"/>
  <c r="W142" i="8"/>
  <c r="W128" i="8"/>
  <c r="W82" i="8"/>
  <c r="L145" i="8"/>
  <c r="L131" i="8"/>
  <c r="L85" i="8"/>
  <c r="X143" i="8"/>
  <c r="X129" i="8"/>
  <c r="X83" i="8"/>
  <c r="N142" i="8"/>
  <c r="N128" i="8"/>
  <c r="N82" i="8"/>
  <c r="M150" i="8"/>
  <c r="M90" i="8"/>
  <c r="M136" i="8"/>
  <c r="Y148" i="8"/>
  <c r="Y134" i="8"/>
  <c r="Y88" i="8"/>
  <c r="O147" i="8"/>
  <c r="O133" i="8"/>
  <c r="O87" i="8"/>
  <c r="M146" i="8"/>
  <c r="M132" i="8"/>
  <c r="M86" i="8"/>
  <c r="Y144" i="8"/>
  <c r="Y130" i="8"/>
  <c r="Y84" i="8"/>
  <c r="O143" i="8"/>
  <c r="O129" i="8"/>
  <c r="O83" i="8"/>
  <c r="AA141" i="8"/>
  <c r="AA81" i="8"/>
  <c r="AA127" i="8"/>
  <c r="H126" i="8"/>
  <c r="H140" i="8"/>
  <c r="AA136" i="8"/>
  <c r="AA150" i="8"/>
  <c r="AA90" i="8"/>
  <c r="Q135" i="8"/>
  <c r="Q89" i="8"/>
  <c r="Q149" i="8"/>
  <c r="O134" i="8"/>
  <c r="O88" i="8"/>
  <c r="O148" i="8"/>
  <c r="AA132" i="8"/>
  <c r="AA86" i="8"/>
  <c r="AA146" i="8"/>
  <c r="Y131" i="8"/>
  <c r="Y145" i="8"/>
  <c r="Y85" i="8"/>
  <c r="W84" i="8"/>
  <c r="W144" i="8"/>
  <c r="W130" i="8"/>
  <c r="U83" i="8"/>
  <c r="U143" i="8"/>
  <c r="U129" i="8"/>
  <c r="K82" i="8"/>
  <c r="K142" i="8"/>
  <c r="K128" i="8"/>
  <c r="I127" i="8"/>
  <c r="I81" i="8"/>
  <c r="I141" i="8"/>
  <c r="K140" i="8"/>
  <c r="K126" i="8"/>
  <c r="K80" i="8"/>
  <c r="V149" i="8"/>
  <c r="V135" i="8"/>
  <c r="V89" i="8"/>
  <c r="T148" i="8"/>
  <c r="T88" i="8"/>
  <c r="T134" i="8"/>
  <c r="J147" i="8"/>
  <c r="J87" i="8"/>
  <c r="J133" i="8"/>
  <c r="V145" i="8"/>
  <c r="V85" i="8"/>
  <c r="V131" i="8"/>
  <c r="L144" i="8"/>
  <c r="L84" i="8"/>
  <c r="L130" i="8"/>
  <c r="X142" i="8"/>
  <c r="X82" i="8"/>
  <c r="X128" i="8"/>
  <c r="N141" i="8"/>
  <c r="N81" i="8"/>
  <c r="N127" i="8"/>
  <c r="Z126" i="8"/>
  <c r="Z140" i="8"/>
  <c r="Z80" i="8"/>
  <c r="W136" i="8"/>
  <c r="W150" i="8"/>
  <c r="W90" i="8"/>
  <c r="M149" i="8"/>
  <c r="M135" i="8"/>
  <c r="M89" i="8"/>
  <c r="Y147" i="8"/>
  <c r="Y133" i="8"/>
  <c r="Y87" i="8"/>
  <c r="AC145" i="8"/>
  <c r="AC131" i="8"/>
  <c r="AC85" i="8"/>
  <c r="AA144" i="8"/>
  <c r="AA130" i="8"/>
  <c r="AA84" i="8"/>
  <c r="Q143" i="8"/>
  <c r="Q129" i="8"/>
  <c r="Q83" i="8"/>
  <c r="AC141" i="8"/>
  <c r="AC127" i="8"/>
  <c r="AC81" i="8"/>
  <c r="Y140" i="8"/>
  <c r="Y80" i="8"/>
  <c r="Y126" i="8"/>
  <c r="V150" i="8"/>
  <c r="V90" i="8"/>
  <c r="V136" i="8"/>
  <c r="T149" i="8"/>
  <c r="T135" i="8"/>
  <c r="T89" i="8"/>
  <c r="R148" i="8"/>
  <c r="R134" i="8"/>
  <c r="R88" i="8"/>
  <c r="P147" i="8"/>
  <c r="P87" i="8"/>
  <c r="P133" i="8"/>
  <c r="AB145" i="8"/>
  <c r="AB85" i="8"/>
  <c r="AB131" i="8"/>
  <c r="J144" i="8"/>
  <c r="J130" i="8"/>
  <c r="J84" i="8"/>
  <c r="V142" i="8"/>
  <c r="V128" i="8"/>
  <c r="V82" i="8"/>
  <c r="L141" i="8"/>
  <c r="L127" i="8"/>
  <c r="L81" i="8"/>
  <c r="AC150" i="8"/>
  <c r="AC90" i="8"/>
  <c r="AC136" i="8"/>
  <c r="S149" i="8"/>
  <c r="S135" i="8"/>
  <c r="S89" i="8"/>
  <c r="W147" i="8"/>
  <c r="W133" i="8"/>
  <c r="W87" i="8"/>
  <c r="AA145" i="8"/>
  <c r="AA131" i="8"/>
  <c r="AA85" i="8"/>
  <c r="W143" i="8"/>
  <c r="W129" i="8"/>
  <c r="W83" i="8"/>
  <c r="N140" i="8"/>
  <c r="N126" i="8"/>
  <c r="N80" i="8"/>
  <c r="S136" i="8"/>
  <c r="S90" i="8"/>
  <c r="S150" i="8"/>
  <c r="I89" i="8"/>
  <c r="I135" i="8"/>
  <c r="I149" i="8"/>
  <c r="AC87" i="8"/>
  <c r="AC147" i="8"/>
  <c r="AC133" i="8"/>
  <c r="M133" i="8"/>
  <c r="M147" i="8"/>
  <c r="M87" i="8"/>
  <c r="K86" i="8"/>
  <c r="K132" i="8"/>
  <c r="K146" i="8"/>
  <c r="Q131" i="8"/>
  <c r="Q85" i="8"/>
  <c r="Q145" i="8"/>
  <c r="O130" i="8"/>
  <c r="O144" i="8"/>
  <c r="O84" i="8"/>
  <c r="M83" i="8"/>
  <c r="M129" i="8"/>
  <c r="M143" i="8"/>
  <c r="AA128" i="8"/>
  <c r="AA142" i="8"/>
  <c r="AA82" i="8"/>
  <c r="Y127" i="8"/>
  <c r="Y81" i="8"/>
  <c r="Y141" i="8"/>
  <c r="Q127" i="8"/>
  <c r="Q141" i="8"/>
  <c r="Q81" i="8"/>
  <c r="AC126" i="8"/>
  <c r="AC140" i="8"/>
  <c r="AC80" i="8"/>
  <c r="U126" i="8"/>
  <c r="U140" i="8"/>
  <c r="U80" i="8"/>
  <c r="M140" i="8"/>
  <c r="M126" i="8"/>
  <c r="M80" i="8"/>
  <c r="Z150" i="8"/>
  <c r="Z90" i="8"/>
  <c r="Z136" i="8"/>
  <c r="R136" i="8"/>
  <c r="R150" i="8"/>
  <c r="R90" i="8"/>
  <c r="J90" i="8"/>
  <c r="J150" i="8"/>
  <c r="J136" i="8"/>
  <c r="X89" i="8"/>
  <c r="X149" i="8"/>
  <c r="X135" i="8"/>
  <c r="P89" i="8"/>
  <c r="P149" i="8"/>
  <c r="P135" i="8"/>
  <c r="H89" i="8"/>
  <c r="H135" i="8"/>
  <c r="H149" i="8"/>
  <c r="V88" i="8"/>
  <c r="V134" i="8"/>
  <c r="V148" i="8"/>
  <c r="N88" i="8"/>
  <c r="N148" i="8"/>
  <c r="N134" i="8"/>
  <c r="AB87" i="8"/>
  <c r="AB147" i="8"/>
  <c r="AB133" i="8"/>
  <c r="T87" i="8"/>
  <c r="T133" i="8"/>
  <c r="T147" i="8"/>
  <c r="L87" i="8"/>
  <c r="L133" i="8"/>
  <c r="L147" i="8"/>
  <c r="Z86" i="8"/>
  <c r="Z146" i="8"/>
  <c r="Z132" i="8"/>
  <c r="R86" i="8"/>
  <c r="R146" i="8"/>
  <c r="R132" i="8"/>
  <c r="J86" i="8"/>
  <c r="J146" i="8"/>
  <c r="J132" i="8"/>
  <c r="X85" i="8"/>
  <c r="X145" i="8"/>
  <c r="X131" i="8"/>
  <c r="P85" i="8"/>
  <c r="P145" i="8"/>
  <c r="P131" i="8"/>
  <c r="H85" i="8"/>
  <c r="H145" i="8"/>
  <c r="V84" i="8"/>
  <c r="V130" i="8"/>
  <c r="V144" i="8"/>
  <c r="N84" i="8"/>
  <c r="N130" i="8"/>
  <c r="N144" i="8"/>
  <c r="AB83" i="8"/>
  <c r="AB129" i="8"/>
  <c r="AB143" i="8"/>
  <c r="T83" i="8"/>
  <c r="T143" i="8"/>
  <c r="T129" i="8"/>
  <c r="L83" i="8"/>
  <c r="L143" i="8"/>
  <c r="L129" i="8"/>
  <c r="Z82" i="8"/>
  <c r="Z128" i="8"/>
  <c r="Z142" i="8"/>
  <c r="R82" i="8"/>
  <c r="R142" i="8"/>
  <c r="R128" i="8"/>
  <c r="J82" i="8"/>
  <c r="J142" i="8"/>
  <c r="J128" i="8"/>
  <c r="X81" i="8"/>
  <c r="X141" i="8"/>
  <c r="X127" i="8"/>
  <c r="P127" i="8"/>
  <c r="P141" i="8"/>
  <c r="P81" i="8"/>
  <c r="H127" i="8"/>
  <c r="H81" i="8"/>
  <c r="H141" i="8"/>
  <c r="X150" i="8"/>
  <c r="X136" i="8"/>
  <c r="X90" i="8"/>
  <c r="N149" i="8"/>
  <c r="N135" i="8"/>
  <c r="N89" i="8"/>
  <c r="Z147" i="8"/>
  <c r="Z133" i="8"/>
  <c r="Z87" i="8"/>
  <c r="H146" i="8"/>
  <c r="H132" i="8"/>
  <c r="H86" i="8"/>
  <c r="T144" i="8"/>
  <c r="T130" i="8"/>
  <c r="T84" i="8"/>
  <c r="J143" i="8"/>
  <c r="J83" i="8"/>
  <c r="J129" i="8"/>
  <c r="V141" i="8"/>
  <c r="V127" i="8"/>
  <c r="V81" i="8"/>
  <c r="J126" i="8"/>
  <c r="J80" i="8"/>
  <c r="J140" i="8"/>
  <c r="U149" i="8"/>
  <c r="U135" i="8"/>
  <c r="U89" i="8"/>
  <c r="K148" i="8"/>
  <c r="K134" i="8"/>
  <c r="K88" i="8"/>
  <c r="O146" i="8"/>
  <c r="O132" i="8"/>
  <c r="O86" i="8"/>
  <c r="K144" i="8"/>
  <c r="K130" i="8"/>
  <c r="K84" i="8"/>
  <c r="O142" i="8"/>
  <c r="O128" i="8"/>
  <c r="O82" i="8"/>
  <c r="M141" i="8"/>
  <c r="M81" i="8"/>
  <c r="M127" i="8"/>
  <c r="Q140" i="8"/>
  <c r="Q126" i="8"/>
  <c r="Q80" i="8"/>
  <c r="N150" i="8"/>
  <c r="N90" i="8"/>
  <c r="N136" i="8"/>
  <c r="Z148" i="8"/>
  <c r="Z134" i="8"/>
  <c r="Z88" i="8"/>
  <c r="X147" i="8"/>
  <c r="X87" i="8"/>
  <c r="X133" i="8"/>
  <c r="H147" i="8"/>
  <c r="H87" i="8"/>
  <c r="H133" i="8"/>
  <c r="N146" i="8"/>
  <c r="N86" i="8"/>
  <c r="N132" i="8"/>
  <c r="Z144" i="8"/>
  <c r="Z84" i="8"/>
  <c r="Z130" i="8"/>
  <c r="P143" i="8"/>
  <c r="P129" i="8"/>
  <c r="P83" i="8"/>
  <c r="T141" i="8"/>
  <c r="T127" i="8"/>
  <c r="T81" i="8"/>
  <c r="P140" i="8"/>
  <c r="P80" i="8"/>
  <c r="P126" i="8"/>
  <c r="AA149" i="8"/>
  <c r="AA89" i="8"/>
  <c r="AA135" i="8"/>
  <c r="Q148" i="8"/>
  <c r="Q134" i="8"/>
  <c r="Q88" i="8"/>
  <c r="AC146" i="8"/>
  <c r="AC132" i="8"/>
  <c r="AC86" i="8"/>
  <c r="S145" i="8"/>
  <c r="S131" i="8"/>
  <c r="S85" i="8"/>
  <c r="I144" i="8"/>
  <c r="I130" i="8"/>
  <c r="I84" i="8"/>
  <c r="K141" i="8"/>
  <c r="K127" i="8"/>
  <c r="K81" i="8"/>
  <c r="V126" i="8"/>
  <c r="V140" i="8"/>
  <c r="V80" i="8"/>
  <c r="K136" i="8"/>
  <c r="K150" i="8"/>
  <c r="K90" i="8"/>
  <c r="Y149" i="8"/>
  <c r="Y89" i="8"/>
  <c r="Y135" i="8"/>
  <c r="W148" i="8"/>
  <c r="W88" i="8"/>
  <c r="W134" i="8"/>
  <c r="U87" i="8"/>
  <c r="U147" i="8"/>
  <c r="U133" i="8"/>
  <c r="S86" i="8"/>
  <c r="S146" i="8"/>
  <c r="S132" i="8"/>
  <c r="I85" i="8"/>
  <c r="I145" i="8"/>
  <c r="I131" i="8"/>
  <c r="AC129" i="8"/>
  <c r="AC83" i="8"/>
  <c r="AC143" i="8"/>
  <c r="S128" i="8"/>
  <c r="S82" i="8"/>
  <c r="S142" i="8"/>
  <c r="AB126" i="8"/>
  <c r="AB140" i="8"/>
  <c r="AB80" i="8"/>
  <c r="T80" i="8"/>
  <c r="T140" i="8"/>
  <c r="T126" i="8"/>
  <c r="L126" i="8"/>
  <c r="L80" i="8"/>
  <c r="L140" i="8"/>
  <c r="Y90" i="8"/>
  <c r="Y150" i="8"/>
  <c r="Y136" i="8"/>
  <c r="Q136" i="8"/>
  <c r="Q90" i="8"/>
  <c r="Q150" i="8"/>
  <c r="I150" i="8"/>
  <c r="I136" i="8"/>
  <c r="I90" i="8"/>
  <c r="W149" i="8"/>
  <c r="W135" i="8"/>
  <c r="W89" i="8"/>
  <c r="O149" i="8"/>
  <c r="O135" i="8"/>
  <c r="O89" i="8"/>
  <c r="AC134" i="8"/>
  <c r="AC88" i="8"/>
  <c r="AC148" i="8"/>
  <c r="U148" i="8"/>
  <c r="U88" i="8"/>
  <c r="U134" i="8"/>
  <c r="M148" i="8"/>
  <c r="M88" i="8"/>
  <c r="M134" i="8"/>
  <c r="AA147" i="8"/>
  <c r="AA133" i="8"/>
  <c r="AA87" i="8"/>
  <c r="S147" i="8"/>
  <c r="S133" i="8"/>
  <c r="S87" i="8"/>
  <c r="K147" i="8"/>
  <c r="K87" i="8"/>
  <c r="K133" i="8"/>
  <c r="Y146" i="8"/>
  <c r="Y132" i="8"/>
  <c r="Y86" i="8"/>
  <c r="Q146" i="8"/>
  <c r="Q132" i="8"/>
  <c r="Q86" i="8"/>
  <c r="I132" i="8"/>
  <c r="I86" i="8"/>
  <c r="I146" i="8"/>
  <c r="W145" i="8"/>
  <c r="W85" i="8"/>
  <c r="W131" i="8"/>
  <c r="O85" i="8"/>
  <c r="O145" i="8"/>
  <c r="O131" i="8"/>
  <c r="AC144" i="8"/>
  <c r="AC130" i="8"/>
  <c r="AC84" i="8"/>
  <c r="U144" i="8"/>
  <c r="U130" i="8"/>
  <c r="U84" i="8"/>
  <c r="M144" i="8"/>
  <c r="M84" i="8"/>
  <c r="M130" i="8"/>
  <c r="AA143" i="8"/>
  <c r="AA129" i="8"/>
  <c r="AA83" i="8"/>
  <c r="S143" i="8"/>
  <c r="S129" i="8"/>
  <c r="S83" i="8"/>
  <c r="K129" i="8"/>
  <c r="K83" i="8"/>
  <c r="K143" i="8"/>
  <c r="Y142" i="8"/>
  <c r="Y82" i="8"/>
  <c r="Y128" i="8"/>
  <c r="Q142" i="8"/>
  <c r="Q82" i="8"/>
  <c r="Q128" i="8"/>
  <c r="I142" i="8"/>
  <c r="I128" i="8"/>
  <c r="I82" i="8"/>
  <c r="W81" i="8"/>
  <c r="W141" i="8"/>
  <c r="W127" i="8"/>
  <c r="O81" i="8"/>
  <c r="O127" i="8"/>
  <c r="O141" i="8"/>
  <c r="H128" i="8"/>
  <c r="H142" i="8"/>
  <c r="H82" i="8"/>
</calcChain>
</file>

<file path=xl/sharedStrings.xml><?xml version="1.0" encoding="utf-8"?>
<sst xmlns="http://schemas.openxmlformats.org/spreadsheetml/2006/main" count="371" uniqueCount="61">
  <si>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</si>
  <si>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</si>
  <si>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</si>
  <si>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</si>
  <si>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</si>
  <si>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</si>
  <si>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</si>
  <si>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</si>
  <si>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</si>
  <si>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</si>
  <si>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</si>
  <si>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</si>
  <si>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</si>
  <si>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</si>
  <si>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</si>
  <si>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</si>
  <si>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</si>
  <si>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</si>
  <si>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</si>
  <si>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</si>
  <si>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</si>
  <si>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</si>
  <si>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</si>
  <si>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</si>
  <si>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</si>
  <si>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</si>
  <si>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</si>
  <si>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</si>
  <si>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</si>
  <si>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</si>
  <si>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</si>
  <si>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</si>
  <si>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</si>
  <si>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</si>
  <si>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</si>
  <si>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</si>
  <si>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</si>
  <si>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</si>
  <si>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Merchandise trade matrix – product groups, imports in thousands of dollars, annual, 1995-2016</t>
  </si>
  <si>
    <t>Colombia</t>
  </si>
  <si>
    <t>País</t>
  </si>
  <si>
    <t>Merchandise trade matrix – product groups, exports/ imports per capita in dollars, annual, 1995-2016</t>
  </si>
  <si>
    <t>Xi = exportaciones del país i; Mi = importaciones del país i; Ni = Población del país i;                                                   PIBi = Producto Interno
Bruto del país i. (Durán, J. &amp; Álvarez, M., 2008)</t>
  </si>
  <si>
    <t>Producto interno bruto (PIB) (1995- 2016) Miles de millones de dólares</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</si>
  <si>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</si>
  <si>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</si>
  <si>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</si>
  <si>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</si>
  <si>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</si>
  <si>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</si>
  <si>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</si>
  <si>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</si>
  <si>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</si>
  <si>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</si>
  <si>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</si>
  <si>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DANE- Series de Población</t>
  </si>
  <si>
    <t>Fuente: UNCTAD STAT</t>
  </si>
  <si>
    <t>Fuente: elaboración propia con datos de UNCTAD STAT</t>
  </si>
  <si>
    <t>México</t>
  </si>
  <si>
    <t>Estadísticas de población Colombia- México (1995-2016)</t>
  </si>
  <si>
    <t>Fuente: https://www.datosmacro.com/demografia/poblacion/mexico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</si>
</sst>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000000_);\(#,##0.0000000\)"/>
    <numFmt numFmtId="165" formatCode="_(* #,##0_);_(* \(#,##0\);_(* &quot;-&quot;??_);_(@_)"/>
    <numFmt numFmtId="166" formatCode="0.0%"/>
    <numFmt numFmtId="167" formatCode="0.00000%"/>
    <numFmt numFmtId="168" formatCode="#,##0.000_);\(#,##0.000\)"/>
    <numFmt numFmtId="169" formatCode="#,##0.00000_);\(#,##0.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b/>
      <sz val="16"/>
      <name val="Arial"/>
      <family val="2"/>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u/>
      <sz val="8"/>
      <color theme="1"/>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3" fontId="5" fillId="0" borderId="0" applyFont="0" applyFill="0" applyBorder="0" applyAlignment="0" applyProtection="0"/>
    <xf numFmtId="0" fontId="14" fillId="0" borderId="0"/>
    <xf numFmtId="9" fontId="5" fillId="0" borderId="0" applyFont="0" applyFill="0" applyBorder="0" applyAlignment="0" applyProtection="0"/>
    <xf numFmtId="0" fontId="21" fillId="0" borderId="0" applyNumberFormat="0" applyFill="0" applyBorder="0" applyAlignment="0" applyProtection="0">
      <alignment vertical="top"/>
      <protection locked="0"/>
    </xf>
    <xf numFmtId="43" fontId="14" fillId="0" borderId="0" applyFont="0" applyFill="0" applyBorder="0" applyAlignment="0" applyProtection="0"/>
    <xf numFmtId="0" fontId="18" fillId="0" borderId="0"/>
    <xf numFmtId="9" fontId="14" fillId="0" borderId="0" applyFont="0" applyFill="0" applyBorder="0" applyAlignment="0" applyProtection="0"/>
    <xf numFmtId="0" fontId="22" fillId="0" borderId="0" applyNumberFormat="0" applyFill="0" applyBorder="0" applyAlignment="0" applyProtection="0"/>
  </cellStyleXfs>
  <cellXfs count="234">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applyAlignment="1"/>
    <xf numFmtId="0" fontId="14" fillId="0" borderId="0" xfId="0" applyFont="1"/>
    <xf numFmtId="0" fontId="15" fillId="0" borderId="0" xfId="0" applyFont="1" applyAlignment="1">
      <alignment horizontal="left" vertical="center"/>
    </xf>
    <xf numFmtId="0" fontId="16" fillId="0" borderId="0" xfId="0" applyFont="1" applyAlignment="1">
      <alignment horizontal="left" vertical="center"/>
    </xf>
    <xf numFmtId="0" fontId="17" fillId="3" borderId="4" xfId="0" applyFont="1" applyFill="1" applyBorder="1" applyAlignment="1">
      <alignment horizontal="center"/>
    </xf>
    <xf numFmtId="0" fontId="6" fillId="3" borderId="5" xfId="0" applyFont="1" applyFill="1" applyBorder="1"/>
    <xf numFmtId="0" fontId="17" fillId="3" borderId="5" xfId="0" applyNumberFormat="1" applyFont="1" applyFill="1" applyBorder="1" applyAlignment="1">
      <alignment horizontal="center"/>
    </xf>
    <xf numFmtId="0" fontId="17"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7"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40" fontId="1" fillId="4" borderId="2" xfId="0" applyNumberFormat="1" applyFont="1" applyFill="1" applyBorder="1" applyAlignment="1">
      <alignment horizontal="center"/>
    </xf>
    <xf numFmtId="40" fontId="1" fillId="4" borderId="12" xfId="0" applyNumberFormat="1" applyFont="1" applyFill="1" applyBorder="1" applyAlignment="1">
      <alignment horizontal="center"/>
    </xf>
    <xf numFmtId="40" fontId="1" fillId="4" borderId="11" xfId="0" applyNumberFormat="1" applyFont="1" applyFill="1" applyBorder="1" applyAlignment="1">
      <alignment horizontal="center"/>
    </xf>
    <xf numFmtId="0" fontId="6" fillId="3" borderId="6" xfId="0" applyFont="1" applyFill="1" applyBorder="1"/>
    <xf numFmtId="3" fontId="18" fillId="4" borderId="0" xfId="2" applyNumberFormat="1" applyFont="1" applyFill="1" applyBorder="1" applyAlignment="1">
      <alignment horizontal="center"/>
    </xf>
    <xf numFmtId="3" fontId="18" fillId="4" borderId="8" xfId="2" applyNumberFormat="1" applyFont="1" applyFill="1" applyBorder="1" applyAlignment="1">
      <alignment horizontal="center"/>
    </xf>
    <xf numFmtId="3" fontId="18" fillId="0" borderId="3" xfId="2" applyNumberFormat="1" applyFont="1" applyFill="1" applyBorder="1" applyAlignment="1">
      <alignment horizontal="center"/>
    </xf>
    <xf numFmtId="3" fontId="18" fillId="0" borderId="10" xfId="2" applyNumberFormat="1" applyFont="1" applyFill="1" applyBorder="1" applyAlignment="1">
      <alignment horizontal="center"/>
    </xf>
    <xf numFmtId="3" fontId="18" fillId="4" borderId="14" xfId="2" applyNumberFormat="1" applyFont="1" applyFill="1" applyBorder="1" applyAlignment="1">
      <alignment horizontal="center"/>
    </xf>
    <xf numFmtId="3" fontId="18"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7" fillId="3" borderId="1" xfId="0" applyFont="1" applyFill="1" applyBorder="1" applyAlignment="1">
      <alignment horizontal="center"/>
    </xf>
    <xf numFmtId="0" fontId="17" fillId="3" borderId="12"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4" borderId="9" xfId="0" applyFill="1" applyBorder="1" applyAlignment="1">
      <alignment horizontal="center"/>
    </xf>
    <xf numFmtId="3" fontId="18" fillId="4" borderId="15" xfId="2" applyNumberFormat="1" applyFont="1" applyFill="1" applyBorder="1" applyAlignment="1">
      <alignment horizontal="center"/>
    </xf>
    <xf numFmtId="3" fontId="18" fillId="4" borderId="10" xfId="2" applyNumberFormat="1" applyFont="1" applyFill="1" applyBorder="1" applyAlignment="1">
      <alignment horizontal="center"/>
    </xf>
    <xf numFmtId="166"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6"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7" fontId="1" fillId="2" borderId="12" xfId="3" applyNumberFormat="1" applyFont="1" applyFill="1" applyBorder="1" applyAlignment="1">
      <alignment horizontal="center"/>
    </xf>
    <xf numFmtId="167" fontId="0" fillId="4" borderId="13" xfId="3" applyNumberFormat="1" applyFont="1" applyFill="1" applyBorder="1" applyAlignment="1">
      <alignment horizontal="center"/>
    </xf>
    <xf numFmtId="167" fontId="0" fillId="4" borderId="14" xfId="3" applyNumberFormat="1" applyFont="1" applyFill="1" applyBorder="1" applyAlignment="1">
      <alignment horizontal="center"/>
    </xf>
    <xf numFmtId="167" fontId="0" fillId="4" borderId="15" xfId="3" applyNumberFormat="1" applyFont="1" applyFill="1" applyBorder="1" applyAlignment="1">
      <alignment horizontal="center"/>
    </xf>
    <xf numFmtId="0" fontId="8" fillId="0" borderId="0" xfId="0" applyFont="1"/>
    <xf numFmtId="0" fontId="23" fillId="0" borderId="0" xfId="8"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7"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6" fontId="1" fillId="2" borderId="2" xfId="3" applyNumberFormat="1" applyFont="1" applyFill="1" applyBorder="1" applyAlignment="1">
      <alignment horizontal="center"/>
    </xf>
    <xf numFmtId="166" fontId="1" fillId="2" borderId="11" xfId="3" applyNumberFormat="1" applyFont="1" applyFill="1" applyBorder="1" applyAlignment="1">
      <alignment horizontal="center"/>
    </xf>
    <xf numFmtId="166" fontId="0" fillId="4" borderId="0" xfId="3" applyNumberFormat="1" applyFont="1" applyFill="1" applyBorder="1" applyAlignment="1">
      <alignment horizontal="center"/>
    </xf>
    <xf numFmtId="166" fontId="0" fillId="4" borderId="8" xfId="3" applyNumberFormat="1" applyFont="1" applyFill="1" applyBorder="1" applyAlignment="1">
      <alignment horizontal="center"/>
    </xf>
    <xf numFmtId="166" fontId="0" fillId="0" borderId="14" xfId="3" applyNumberFormat="1" applyFont="1" applyFill="1" applyBorder="1" applyAlignment="1">
      <alignment horizontal="center"/>
    </xf>
    <xf numFmtId="166" fontId="0" fillId="0" borderId="0" xfId="3" applyNumberFormat="1" applyFont="1" applyFill="1" applyBorder="1" applyAlignment="1">
      <alignment horizontal="center"/>
    </xf>
    <xf numFmtId="166" fontId="0" fillId="0" borderId="8" xfId="3" applyNumberFormat="1" applyFont="1" applyFill="1" applyBorder="1" applyAlignment="1">
      <alignment horizontal="center"/>
    </xf>
    <xf numFmtId="166" fontId="0" fillId="0" borderId="15" xfId="3" applyNumberFormat="1" applyFont="1" applyFill="1" applyBorder="1" applyAlignment="1">
      <alignment horizontal="center"/>
    </xf>
    <xf numFmtId="166" fontId="0" fillId="0" borderId="3" xfId="3" applyNumberFormat="1" applyFont="1" applyFill="1" applyBorder="1" applyAlignment="1">
      <alignment horizontal="center"/>
    </xf>
    <xf numFmtId="166" fontId="0" fillId="0" borderId="10" xfId="3" applyNumberFormat="1" applyFont="1" applyFill="1" applyBorder="1" applyAlignment="1">
      <alignment horizontal="center"/>
    </xf>
    <xf numFmtId="43" fontId="0" fillId="4" borderId="14" xfId="1" applyFont="1" applyFill="1" applyBorder="1" applyAlignment="1">
      <alignment horizontal="center"/>
    </xf>
    <xf numFmtId="165" fontId="1" fillId="2" borderId="12" xfId="1" applyNumberFormat="1" applyFont="1" applyFill="1" applyBorder="1" applyAlignment="1">
      <alignment horizontal="center"/>
    </xf>
    <xf numFmtId="165" fontId="1" fillId="2" borderId="2" xfId="1" applyNumberFormat="1" applyFont="1" applyFill="1" applyBorder="1" applyAlignment="1">
      <alignment horizontal="center"/>
    </xf>
    <xf numFmtId="165" fontId="1" fillId="2" borderId="11" xfId="1" applyNumberFormat="1" applyFont="1" applyFill="1" applyBorder="1" applyAlignment="1">
      <alignment horizontal="center"/>
    </xf>
    <xf numFmtId="165" fontId="0" fillId="4" borderId="14" xfId="1" applyNumberFormat="1" applyFont="1" applyFill="1" applyBorder="1" applyAlignment="1">
      <alignment horizontal="center"/>
    </xf>
    <xf numFmtId="165" fontId="0" fillId="4" borderId="0" xfId="1" applyNumberFormat="1" applyFont="1" applyFill="1" applyBorder="1" applyAlignment="1">
      <alignment horizontal="center"/>
    </xf>
    <xf numFmtId="165" fontId="0" fillId="4" borderId="8" xfId="1" applyNumberFormat="1" applyFont="1" applyFill="1" applyBorder="1" applyAlignment="1">
      <alignment horizontal="center"/>
    </xf>
    <xf numFmtId="165" fontId="0" fillId="0" borderId="14" xfId="1" applyNumberFormat="1" applyFont="1" applyFill="1" applyBorder="1" applyAlignment="1">
      <alignment horizontal="center"/>
    </xf>
    <xf numFmtId="165" fontId="0" fillId="0" borderId="0" xfId="1" applyNumberFormat="1" applyFont="1" applyFill="1" applyBorder="1" applyAlignment="1">
      <alignment horizontal="center"/>
    </xf>
    <xf numFmtId="165" fontId="0" fillId="0" borderId="8" xfId="1" applyNumberFormat="1" applyFont="1" applyFill="1" applyBorder="1" applyAlignment="1">
      <alignment horizontal="center"/>
    </xf>
    <xf numFmtId="165" fontId="0" fillId="0" borderId="15" xfId="1" applyNumberFormat="1" applyFont="1" applyFill="1" applyBorder="1" applyAlignment="1">
      <alignment horizontal="center"/>
    </xf>
    <xf numFmtId="165" fontId="0" fillId="0" borderId="3" xfId="1" applyNumberFormat="1" applyFont="1" applyFill="1" applyBorder="1" applyAlignment="1">
      <alignment horizontal="center"/>
    </xf>
    <xf numFmtId="165" fontId="0" fillId="0" borderId="10" xfId="1" applyNumberFormat="1" applyFont="1" applyFill="1" applyBorder="1" applyAlignment="1">
      <alignment horizontal="center"/>
    </xf>
    <xf numFmtId="0" fontId="25" fillId="3" borderId="4" xfId="0" applyFont="1" applyFill="1" applyBorder="1" applyAlignment="1">
      <alignment horizontal="center"/>
    </xf>
    <xf numFmtId="0" fontId="26" fillId="3" borderId="5" xfId="0" applyFont="1" applyFill="1" applyBorder="1"/>
    <xf numFmtId="43" fontId="0" fillId="4" borderId="13" xfId="1" applyFont="1" applyFill="1" applyBorder="1" applyAlignment="1">
      <alignment horizontal="center"/>
    </xf>
    <xf numFmtId="43" fontId="0" fillId="4" borderId="15" xfId="1" applyFont="1" applyFill="1" applyBorder="1" applyAlignment="1">
      <alignment horizontal="center"/>
    </xf>
    <xf numFmtId="43" fontId="0" fillId="4" borderId="0" xfId="1" applyFont="1" applyFill="1" applyBorder="1" applyAlignment="1">
      <alignment horizontal="center"/>
    </xf>
    <xf numFmtId="166" fontId="1" fillId="2" borderId="13" xfId="3" applyNumberFormat="1" applyFont="1" applyFill="1" applyBorder="1" applyAlignment="1">
      <alignment horizontal="center"/>
    </xf>
    <xf numFmtId="166" fontId="1" fillId="2" borderId="6" xfId="3" applyNumberFormat="1" applyFont="1" applyFill="1" applyBorder="1" applyAlignment="1">
      <alignment horizontal="center"/>
    </xf>
    <xf numFmtId="43" fontId="0" fillId="4" borderId="4" xfId="1" applyFont="1" applyFill="1" applyBorder="1" applyAlignment="1">
      <alignment horizontal="center"/>
    </xf>
    <xf numFmtId="43" fontId="0" fillId="4" borderId="5" xfId="1" applyFont="1" applyFill="1" applyBorder="1" applyAlignment="1">
      <alignment horizontal="center"/>
    </xf>
    <xf numFmtId="43" fontId="0" fillId="4" borderId="7" xfId="1" applyFont="1" applyFill="1" applyBorder="1" applyAlignment="1">
      <alignment horizontal="center"/>
    </xf>
    <xf numFmtId="43" fontId="0" fillId="4" borderId="9" xfId="1" applyFont="1" applyFill="1" applyBorder="1" applyAlignment="1">
      <alignment horizontal="center"/>
    </xf>
    <xf numFmtId="43" fontId="0" fillId="4" borderId="3" xfId="1" applyFont="1" applyFill="1" applyBorder="1" applyAlignment="1">
      <alignment horizontal="center"/>
    </xf>
    <xf numFmtId="166" fontId="1" fillId="2" borderId="4" xfId="3" applyNumberFormat="1" applyFont="1" applyFill="1" applyBorder="1" applyAlignment="1">
      <alignment horizontal="center"/>
    </xf>
    <xf numFmtId="0" fontId="17"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8" fontId="0" fillId="0" borderId="3" xfId="0" applyNumberFormat="1" applyFill="1" applyBorder="1" applyAlignment="1">
      <alignment horizontal="center"/>
    </xf>
    <xf numFmtId="168" fontId="0" fillId="0" borderId="15" xfId="0" applyNumberFormat="1" applyFill="1" applyBorder="1" applyAlignment="1">
      <alignment horizontal="center"/>
    </xf>
    <xf numFmtId="40" fontId="11" fillId="4" borderId="12" xfId="0" applyNumberFormat="1" applyFont="1" applyFill="1" applyBorder="1" applyAlignment="1">
      <alignment horizontal="center"/>
    </xf>
    <xf numFmtId="40" fontId="11" fillId="4" borderId="2" xfId="0" applyNumberFormat="1" applyFont="1" applyFill="1" applyBorder="1" applyAlignment="1">
      <alignment horizontal="center"/>
    </xf>
    <xf numFmtId="164"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4"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4" fontId="1" fillId="2" borderId="5" xfId="0" applyNumberFormat="1" applyFont="1" applyFill="1" applyBorder="1" applyAlignment="1">
      <alignment horizontal="center"/>
    </xf>
    <xf numFmtId="0" fontId="8" fillId="0" borderId="0" xfId="0" applyFont="1" applyBorder="1" applyAlignment="1">
      <alignment horizontal="left"/>
    </xf>
    <xf numFmtId="40" fontId="1" fillId="0" borderId="12" xfId="0" applyNumberFormat="1" applyFont="1" applyFill="1" applyBorder="1" applyAlignment="1">
      <alignment horizontal="center"/>
    </xf>
    <xf numFmtId="40" fontId="11" fillId="0" borderId="12" xfId="0" applyNumberFormat="1" applyFont="1" applyFill="1" applyBorder="1" applyAlignment="1">
      <alignment horizontal="center"/>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7" fontId="0" fillId="4" borderId="0" xfId="3" applyNumberFormat="1" applyFont="1" applyFill="1" applyBorder="1" applyAlignment="1">
      <alignment horizontal="center"/>
    </xf>
    <xf numFmtId="0" fontId="27" fillId="0" borderId="0" xfId="0" applyFont="1" applyAlignment="1">
      <alignment horizontal="center" vertical="center"/>
    </xf>
    <xf numFmtId="0" fontId="0" fillId="0" borderId="7" xfId="0" applyFill="1" applyBorder="1" applyAlignment="1">
      <alignment horizontal="left"/>
    </xf>
    <xf numFmtId="0" fontId="0" fillId="0" borderId="0" xfId="0" applyFill="1" applyBorder="1" applyAlignment="1">
      <alignment horizontal="left"/>
    </xf>
    <xf numFmtId="0" fontId="0" fillId="4" borderId="7" xfId="0" applyFill="1" applyBorder="1" applyAlignment="1">
      <alignment horizontal="left"/>
    </xf>
    <xf numFmtId="0" fontId="0" fillId="4" borderId="0" xfId="0" applyFill="1" applyBorder="1" applyAlignment="1">
      <alignment horizontal="left"/>
    </xf>
    <xf numFmtId="0" fontId="0" fillId="0" borderId="9" xfId="0" applyFill="1" applyBorder="1" applyAlignment="1">
      <alignment horizontal="left"/>
    </xf>
    <xf numFmtId="0" fontId="0" fillId="0" borderId="3"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0" borderId="8" xfId="0" applyFill="1" applyBorder="1" applyAlignment="1">
      <alignment horizontal="left"/>
    </xf>
    <xf numFmtId="0" fontId="0" fillId="4" borderId="8" xfId="0"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10"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9"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9" fillId="0" borderId="3" xfId="0" applyFont="1" applyBorder="1" applyAlignment="1">
      <alignment horizontal="left" vertical="center" wrapText="1"/>
    </xf>
    <xf numFmtId="0" fontId="20" fillId="0" borderId="3" xfId="0" applyFont="1" applyBorder="1" applyAlignment="1">
      <alignment horizontal="center"/>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4" fillId="2" borderId="1" xfId="0" applyFont="1" applyFill="1" applyBorder="1" applyAlignment="1">
      <alignment horizontal="left"/>
    </xf>
    <xf numFmtId="0" fontId="24"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9">
    <cellStyle name="Hipervínculo" xfId="8" builtinId="8"/>
    <cellStyle name="Hipervínculo 2" xfId="4"/>
    <cellStyle name="Millares" xfId="1" builtinId="3"/>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México</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México:  International trade in goods and services- trade structure by partner, product or service- </a:t>
          </a:r>
          <a:r>
            <a:rPr lang="es-CO"/>
            <a:t>Merchandise trade matrix – product groups, exports in thousands of dollars, annual, 1995-2016.</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México: International trade in goods and services- trade structure by partner, product or service- </a:t>
          </a:r>
          <a:r>
            <a:rPr lang="es-CO" b="0"/>
            <a:t>Merchandise trade matrix – product groups, imports in thousands of dollars, annual, 1995-2016.</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1995-2016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1995-2016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1995-2016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México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México.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273707</xdr:colOff>
      <xdr:row>18</xdr:row>
      <xdr:rowOff>175172</xdr:rowOff>
    </xdr:from>
    <xdr:to>
      <xdr:col>2</xdr:col>
      <xdr:colOff>137239</xdr:colOff>
      <xdr:row>23</xdr:row>
      <xdr:rowOff>87585</xdr:rowOff>
    </xdr:to>
    <xdr:pic>
      <xdr:nvPicPr>
        <xdr:cNvPr id="6" name="5 Imagen"/>
        <xdr:cNvPicPr>
          <a:picLocks noChangeAspect="1"/>
        </xdr:cNvPicPr>
      </xdr:nvPicPr>
      <xdr:blipFill>
        <a:blip xmlns:r="http://schemas.openxmlformats.org/officeDocument/2006/relationships" r:embed="rId4"/>
        <a:stretch>
          <a:fillRect/>
        </a:stretch>
      </xdr:blipFill>
      <xdr:spPr>
        <a:xfrm>
          <a:off x="273707" y="3525344"/>
          <a:ext cx="1396291" cy="8430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342900</xdr:colOff>
      <xdr:row>3</xdr:row>
      <xdr:rowOff>100011</xdr:rowOff>
    </xdr:from>
    <xdr:to>
      <xdr:col>11</xdr:col>
      <xdr:colOff>114300</xdr:colOff>
      <xdr:row>28</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285750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16</xdr:col>
      <xdr:colOff>66675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114300</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495301</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11</xdr:col>
      <xdr:colOff>38100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209550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161926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476250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857250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68"/>
  <sheetViews>
    <sheetView showGridLines="0" topLeftCell="A46" workbookViewId="0">
      <selection activeCell="G64" sqref="G64"/>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23"/>
      <c r="G3" s="223"/>
      <c r="H3" s="223"/>
      <c r="I3" s="223"/>
      <c r="J3" s="223"/>
    </row>
    <row r="4" spans="2:15" s="1" customFormat="1" x14ac:dyDescent="0.25"/>
    <row r="5" spans="2:15" s="1" customFormat="1" x14ac:dyDescent="0.25"/>
    <row r="6" spans="2:15" s="1" customFormat="1" x14ac:dyDescent="0.25">
      <c r="L6" s="206" t="s">
        <v>12</v>
      </c>
      <c r="M6" s="207"/>
      <c r="N6" s="207"/>
      <c r="O6" s="207"/>
    </row>
    <row r="7" spans="2:15" s="1" customFormat="1" x14ac:dyDescent="0.25">
      <c r="B7" s="188" t="s">
        <v>48</v>
      </c>
      <c r="C7" s="204"/>
      <c r="D7" s="204"/>
      <c r="E7" s="204"/>
      <c r="L7" s="207"/>
      <c r="M7" s="207"/>
      <c r="N7" s="207"/>
      <c r="O7" s="207"/>
    </row>
    <row r="8" spans="2:15" s="1" customFormat="1" x14ac:dyDescent="0.25">
      <c r="B8" s="204"/>
      <c r="C8" s="204"/>
      <c r="D8" s="204"/>
      <c r="E8" s="204"/>
      <c r="L8" s="207"/>
      <c r="M8" s="207"/>
      <c r="N8" s="207"/>
      <c r="O8" s="207"/>
    </row>
    <row r="9" spans="2:15" s="1" customFormat="1" x14ac:dyDescent="0.25">
      <c r="B9" s="204"/>
      <c r="C9" s="204"/>
      <c r="D9" s="204"/>
      <c r="E9" s="204"/>
      <c r="L9" s="207"/>
      <c r="M9" s="207"/>
      <c r="N9" s="207"/>
      <c r="O9" s="207"/>
    </row>
    <row r="10" spans="2:15" s="1" customFormat="1" x14ac:dyDescent="0.25">
      <c r="B10" s="204"/>
      <c r="C10" s="204"/>
      <c r="D10" s="204"/>
      <c r="E10" s="204"/>
      <c r="L10" s="207"/>
      <c r="M10" s="207"/>
      <c r="N10" s="207"/>
      <c r="O10" s="207"/>
    </row>
    <row r="11" spans="2:15" s="1" customFormat="1" x14ac:dyDescent="0.25">
      <c r="B11" s="204"/>
      <c r="C11" s="204"/>
      <c r="D11" s="204"/>
      <c r="E11" s="204"/>
      <c r="L11" s="207"/>
      <c r="M11" s="207"/>
      <c r="N11" s="207"/>
      <c r="O11" s="207"/>
    </row>
    <row r="12" spans="2:15" s="1" customFormat="1" x14ac:dyDescent="0.25">
      <c r="B12" s="204"/>
      <c r="C12" s="204"/>
      <c r="D12" s="204"/>
      <c r="E12" s="204"/>
      <c r="F12"/>
      <c r="G12"/>
      <c r="H12"/>
      <c r="I12"/>
      <c r="L12" s="207"/>
      <c r="M12" s="207"/>
      <c r="N12" s="207"/>
      <c r="O12" s="207"/>
    </row>
    <row r="13" spans="2:15" s="1" customFormat="1" x14ac:dyDescent="0.25">
      <c r="B13" s="204"/>
      <c r="C13" s="204"/>
      <c r="D13" s="204"/>
      <c r="E13" s="204"/>
      <c r="F13"/>
      <c r="G13"/>
      <c r="H13"/>
      <c r="I13"/>
      <c r="L13" s="207"/>
      <c r="M13" s="207"/>
      <c r="N13" s="207"/>
      <c r="O13" s="207"/>
    </row>
    <row r="14" spans="2:15" s="1" customFormat="1" x14ac:dyDescent="0.25">
      <c r="B14" s="204"/>
      <c r="C14" s="204"/>
      <c r="D14" s="204"/>
      <c r="E14" s="204"/>
      <c r="F14"/>
      <c r="G14"/>
      <c r="H14"/>
      <c r="I14"/>
      <c r="L14" s="207"/>
      <c r="M14" s="207"/>
      <c r="N14" s="207"/>
      <c r="O14" s="207"/>
    </row>
    <row r="15" spans="2:15" ht="18.75" customHeight="1" x14ac:dyDescent="0.25">
      <c r="B15" s="204"/>
      <c r="C15" s="204"/>
      <c r="D15" s="204"/>
      <c r="E15" s="204"/>
      <c r="L15" s="207"/>
      <c r="M15" s="207"/>
      <c r="N15" s="207"/>
      <c r="O15" s="207"/>
    </row>
    <row r="16" spans="2:15" x14ac:dyDescent="0.25">
      <c r="C16" s="189" t="s">
        <v>3</v>
      </c>
      <c r="D16" s="189"/>
      <c r="E16" s="189"/>
      <c r="G16" s="189" t="s">
        <v>3</v>
      </c>
      <c r="H16" s="189"/>
      <c r="I16" s="189"/>
      <c r="L16" s="189" t="s">
        <v>3</v>
      </c>
      <c r="M16" s="189"/>
      <c r="N16" s="189"/>
    </row>
    <row r="42" spans="4:27" ht="15.75" thickBot="1" x14ac:dyDescent="0.3"/>
    <row r="43" spans="4:27" ht="15.75" thickBot="1" x14ac:dyDescent="0.3">
      <c r="D43" s="8" t="s">
        <v>15</v>
      </c>
      <c r="E43" s="9"/>
      <c r="F43" s="128">
        <v>1995</v>
      </c>
      <c r="G43" s="18">
        <v>1996</v>
      </c>
      <c r="H43" s="10">
        <v>1997</v>
      </c>
      <c r="I43" s="18">
        <v>1998</v>
      </c>
      <c r="J43" s="10">
        <v>1999</v>
      </c>
      <c r="K43" s="18">
        <v>2000</v>
      </c>
      <c r="L43" s="10">
        <v>2001</v>
      </c>
      <c r="M43" s="18">
        <v>2002</v>
      </c>
      <c r="N43" s="10">
        <v>2003</v>
      </c>
      <c r="O43" s="18">
        <v>2004</v>
      </c>
      <c r="P43" s="10">
        <v>2005</v>
      </c>
      <c r="Q43" s="18">
        <v>2006</v>
      </c>
      <c r="R43" s="10">
        <v>2007</v>
      </c>
      <c r="S43" s="18">
        <v>2008</v>
      </c>
      <c r="T43" s="10">
        <v>2009</v>
      </c>
      <c r="U43" s="18">
        <v>2010</v>
      </c>
      <c r="V43" s="10">
        <v>2011</v>
      </c>
      <c r="W43" s="18">
        <v>2012</v>
      </c>
      <c r="X43" s="10">
        <v>2013</v>
      </c>
      <c r="Y43" s="18">
        <v>2014</v>
      </c>
      <c r="Z43" s="10">
        <v>2015</v>
      </c>
      <c r="AA43" s="18">
        <v>2016</v>
      </c>
    </row>
    <row r="44" spans="4:27" x14ac:dyDescent="0.25">
      <c r="D44" s="199" t="s">
        <v>17</v>
      </c>
      <c r="E44" s="200"/>
      <c r="F44" s="129">
        <f>+(A!D47-B!E47)/(I!F76+H!F58)</f>
        <v>-1.2427128176172102E-3</v>
      </c>
      <c r="G44" s="130">
        <f>+(A!E47-B!F47)/(I!G76+H!G58)</f>
        <v>-1.1850677214652304E-3</v>
      </c>
      <c r="H44" s="131">
        <f>+(A!F47-B!G47)/(I!H76+H!H58)</f>
        <v>-3.2420101812049066E-3</v>
      </c>
      <c r="I44" s="130">
        <f>+(A!G47-B!H47)/(I!I76+H!I58)</f>
        <v>-9.9255904487600081E-3</v>
      </c>
      <c r="J44" s="131">
        <f>+(A!H47-B!I47)/(I!J76+H!J58)</f>
        <v>-5.2428123800738876E-3</v>
      </c>
      <c r="K44" s="130">
        <f>+(A!I47-B!J47)/(I!K76+H!K58)</f>
        <v>-3.4913902644627638E-3</v>
      </c>
      <c r="L44" s="131">
        <f>+(A!J47-B!K47)/(I!L76+H!L58)</f>
        <v>-4.3222061589097971E-3</v>
      </c>
      <c r="M44" s="130">
        <f>+(A!K47-B!L47)/(I!M76+H!M58)</f>
        <v>-8.1058634508832644E-3</v>
      </c>
      <c r="N44" s="131">
        <f>+(A!L47-B!M47)/(I!N76+H!N58)</f>
        <v>-3.0316121022490295E-3</v>
      </c>
      <c r="O44" s="130">
        <f>+(A!M47-B!N47)/(I!O76+H!O58)</f>
        <v>-4.0482723119936776E-5</v>
      </c>
      <c r="P44" s="131">
        <f>+(A!N47-B!O47)/(I!P76+H!P58)</f>
        <v>-5.9315392505173976E-4</v>
      </c>
      <c r="Q44" s="130">
        <f>+(A!O47-B!P47)/(I!Q76+H!Q58)</f>
        <v>2.7360749930498934E-3</v>
      </c>
      <c r="R44" s="131">
        <f>+(A!P47-B!Q47)/(I!R76+H!R58)</f>
        <v>-3.8762053573155168E-3</v>
      </c>
      <c r="S44" s="130">
        <f>+(A!Q47-B!R47)/(I!S76+H!S58)</f>
        <v>-5.1734397030162981E-3</v>
      </c>
      <c r="T44" s="131">
        <f>+(A!R47-B!S47)/(I!T76+H!T58)</f>
        <v>-3.2699758797332351E-3</v>
      </c>
      <c r="U44" s="130">
        <f>+(A!S47-B!T47)/(I!U76+H!U58)</f>
        <v>-4.2454983872549472E-3</v>
      </c>
      <c r="V44" s="131">
        <f>+(A!T47-B!U47)/(I!V76+H!V58)</f>
        <v>-2.1216598226904966E-3</v>
      </c>
      <c r="W44" s="130">
        <f>+(A!U47-B!V47)/(I!W76+H!W58)</f>
        <v>-5.5829205271030339E-3</v>
      </c>
      <c r="X44" s="131">
        <f>+(A!V47-B!W47)/(I!X76+H!X58)</f>
        <v>-6.7341936693589895E-3</v>
      </c>
      <c r="Y44" s="130">
        <f>+(A!W47-B!X47)/(I!Y76+H!Y58)</f>
        <v>-6.3268775239951813E-3</v>
      </c>
      <c r="Z44" s="131">
        <f>+(A!X47-B!Y47)/(I!Z76+H!Z58)</f>
        <v>-6.34219726348064E-3</v>
      </c>
      <c r="AA44" s="130">
        <f>+(A!Y47-B!Z47)/(I!AA76+H!AA58)</f>
        <v>-1.2540526235693352E-2</v>
      </c>
    </row>
    <row r="45" spans="4:27" x14ac:dyDescent="0.25">
      <c r="D45" s="182" t="s">
        <v>18</v>
      </c>
      <c r="E45" s="183"/>
      <c r="F45" s="132">
        <f>+(A!D48-B!E48)/(I!F77+H!F59)</f>
        <v>-2.225465672813888E-2</v>
      </c>
      <c r="G45" s="133">
        <f>+(A!E48-B!F48)/(I!G77+H!G59)</f>
        <v>-6.8534187816777031E-2</v>
      </c>
      <c r="H45" s="134">
        <f>+(A!F48-B!G48)/(I!H77+H!H59)</f>
        <v>-7.7060955561790545E-2</v>
      </c>
      <c r="I45" s="133">
        <f>+(A!G48-B!H48)/(I!I77+H!I59)</f>
        <v>-2.1636796485031827E-2</v>
      </c>
      <c r="J45" s="134">
        <f>+(A!H48-B!I48)/(I!J77+H!J59)</f>
        <v>-6.6535820562113723E-3</v>
      </c>
      <c r="K45" s="133">
        <f>+(A!I48-B!J48)/(I!K77+H!K59)</f>
        <v>-1.6757458375737569E-2</v>
      </c>
      <c r="L45" s="134">
        <f>+(A!J48-B!K48)/(I!L77+H!L59)</f>
        <v>-2.3233778515253375E-2</v>
      </c>
      <c r="M45" s="133">
        <f>+(A!K48-B!L48)/(I!M77+H!M59)</f>
        <v>-2.7040397021889487E-2</v>
      </c>
      <c r="N45" s="134">
        <f>+(A!L48-B!M48)/(I!N77+H!N59)</f>
        <v>-2.7104061864823979E-2</v>
      </c>
      <c r="O45" s="133">
        <f>+(A!M48-B!N48)/(I!O77+H!O59)</f>
        <v>-2.6342114113644104E-2</v>
      </c>
      <c r="P45" s="134">
        <f>+(A!N48-B!O48)/(I!P77+H!P59)</f>
        <v>-3.5551283136074342E-2</v>
      </c>
      <c r="Q45" s="133">
        <f>+(A!O48-B!P48)/(I!Q77+H!Q59)</f>
        <v>-3.2449967097448545E-2</v>
      </c>
      <c r="R45" s="134">
        <f>+(A!P48-B!Q48)/(I!R77+H!R59)</f>
        <v>-3.47027663281241E-2</v>
      </c>
      <c r="S45" s="133">
        <f>+(A!Q48-B!R48)/(I!S77+H!S59)</f>
        <v>-3.5969475232878384E-2</v>
      </c>
      <c r="T45" s="134">
        <f>+(A!R48-B!S48)/(I!T77+H!T59)</f>
        <v>-2.3024671340788314E-2</v>
      </c>
      <c r="U45" s="133">
        <f>+(A!S48-B!T48)/(I!U77+H!U59)</f>
        <v>-5.4596055246430845E-2</v>
      </c>
      <c r="V45" s="134">
        <f>+(A!T48-B!U48)/(I!V77+H!V59)</f>
        <v>-3.5709574035938399E-2</v>
      </c>
      <c r="W45" s="133">
        <f>+(A!U48-B!V48)/(I!W77+H!W59)</f>
        <v>-3.6831665686952036E-2</v>
      </c>
      <c r="X45" s="134">
        <f>+(A!V48-B!W48)/(I!X77+H!X59)</f>
        <v>-4.4717998993046924E-2</v>
      </c>
      <c r="Y45" s="133">
        <f>+(A!W48-B!X48)/(I!Y77+H!Y59)</f>
        <v>-4.9711423576577783E-2</v>
      </c>
      <c r="Z45" s="134">
        <f>+(A!X48-B!Y48)/(I!Z77+H!Z59)</f>
        <v>-5.5433849679849885E-2</v>
      </c>
      <c r="AA45" s="133">
        <f>+(A!Y48-B!Z48)/(I!AA77+H!AA59)</f>
        <v>-6.4154111055756427E-2</v>
      </c>
    </row>
    <row r="46" spans="4:27" x14ac:dyDescent="0.25">
      <c r="D46" s="184" t="s">
        <v>19</v>
      </c>
      <c r="E46" s="185"/>
      <c r="F46" s="132">
        <f>+(A!D49-B!E49)/(I!F78+H!F60)</f>
        <v>-1.1774691137042751E-2</v>
      </c>
      <c r="G46" s="133">
        <f>+(A!E49-B!F49)/(I!G78+H!G60)</f>
        <v>-9.936705633206807E-3</v>
      </c>
      <c r="H46" s="134">
        <f>+(A!F49-B!G49)/(I!H78+H!H60)</f>
        <v>-1.1455361297400629E-2</v>
      </c>
      <c r="I46" s="133">
        <f>+(A!G49-B!H49)/(I!I78+H!I60)</f>
        <v>-8.0166347894741266E-3</v>
      </c>
      <c r="J46" s="134">
        <f>+(A!H49-B!I49)/(I!J78+H!J60)</f>
        <v>-7.6445824577088921E-3</v>
      </c>
      <c r="K46" s="133">
        <f>+(A!I49-B!J49)/(I!K78+H!K60)</f>
        <v>-9.7870818076370575E-3</v>
      </c>
      <c r="L46" s="134">
        <f>+(A!J49-B!K49)/(I!L78+H!L60)</f>
        <v>-6.368590575470635E-3</v>
      </c>
      <c r="M46" s="133">
        <f>+(A!K49-B!L49)/(I!M78+H!M60)</f>
        <v>-3.3030648941311047E-3</v>
      </c>
      <c r="N46" s="134">
        <f>+(A!L49-B!M49)/(I!N78+H!N60)</f>
        <v>-5.361972088707494E-3</v>
      </c>
      <c r="O46" s="133">
        <f>+(A!M49-B!N49)/(I!O78+H!O60)</f>
        <v>-6.974518170676007E-3</v>
      </c>
      <c r="P46" s="134">
        <f>+(A!N49-B!O49)/(I!P78+H!P60)</f>
        <v>-8.4695223993774462E-3</v>
      </c>
      <c r="Q46" s="133">
        <f>+(A!O49-B!P49)/(I!Q78+H!Q60)</f>
        <v>-7.1384105501761438E-3</v>
      </c>
      <c r="R46" s="134">
        <f>+(A!P49-B!Q49)/(I!R78+H!R60)</f>
        <v>-6.683217024589367E-3</v>
      </c>
      <c r="S46" s="133">
        <f>+(A!Q49-B!R49)/(I!S78+H!S60)</f>
        <v>-5.5266337042843153E-3</v>
      </c>
      <c r="T46" s="134">
        <f>+(A!R49-B!S49)/(I!T78+H!T60)</f>
        <v>-6.5450821349918656E-3</v>
      </c>
      <c r="U46" s="133">
        <f>+(A!S49-B!T49)/(I!U78+H!U60)</f>
        <v>-8.0671831218331689E-3</v>
      </c>
      <c r="V46" s="134">
        <f>+(A!T49-B!U49)/(I!V78+H!V60)</f>
        <v>-8.8503693927434162E-3</v>
      </c>
      <c r="W46" s="133">
        <f>+(A!U49-B!V49)/(I!W78+H!W60)</f>
        <v>-3.379783740860778E-3</v>
      </c>
      <c r="X46" s="134">
        <f>+(A!V49-B!W49)/(I!X78+H!X60)</f>
        <v>-5.6919180143299303E-3</v>
      </c>
      <c r="Y46" s="133">
        <f>+(A!W49-B!X49)/(I!Y78+H!Y60)</f>
        <v>5.0970859831630864E-5</v>
      </c>
      <c r="Z46" s="134">
        <f>+(A!X49-B!Y49)/(I!Z78+H!Z60)</f>
        <v>-2.9458457705503821E-3</v>
      </c>
      <c r="AA46" s="133">
        <f>+(A!Y49-B!Z49)/(I!AA78+H!AA60)</f>
        <v>-1.8434141757032042E-3</v>
      </c>
    </row>
    <row r="47" spans="4:27" x14ac:dyDescent="0.25">
      <c r="D47" s="182" t="s">
        <v>20</v>
      </c>
      <c r="E47" s="183"/>
      <c r="F47" s="132">
        <f>+(A!D50-B!E50)/(I!F79+H!F61)</f>
        <v>7.3647556904954626E-3</v>
      </c>
      <c r="G47" s="133">
        <f>+(A!E50-B!F50)/(I!G79+H!G61)</f>
        <v>4.2934138928886733E-4</v>
      </c>
      <c r="H47" s="134">
        <f>+(A!F50-B!G50)/(I!H79+H!H61)</f>
        <v>1.2659112388410925E-3</v>
      </c>
      <c r="I47" s="133">
        <f>+(A!G50-B!H50)/(I!I79+H!I61)</f>
        <v>1.0357863765381218E-3</v>
      </c>
      <c r="J47" s="134">
        <f>+(A!H50-B!I50)/(I!J79+H!J61)</f>
        <v>9.081564858507302E-3</v>
      </c>
      <c r="K47" s="133">
        <f>+(A!I50-B!J50)/(I!K79+H!K61)</f>
        <v>4.440070785108636E-3</v>
      </c>
      <c r="L47" s="134">
        <f>+(A!J50-B!K50)/(I!L79+H!L61)</f>
        <v>2.9612557696691313E-3</v>
      </c>
      <c r="M47" s="133">
        <f>+(A!K50-B!L50)/(I!M79+H!M61)</f>
        <v>1.1764942460927069E-3</v>
      </c>
      <c r="N47" s="134">
        <f>+(A!L50-B!M50)/(I!N79+H!N61)</f>
        <v>6.9997369509433253E-3</v>
      </c>
      <c r="O47" s="133">
        <f>+(A!M50-B!N50)/(I!O79+H!O61)</f>
        <v>1.9452459359241222E-2</v>
      </c>
      <c r="P47" s="134">
        <f>+(A!N50-B!O50)/(I!P79+H!P61)</f>
        <v>1.9904058665909174E-2</v>
      </c>
      <c r="Q47" s="133">
        <f>+(A!O50-B!P50)/(I!Q79+H!Q61)</f>
        <v>7.3913471315471902E-3</v>
      </c>
      <c r="R47" s="134">
        <f>+(A!P50-B!Q50)/(I!R79+H!R61)</f>
        <v>1.1264630689384622E-3</v>
      </c>
      <c r="S47" s="133">
        <f>+(A!Q50-B!R50)/(I!S79+H!S61)</f>
        <v>6.020839518807504E-3</v>
      </c>
      <c r="T47" s="134">
        <f>+(A!R50-B!S50)/(I!T79+H!T61)</f>
        <v>1.2065085998856598E-3</v>
      </c>
      <c r="U47" s="133">
        <f>+(A!S50-B!T50)/(I!U79+H!U61)</f>
        <v>2.8835722654483704E-3</v>
      </c>
      <c r="V47" s="134">
        <f>+(A!T50-B!U50)/(I!V79+H!V61)</f>
        <v>-7.7402561064425718E-3</v>
      </c>
      <c r="W47" s="133">
        <f>+(A!U50-B!V50)/(I!W79+H!W61)</f>
        <v>-2.0449607427547721E-2</v>
      </c>
      <c r="X47" s="134">
        <f>+(A!V50-B!W50)/(I!X79+H!X61)</f>
        <v>-1.1608756048541372E-2</v>
      </c>
      <c r="Y47" s="133">
        <f>+(A!W50-B!X50)/(I!Y79+H!Y61)</f>
        <v>6.5925616821794347E-4</v>
      </c>
      <c r="Z47" s="134">
        <f>+(A!X50-B!Y50)/(I!Z79+H!Z61)</f>
        <v>3.4429221805966495E-4</v>
      </c>
      <c r="AA47" s="133">
        <f>+(A!Y50-B!Z50)/(I!AA79+H!AA61)</f>
        <v>-6.038036471816461E-3</v>
      </c>
    </row>
    <row r="48" spans="4:27" x14ac:dyDescent="0.25">
      <c r="D48" s="184" t="s">
        <v>21</v>
      </c>
      <c r="E48" s="185"/>
      <c r="F48" s="132">
        <f>+(A!D51-B!E51)/(I!F80+H!F62)</f>
        <v>3.0467975632946207E-2</v>
      </c>
      <c r="G48" s="133">
        <f>+(A!E51-B!F51)/(I!G80+H!G62)</f>
        <v>1.8641010267507863E-2</v>
      </c>
      <c r="H48" s="134">
        <f>+(A!F51-B!G51)/(I!H80+H!H62)</f>
        <v>3.960353074974779E-2</v>
      </c>
      <c r="I48" s="133">
        <f>+(A!G51-B!H51)/(I!I80+H!I62)</f>
        <v>1.0466205213950499E-2</v>
      </c>
      <c r="J48" s="134">
        <f>+(A!H51-B!I51)/(I!J80+H!J62)</f>
        <v>3.3658127672257017E-2</v>
      </c>
      <c r="K48" s="133">
        <f>+(A!I51-B!J51)/(I!K80+H!K62)</f>
        <v>2.9603793647778827E-2</v>
      </c>
      <c r="L48" s="134">
        <f>+(A!J51-B!K51)/(I!L80+H!L62)</f>
        <v>6.1747283841296859E-2</v>
      </c>
      <c r="M48" s="133">
        <f>+(A!K51-B!L51)/(I!M80+H!M62)</f>
        <v>6.1306990344979183E-2</v>
      </c>
      <c r="N48" s="134">
        <f>+(A!L51-B!M51)/(I!N80+H!N62)</f>
        <v>3.477033450454052E-2</v>
      </c>
      <c r="O48" s="133">
        <f>+(A!M51-B!N51)/(I!O80+H!O62)</f>
        <v>6.7003502941021559E-2</v>
      </c>
      <c r="P48" s="134">
        <f>+(A!N51-B!O51)/(I!P80+H!P62)</f>
        <v>2.4231391338625161E-2</v>
      </c>
      <c r="Q48" s="133">
        <f>+(A!O51-B!P51)/(I!Q80+H!Q62)</f>
        <v>5.7680015587756851E-2</v>
      </c>
      <c r="R48" s="134">
        <f>+(A!P51-B!Q51)/(I!R80+H!R62)</f>
        <v>2.8535134427082411E-2</v>
      </c>
      <c r="S48" s="133">
        <f>+(A!Q51-B!R51)/(I!S80+H!S62)</f>
        <v>3.1982299552651701E-2</v>
      </c>
      <c r="T48" s="134">
        <f>+(A!R51-B!S51)/(I!T80+H!T62)</f>
        <v>9.6566771122902822E-2</v>
      </c>
      <c r="U48" s="133">
        <f>+(A!S51-B!T51)/(I!U80+H!U62)</f>
        <v>6.8240951875839048E-2</v>
      </c>
      <c r="V48" s="134">
        <f>+(A!T51-B!U51)/(I!V80+H!V62)</f>
        <v>1.9219933455768948E-2</v>
      </c>
      <c r="W48" s="133">
        <f>+(A!U51-B!V51)/(I!W80+H!W62)</f>
        <v>4.8220519072248717E-2</v>
      </c>
      <c r="X48" s="134">
        <f>+(A!V51-B!W51)/(I!X80+H!X62)</f>
        <v>3.4753352050952126E-2</v>
      </c>
      <c r="Y48" s="133">
        <f>+(A!W51-B!X51)/(I!Y80+H!Y62)</f>
        <v>6.7527434142394538E-2</v>
      </c>
      <c r="Z48" s="134">
        <f>+(A!X51-B!Y51)/(I!Z80+H!Z62)</f>
        <v>4.8499131956337628E-2</v>
      </c>
      <c r="AA48" s="133">
        <f>+(A!Y51-B!Z51)/(I!AA80+H!AA62)</f>
        <v>4.9865977212601421E-2</v>
      </c>
    </row>
    <row r="49" spans="4:27" x14ac:dyDescent="0.25">
      <c r="D49" s="182" t="s">
        <v>22</v>
      </c>
      <c r="E49" s="183"/>
      <c r="F49" s="132">
        <f>+(A!D52-B!E52)/(I!F81+H!F63)</f>
        <v>-4.9893876206479927E-2</v>
      </c>
      <c r="G49" s="133">
        <f>+(A!E52-B!F52)/(I!G81+H!G63)</f>
        <v>-4.2552012148557382E-2</v>
      </c>
      <c r="H49" s="134">
        <f>+(A!F52-B!G52)/(I!H81+H!H63)</f>
        <v>-3.2527337724367687E-2</v>
      </c>
      <c r="I49" s="133">
        <f>+(A!G52-B!H52)/(I!I81+H!I63)</f>
        <v>-3.2587925573666333E-2</v>
      </c>
      <c r="J49" s="134">
        <f>+(A!H52-B!I52)/(I!J81+H!J63)</f>
        <v>-3.3085775463935194E-2</v>
      </c>
      <c r="K49" s="133">
        <f>+(A!I52-B!J52)/(I!K81+H!K63)</f>
        <v>-3.4076498707072835E-2</v>
      </c>
      <c r="L49" s="134">
        <f>+(A!J52-B!K52)/(I!L81+H!L63)</f>
        <v>-3.5562832464870041E-2</v>
      </c>
      <c r="M49" s="133">
        <f>+(A!K52-B!L52)/(I!M81+H!M63)</f>
        <v>-2.7116910926308219E-2</v>
      </c>
      <c r="N49" s="134">
        <f>+(A!L52-B!M52)/(I!N81+H!N63)</f>
        <v>-2.6245037221333877E-2</v>
      </c>
      <c r="O49" s="133">
        <f>+(A!M52-B!N52)/(I!O81+H!O63)</f>
        <v>-3.2447772924404428E-2</v>
      </c>
      <c r="P49" s="134">
        <f>+(A!N52-B!O52)/(I!P81+H!P63)</f>
        <v>-3.6400583531940374E-2</v>
      </c>
      <c r="Q49" s="133">
        <f>+(A!O52-B!P52)/(I!Q81+H!Q63)</f>
        <v>-4.4469734981113472E-2</v>
      </c>
      <c r="R49" s="134">
        <f>+(A!P52-B!Q52)/(I!R81+H!R63)</f>
        <v>-5.4879946315052275E-2</v>
      </c>
      <c r="S49" s="133">
        <f>+(A!Q52-B!R52)/(I!S81+H!S63)</f>
        <v>-5.1601157664918983E-2</v>
      </c>
      <c r="T49" s="134">
        <f>+(A!R52-B!S52)/(I!T81+H!T63)</f>
        <v>-4.247952454228629E-2</v>
      </c>
      <c r="U49" s="133">
        <f>+(A!S52-B!T52)/(I!U81+H!U63)</f>
        <v>-5.0010903169801578E-2</v>
      </c>
      <c r="V49" s="134">
        <f>+(A!T52-B!U52)/(I!V81+H!V63)</f>
        <v>-5.0874270753699893E-2</v>
      </c>
      <c r="W49" s="133">
        <f>+(A!U52-B!V52)/(I!W81+H!W63)</f>
        <v>-4.9154769092412197E-2</v>
      </c>
      <c r="X49" s="134">
        <f>+(A!V52-B!W52)/(I!X81+H!X63)</f>
        <v>-4.6975585973862054E-2</v>
      </c>
      <c r="Y49" s="133">
        <f>+(A!W52-B!X52)/(I!Y81+H!Y63)</f>
        <v>-4.908532200656969E-2</v>
      </c>
      <c r="Z49" s="134">
        <f>+(A!X52-B!Y52)/(I!Z81+H!Z63)</f>
        <v>-4.1372119999541088E-2</v>
      </c>
      <c r="AA49" s="133">
        <f>+(A!Y52-B!Z52)/(I!AA81+H!AA63)</f>
        <v>-2.9856289044176719E-2</v>
      </c>
    </row>
    <row r="50" spans="4:27" x14ac:dyDescent="0.25">
      <c r="D50" s="184" t="s">
        <v>23</v>
      </c>
      <c r="E50" s="185"/>
      <c r="F50" s="132">
        <f>+(A!D53-B!E53)/(I!F82+H!F64)</f>
        <v>-2.0097418918748222E-2</v>
      </c>
      <c r="G50" s="133">
        <f>+(A!E53-B!F53)/(I!G82+H!G64)</f>
        <v>-1.8572413184211461E-2</v>
      </c>
      <c r="H50" s="134">
        <f>+(A!F53-B!G53)/(I!H82+H!H64)</f>
        <v>-2.0719199399575512E-2</v>
      </c>
      <c r="I50" s="133">
        <f>+(A!G53-B!H53)/(I!I82+H!I64)</f>
        <v>-2.995648125947992E-2</v>
      </c>
      <c r="J50" s="134">
        <f>+(A!H53-B!I53)/(I!J82+H!J64)</f>
        <v>-1.2635410555951236E-2</v>
      </c>
      <c r="K50" s="133">
        <f>+(A!I53-B!J53)/(I!K82+H!K64)</f>
        <v>-9.1598907445193545E-3</v>
      </c>
      <c r="L50" s="134">
        <f>+(A!J53-B!K53)/(I!L82+H!L64)</f>
        <v>-4.7142273041014269E-3</v>
      </c>
      <c r="M50" s="133">
        <f>+(A!K53-B!L53)/(I!M82+H!M64)</f>
        <v>-3.0111719245127886E-5</v>
      </c>
      <c r="N50" s="134">
        <f>+(A!L53-B!M53)/(I!N82+H!N64)</f>
        <v>4.7092010519478913E-4</v>
      </c>
      <c r="O50" s="133">
        <f>+(A!M53-B!N53)/(I!O82+H!O64)</f>
        <v>-9.0627618564062952E-4</v>
      </c>
      <c r="P50" s="134">
        <f>+(A!N53-B!O53)/(I!P82+H!P64)</f>
        <v>-9.6990928551592935E-3</v>
      </c>
      <c r="Q50" s="133">
        <f>+(A!O53-B!P53)/(I!Q82+H!Q64)</f>
        <v>-9.195680632115795E-3</v>
      </c>
      <c r="R50" s="134">
        <f>+(A!P53-B!Q53)/(I!R82+H!R64)</f>
        <v>-2.4527262080073855E-2</v>
      </c>
      <c r="S50" s="133">
        <f>+(A!Q53-B!R53)/(I!S82+H!S64)</f>
        <v>-3.6044593545711351E-2</v>
      </c>
      <c r="T50" s="134">
        <f>+(A!R53-B!S53)/(I!T82+H!T64)</f>
        <v>-3.8767014931759693E-2</v>
      </c>
      <c r="U50" s="133">
        <f>+(A!S53-B!T53)/(I!U82+H!U64)</f>
        <v>-6.9528715548138387E-2</v>
      </c>
      <c r="V50" s="134">
        <f>+(A!T53-B!U53)/(I!V82+H!V64)</f>
        <v>-7.5970842843471387E-2</v>
      </c>
      <c r="W50" s="133">
        <f>+(A!U53-B!V53)/(I!W82+H!W64)</f>
        <v>-5.6691355696027103E-2</v>
      </c>
      <c r="X50" s="134">
        <f>+(A!V53-B!W53)/(I!X82+H!X64)</f>
        <v>-8.2538617025154776E-2</v>
      </c>
      <c r="Y50" s="133">
        <f>+(A!W53-B!X53)/(I!Y82+H!Y64)</f>
        <v>-5.3234704308519447E-2</v>
      </c>
      <c r="Z50" s="134">
        <f>+(A!X53-B!Y53)/(I!Z82+H!Z64)</f>
        <v>-4.5803645988654169E-2</v>
      </c>
      <c r="AA50" s="133">
        <f>+(A!Y53-B!Z53)/(I!AA82+H!AA64)</f>
        <v>-3.8904400340199173E-2</v>
      </c>
    </row>
    <row r="51" spans="4:27" x14ac:dyDescent="0.25">
      <c r="D51" s="182" t="s">
        <v>24</v>
      </c>
      <c r="E51" s="183"/>
      <c r="F51" s="132">
        <f>+(A!D54-B!E54)/(I!F83+H!F65)</f>
        <v>-2.9781256838216912E-2</v>
      </c>
      <c r="G51" s="133">
        <f>+(A!E54-B!F54)/(I!G83+H!G65)</f>
        <v>-3.2419506691980751E-2</v>
      </c>
      <c r="H51" s="134">
        <f>+(A!F54-B!G54)/(I!H83+H!H65)</f>
        <v>-3.585856166559543E-2</v>
      </c>
      <c r="I51" s="133">
        <f>+(A!G54-B!H54)/(I!I83+H!I65)</f>
        <v>-3.4813844589842033E-2</v>
      </c>
      <c r="J51" s="134">
        <f>+(A!H54-B!I54)/(I!J83+H!J65)</f>
        <v>-3.272262704969324E-2</v>
      </c>
      <c r="K51" s="133">
        <f>+(A!I54-B!J54)/(I!K83+H!K65)</f>
        <v>-4.000500056661014E-2</v>
      </c>
      <c r="L51" s="134">
        <f>+(A!J54-B!K54)/(I!L83+H!L65)</f>
        <v>-3.7298505589772407E-2</v>
      </c>
      <c r="M51" s="133">
        <f>+(A!K54-B!L54)/(I!M83+H!M65)</f>
        <v>-5.3908553736412651E-2</v>
      </c>
      <c r="N51" s="134">
        <f>+(A!L54-B!M54)/(I!N83+H!N65)</f>
        <v>-6.3224066369626269E-2</v>
      </c>
      <c r="O51" s="133">
        <f>+(A!M54-B!N54)/(I!O83+H!O65)</f>
        <v>-5.9907857848039252E-2</v>
      </c>
      <c r="P51" s="134">
        <f>+(A!N54-B!O54)/(I!P83+H!P65)</f>
        <v>-0.11266833199962534</v>
      </c>
      <c r="Q51" s="133">
        <f>+(A!O54-B!P54)/(I!Q83+H!Q65)</f>
        <v>-0.12417687501584831</v>
      </c>
      <c r="R51" s="134">
        <f>+(A!P54-B!Q54)/(I!R83+H!R65)</f>
        <v>-0.12171655034449159</v>
      </c>
      <c r="S51" s="133">
        <f>+(A!Q54-B!R54)/(I!S83+H!S65)</f>
        <v>-9.771193204854875E-2</v>
      </c>
      <c r="T51" s="134">
        <f>+(A!R54-B!S54)/(I!T83+H!T65)</f>
        <v>-7.3594466187746108E-2</v>
      </c>
      <c r="U51" s="133">
        <f>+(A!S54-B!T54)/(I!U83+H!U65)</f>
        <v>-0.11880190202361925</v>
      </c>
      <c r="V51" s="134">
        <f>+(A!T54-B!U54)/(I!V83+H!V65)</f>
        <v>-0.14394111792113756</v>
      </c>
      <c r="W51" s="133">
        <f>+(A!U54-B!V54)/(I!W83+H!W65)</f>
        <v>-0.13673221206371708</v>
      </c>
      <c r="X51" s="134">
        <f>+(A!V54-B!W54)/(I!X83+H!X65)</f>
        <v>-9.9078311184726695E-2</v>
      </c>
      <c r="Y51" s="133">
        <f>+(A!W54-B!X54)/(I!Y83+H!Y65)</f>
        <v>-0.11552286210072485</v>
      </c>
      <c r="Z51" s="134">
        <f>+(A!X54-B!Y54)/(I!Z83+H!Z65)</f>
        <v>-8.4264833084932406E-2</v>
      </c>
      <c r="AA51" s="133">
        <f>+(A!Y54-B!Z54)/(I!AA83+H!AA65)</f>
        <v>-9.1924487690326989E-2</v>
      </c>
    </row>
    <row r="52" spans="4:27" x14ac:dyDescent="0.25">
      <c r="D52" s="184" t="s">
        <v>25</v>
      </c>
      <c r="E52" s="185"/>
      <c r="F52" s="132">
        <f>+(A!D55-B!E55)/(I!F84+H!F66)</f>
        <v>-7.6038629882035826E-3</v>
      </c>
      <c r="G52" s="133">
        <f>+(A!E55-B!F55)/(I!G84+H!G66)</f>
        <v>-1.3058924323115726E-2</v>
      </c>
      <c r="H52" s="134">
        <f>+(A!F55-B!G55)/(I!H84+H!H66)</f>
        <v>-9.2482937976652649E-3</v>
      </c>
      <c r="I52" s="133">
        <f>+(A!G55-B!H55)/(I!I84+H!I66)</f>
        <v>-5.3538487885495239E-3</v>
      </c>
      <c r="J52" s="134">
        <f>+(A!H55-B!I55)/(I!J84+H!J66)</f>
        <v>-2.4263915352845064E-3</v>
      </c>
      <c r="K52" s="133">
        <f>+(A!I55-B!J55)/(I!K84+H!K66)</f>
        <v>1.2348779264419827E-2</v>
      </c>
      <c r="L52" s="134">
        <f>+(A!J55-B!K55)/(I!L84+H!L66)</f>
        <v>1.8767095469129979E-2</v>
      </c>
      <c r="M52" s="133">
        <f>+(A!K55-B!L55)/(I!M84+H!M66)</f>
        <v>2.387381612038519E-2</v>
      </c>
      <c r="N52" s="134">
        <f>+(A!L55-B!M55)/(I!N84+H!N66)</f>
        <v>2.7803435889289168E-2</v>
      </c>
      <c r="O52" s="133">
        <f>+(A!M55-B!N55)/(I!O84+H!O66)</f>
        <v>3.2693394873574241E-2</v>
      </c>
      <c r="P52" s="134">
        <f>+(A!N55-B!O55)/(I!P84+H!P66)</f>
        <v>2.772404359496632E-2</v>
      </c>
      <c r="Q52" s="133">
        <f>+(A!O55-B!P55)/(I!Q84+H!Q66)</f>
        <v>2.5358037648474194E-2</v>
      </c>
      <c r="R52" s="134">
        <f>+(A!P55-B!Q55)/(I!R84+H!R66)</f>
        <v>1.8818050777425526E-2</v>
      </c>
      <c r="S52" s="133">
        <f>+(A!Q55-B!R55)/(I!S84+H!S66)</f>
        <v>1.1942108665091928E-2</v>
      </c>
      <c r="T52" s="134">
        <f>+(A!R55-B!S55)/(I!T84+H!T66)</f>
        <v>7.4066732779901759E-3</v>
      </c>
      <c r="U52" s="133">
        <f>+(A!S55-B!T55)/(I!U84+H!U66)</f>
        <v>1.7645919850841679E-3</v>
      </c>
      <c r="V52" s="134">
        <f>+(A!T55-B!U55)/(I!V84+H!V66)</f>
        <v>-5.2613468274572306E-4</v>
      </c>
      <c r="W52" s="133">
        <f>+(A!U55-B!V55)/(I!W84+H!W66)</f>
        <v>-4.7829775549523305E-3</v>
      </c>
      <c r="X52" s="134">
        <f>+(A!V55-B!W55)/(I!X84+H!X66)</f>
        <v>-9.1700068144339539E-3</v>
      </c>
      <c r="Y52" s="133">
        <f>+(A!W55-B!X55)/(I!Y84+H!Y66)</f>
        <v>-1.4086060073867302E-2</v>
      </c>
      <c r="Z52" s="134">
        <f>+(A!X55-B!Y55)/(I!Z84+H!Z66)</f>
        <v>-1.4876032998823136E-2</v>
      </c>
      <c r="AA52" s="133">
        <f>+(A!Y55-B!Z55)/(I!AA84+H!AA66)</f>
        <v>-1.4213051476814492E-2</v>
      </c>
    </row>
    <row r="53" spans="4:27" ht="15.75" thickBot="1" x14ac:dyDescent="0.3">
      <c r="D53" s="186" t="s">
        <v>26</v>
      </c>
      <c r="E53" s="187"/>
      <c r="F53" s="135">
        <f>+(A!D56-B!E56)/(I!F85+H!F67)</f>
        <v>-2.566151971464343E-3</v>
      </c>
      <c r="G53" s="136">
        <f>+(A!E56-B!F56)/(I!G85+H!G67)</f>
        <v>-1.8668894127225929E-3</v>
      </c>
      <c r="H53" s="137">
        <f>+(A!F56-B!G56)/(I!H85+H!H67)</f>
        <v>-7.9211173431533864E-4</v>
      </c>
      <c r="I53" s="136">
        <f>+(A!G56-B!H56)/(I!I85+H!I67)</f>
        <v>7.1326192105051444E-9</v>
      </c>
      <c r="J53" s="137">
        <f>+(A!H56-B!I56)/(I!J85+H!J67)</f>
        <v>-1.2481412933388298E-7</v>
      </c>
      <c r="K53" s="136">
        <f>+(A!I56-B!J56)/(I!K85+H!K67)</f>
        <v>0</v>
      </c>
      <c r="L53" s="137">
        <f>+(A!J56-B!K56)/(I!L85+H!L67)</f>
        <v>-5.1603632924724556E-4</v>
      </c>
      <c r="M53" s="136">
        <f>+(A!K56-B!L56)/(I!M85+H!M67)</f>
        <v>-1.6182995492839461E-3</v>
      </c>
      <c r="N53" s="137">
        <f>+(A!L56-B!M56)/(I!N85+H!N67)</f>
        <v>-4.8719876088216635E-4</v>
      </c>
      <c r="O53" s="136">
        <f>+(A!M56-B!N56)/(I!O85+H!O67)</f>
        <v>-2.8790805771178541E-4</v>
      </c>
      <c r="P53" s="137">
        <f>+(A!N56-B!O56)/(I!P85+H!P67)</f>
        <v>-1.7645055495160413E-4</v>
      </c>
      <c r="Q53" s="136">
        <f>+(A!O56-B!P56)/(I!Q85+H!Q67)</f>
        <v>-4.4850086905459338E-4</v>
      </c>
      <c r="R53" s="137">
        <f>+(A!P56-B!Q56)/(I!R85+H!R67)</f>
        <v>-2.6648612258710434E-4</v>
      </c>
      <c r="S53" s="136">
        <f>+(A!Q56-B!R56)/(I!S85+H!S67)</f>
        <v>-5.0587435944255018E-4</v>
      </c>
      <c r="T53" s="137">
        <f>+(A!R56-B!S56)/(I!T85+H!T67)</f>
        <v>-1.9873330994445271E-4</v>
      </c>
      <c r="U53" s="136">
        <f>+(A!S56-B!T56)/(I!U85+H!U67)</f>
        <v>-2.707817258060349E-4</v>
      </c>
      <c r="V53" s="137">
        <f>+(A!T56-B!U56)/(I!V85+H!V67)</f>
        <v>-6.1287062741979511E-5</v>
      </c>
      <c r="W53" s="136">
        <f>+(A!U56-B!V56)/(I!W85+H!W67)</f>
        <v>-1.2214692384977203E-4</v>
      </c>
      <c r="X53" s="137">
        <f>+(A!V56-B!W56)/(I!X85+H!X67)</f>
        <v>-1.7505517277786216E-4</v>
      </c>
      <c r="Y53" s="136">
        <f>+(A!W56-B!X56)/(I!Y85+H!Y67)</f>
        <v>-1.8898160572869408E-5</v>
      </c>
      <c r="Z53" s="137">
        <f>+(A!X56-B!Y56)/(I!Z85+H!Z67)</f>
        <v>2.1821323449552836E-4</v>
      </c>
      <c r="AA53" s="136">
        <f>+(A!Y56-B!Z56)/(I!AA85+H!AA67)</f>
        <v>3.5175897955977946E-4</v>
      </c>
    </row>
    <row r="54" spans="4:27" x14ac:dyDescent="0.25">
      <c r="D54" s="1" t="s">
        <v>57</v>
      </c>
    </row>
    <row r="55" spans="4:27" ht="15.75" thickBot="1" x14ac:dyDescent="0.3"/>
    <row r="56" spans="4:27" ht="15.75" thickBot="1" x14ac:dyDescent="0.3">
      <c r="D56" s="8" t="s">
        <v>15</v>
      </c>
      <c r="E56" s="9"/>
      <c r="F56" s="18">
        <v>1995</v>
      </c>
      <c r="G56" s="10">
        <v>1996</v>
      </c>
      <c r="H56" s="18">
        <v>1997</v>
      </c>
      <c r="I56" s="10">
        <v>1998</v>
      </c>
      <c r="J56" s="18">
        <v>1999</v>
      </c>
      <c r="K56" s="10">
        <v>2000</v>
      </c>
      <c r="L56" s="18">
        <v>2001</v>
      </c>
      <c r="M56" s="10">
        <v>2002</v>
      </c>
      <c r="N56" s="18">
        <v>2003</v>
      </c>
      <c r="O56" s="10">
        <v>2004</v>
      </c>
      <c r="P56" s="18">
        <v>2005</v>
      </c>
      <c r="Q56" s="10">
        <v>2006</v>
      </c>
      <c r="R56" s="18">
        <v>2007</v>
      </c>
      <c r="S56" s="10">
        <v>2008</v>
      </c>
      <c r="T56" s="18">
        <v>2009</v>
      </c>
      <c r="U56" s="10">
        <v>2010</v>
      </c>
      <c r="V56" s="18">
        <v>2011</v>
      </c>
      <c r="W56" s="10">
        <v>2012</v>
      </c>
      <c r="X56" s="18">
        <v>2013</v>
      </c>
      <c r="Y56" s="10">
        <v>2014</v>
      </c>
      <c r="Z56" s="18">
        <v>2015</v>
      </c>
      <c r="AA56" s="11">
        <v>2016</v>
      </c>
    </row>
    <row r="57" spans="4:27" ht="15.75" thickBot="1" x14ac:dyDescent="0.3">
      <c r="D57" s="191" t="s">
        <v>16</v>
      </c>
      <c r="E57" s="192"/>
      <c r="F57" s="103">
        <v>13883488.255999999</v>
      </c>
      <c r="G57" s="104">
        <v>13680470.016000001</v>
      </c>
      <c r="H57" s="103">
        <v>15378803.711999999</v>
      </c>
      <c r="I57" s="104">
        <v>14677125.119999999</v>
      </c>
      <c r="J57" s="103">
        <v>10659186.687999999</v>
      </c>
      <c r="K57" s="104">
        <v>11757001.450999999</v>
      </c>
      <c r="L57" s="103">
        <v>12820352.186000001</v>
      </c>
      <c r="M57" s="104">
        <v>12689965.005999999</v>
      </c>
      <c r="N57" s="103">
        <v>13880612.939999999</v>
      </c>
      <c r="O57" s="104">
        <v>17099536.991999999</v>
      </c>
      <c r="P57" s="103">
        <v>21204162.067000002</v>
      </c>
      <c r="Q57" s="104">
        <v>26162439.964000002</v>
      </c>
      <c r="R57" s="103">
        <v>32897045.324999999</v>
      </c>
      <c r="S57" s="104">
        <v>39668840.244999997</v>
      </c>
      <c r="T57" s="103">
        <v>32897671.469999999</v>
      </c>
      <c r="U57" s="104">
        <v>40682507.645999998</v>
      </c>
      <c r="V57" s="103">
        <v>54674822.112999998</v>
      </c>
      <c r="W57" s="104">
        <v>58087854.464000002</v>
      </c>
      <c r="X57" s="103">
        <v>59381196.537</v>
      </c>
      <c r="Y57" s="104">
        <v>64027609.807999998</v>
      </c>
      <c r="Z57" s="103">
        <v>54035533.652999997</v>
      </c>
      <c r="AA57" s="105">
        <v>44831142.873999998</v>
      </c>
    </row>
    <row r="58" spans="4:27" x14ac:dyDescent="0.25">
      <c r="D58" s="184" t="s">
        <v>17</v>
      </c>
      <c r="E58" s="185"/>
      <c r="F58" s="106">
        <v>1059003.3529999999</v>
      </c>
      <c r="G58" s="107">
        <v>1388221.4990000001</v>
      </c>
      <c r="H58" s="106">
        <v>1385154.602</v>
      </c>
      <c r="I58" s="107">
        <v>1402805.66</v>
      </c>
      <c r="J58" s="106">
        <v>1075103.058</v>
      </c>
      <c r="K58" s="107">
        <v>1115048.2949999999</v>
      </c>
      <c r="L58" s="106">
        <v>1201348.7849999999</v>
      </c>
      <c r="M58" s="107">
        <v>1206032.7879999999</v>
      </c>
      <c r="N58" s="106">
        <v>1197608.871</v>
      </c>
      <c r="O58" s="107">
        <v>1374285.8259999999</v>
      </c>
      <c r="P58" s="106">
        <v>1485158.7860000001</v>
      </c>
      <c r="Q58" s="107">
        <v>1890249.9850000001</v>
      </c>
      <c r="R58" s="106">
        <v>2513325.048</v>
      </c>
      <c r="S58" s="107">
        <v>3344757.426</v>
      </c>
      <c r="T58" s="106">
        <v>2808656.2429999998</v>
      </c>
      <c r="U58" s="107">
        <v>3183462.34</v>
      </c>
      <c r="V58" s="106">
        <v>4121230.5290000001</v>
      </c>
      <c r="W58" s="107">
        <v>4825274.6390000004</v>
      </c>
      <c r="X58" s="106">
        <v>4847604.4359999998</v>
      </c>
      <c r="Y58" s="107">
        <v>4888451.95</v>
      </c>
      <c r="Z58" s="106">
        <v>4460743.5199999996</v>
      </c>
      <c r="AA58" s="108">
        <v>4538959.7549999999</v>
      </c>
    </row>
    <row r="59" spans="4:27" x14ac:dyDescent="0.25">
      <c r="D59" s="182" t="s">
        <v>18</v>
      </c>
      <c r="E59" s="183"/>
      <c r="F59" s="109">
        <v>64571.411</v>
      </c>
      <c r="G59" s="110">
        <v>85870.33</v>
      </c>
      <c r="H59" s="109">
        <v>100703.848</v>
      </c>
      <c r="I59" s="110">
        <v>90012.235000000001</v>
      </c>
      <c r="J59" s="109">
        <v>102118.345</v>
      </c>
      <c r="K59" s="110">
        <v>76908.659</v>
      </c>
      <c r="L59" s="109">
        <v>98757.85</v>
      </c>
      <c r="M59" s="110">
        <v>83622.975000000006</v>
      </c>
      <c r="N59" s="109">
        <v>91223.023000000001</v>
      </c>
      <c r="O59" s="110">
        <v>118649.251</v>
      </c>
      <c r="P59" s="109">
        <v>93744.350999999995</v>
      </c>
      <c r="Q59" s="110">
        <v>104619.52899999999</v>
      </c>
      <c r="R59" s="109">
        <v>129444.42600000001</v>
      </c>
      <c r="S59" s="110">
        <v>130126.861</v>
      </c>
      <c r="T59" s="109">
        <v>114201.489</v>
      </c>
      <c r="U59" s="110">
        <v>126803.3</v>
      </c>
      <c r="V59" s="109">
        <v>159474.72200000001</v>
      </c>
      <c r="W59" s="110">
        <v>243603.16899999999</v>
      </c>
      <c r="X59" s="109">
        <v>264352.54300000001</v>
      </c>
      <c r="Y59" s="110">
        <v>277838.38199999998</v>
      </c>
      <c r="Z59" s="109">
        <v>362454.96399999998</v>
      </c>
      <c r="AA59" s="111">
        <v>480806.98200000002</v>
      </c>
    </row>
    <row r="60" spans="4:27" x14ac:dyDescent="0.25">
      <c r="D60" s="184" t="s">
        <v>19</v>
      </c>
      <c r="E60" s="185"/>
      <c r="F60" s="106">
        <v>493431.37300000002</v>
      </c>
      <c r="G60" s="107">
        <v>482098.46299999999</v>
      </c>
      <c r="H60" s="106">
        <v>529412.29</v>
      </c>
      <c r="I60" s="107">
        <v>442458.88699999999</v>
      </c>
      <c r="J60" s="106">
        <v>359748.18400000001</v>
      </c>
      <c r="K60" s="107">
        <v>487214.397</v>
      </c>
      <c r="L60" s="106">
        <v>439788.45699999999</v>
      </c>
      <c r="M60" s="107">
        <v>479874.89399999997</v>
      </c>
      <c r="N60" s="106">
        <v>524661.696</v>
      </c>
      <c r="O60" s="107">
        <v>557112.75699999998</v>
      </c>
      <c r="P60" s="106">
        <v>564595.853</v>
      </c>
      <c r="Q60" s="107">
        <v>681088.94900000002</v>
      </c>
      <c r="R60" s="106">
        <v>778156.38699999999</v>
      </c>
      <c r="S60" s="107">
        <v>920157.41799999995</v>
      </c>
      <c r="T60" s="106">
        <v>669918.46900000004</v>
      </c>
      <c r="U60" s="107">
        <v>861231.94900000002</v>
      </c>
      <c r="V60" s="106">
        <v>1009258.7709999999</v>
      </c>
      <c r="W60" s="107">
        <v>936071.64500000002</v>
      </c>
      <c r="X60" s="106">
        <v>913587.92500000005</v>
      </c>
      <c r="Y60" s="107">
        <v>942299.83799999999</v>
      </c>
      <c r="Z60" s="106">
        <v>866797.01</v>
      </c>
      <c r="AA60" s="108">
        <v>784473.098</v>
      </c>
    </row>
    <row r="61" spans="4:27" x14ac:dyDescent="0.25">
      <c r="D61" s="182" t="s">
        <v>20</v>
      </c>
      <c r="E61" s="183"/>
      <c r="F61" s="109">
        <v>387031.89199999999</v>
      </c>
      <c r="G61" s="110">
        <v>360688.93300000002</v>
      </c>
      <c r="H61" s="109">
        <v>451595.69400000002</v>
      </c>
      <c r="I61" s="110">
        <v>313823.27799999999</v>
      </c>
      <c r="J61" s="109">
        <v>262833.68</v>
      </c>
      <c r="K61" s="110">
        <v>241248.774</v>
      </c>
      <c r="L61" s="109">
        <v>196857.03400000001</v>
      </c>
      <c r="M61" s="110">
        <v>195922.22399999999</v>
      </c>
      <c r="N61" s="109">
        <v>244247.329</v>
      </c>
      <c r="O61" s="110">
        <v>267989.94699999999</v>
      </c>
      <c r="P61" s="109">
        <v>551262.28799999994</v>
      </c>
      <c r="Q61" s="110">
        <v>687232.44499999995</v>
      </c>
      <c r="R61" s="109">
        <v>913700.46200000006</v>
      </c>
      <c r="S61" s="110">
        <v>1814455.675</v>
      </c>
      <c r="T61" s="109">
        <v>1238418.93</v>
      </c>
      <c r="U61" s="110">
        <v>2080267.061</v>
      </c>
      <c r="V61" s="109">
        <v>3853231.4730000002</v>
      </c>
      <c r="W61" s="110">
        <v>5659974.0049999999</v>
      </c>
      <c r="X61" s="109">
        <v>6386699.7139999997</v>
      </c>
      <c r="Y61" s="110">
        <v>7554372.9469999997</v>
      </c>
      <c r="Z61" s="109">
        <v>5132630.2249999996</v>
      </c>
      <c r="AA61" s="111">
        <v>3832058.2749999999</v>
      </c>
    </row>
    <row r="62" spans="4:27" x14ac:dyDescent="0.25">
      <c r="D62" s="184" t="s">
        <v>21</v>
      </c>
      <c r="E62" s="185"/>
      <c r="F62" s="106">
        <v>122775.674</v>
      </c>
      <c r="G62" s="107">
        <v>140226.351</v>
      </c>
      <c r="H62" s="106">
        <v>119647.53599999999</v>
      </c>
      <c r="I62" s="107">
        <v>166770.43400000001</v>
      </c>
      <c r="J62" s="106">
        <v>128109.378</v>
      </c>
      <c r="K62" s="107">
        <v>117547.1</v>
      </c>
      <c r="L62" s="106">
        <v>105652.53599999999</v>
      </c>
      <c r="M62" s="107">
        <v>115282.681</v>
      </c>
      <c r="N62" s="106">
        <v>149218.38399999999</v>
      </c>
      <c r="O62" s="107">
        <v>173374.75200000001</v>
      </c>
      <c r="P62" s="106">
        <v>163269.568</v>
      </c>
      <c r="Q62" s="107">
        <v>171002.42499999999</v>
      </c>
      <c r="R62" s="106">
        <v>236318.019</v>
      </c>
      <c r="S62" s="107">
        <v>407619.75900000002</v>
      </c>
      <c r="T62" s="106">
        <v>289370.70699999999</v>
      </c>
      <c r="U62" s="107">
        <v>454537.19</v>
      </c>
      <c r="V62" s="106">
        <v>611455.09400000004</v>
      </c>
      <c r="W62" s="107">
        <v>602641.59299999999</v>
      </c>
      <c r="X62" s="106">
        <v>500826.34299999999</v>
      </c>
      <c r="Y62" s="107">
        <v>555650.07299999997</v>
      </c>
      <c r="Z62" s="106">
        <v>482593.22100000002</v>
      </c>
      <c r="AA62" s="108">
        <v>588183.75199999998</v>
      </c>
    </row>
    <row r="63" spans="4:27" x14ac:dyDescent="0.25">
      <c r="D63" s="182" t="s">
        <v>22</v>
      </c>
      <c r="E63" s="183"/>
      <c r="F63" s="109">
        <v>2514864.5469999998</v>
      </c>
      <c r="G63" s="110">
        <v>2488250.4369999999</v>
      </c>
      <c r="H63" s="109">
        <v>2735844.7059999998</v>
      </c>
      <c r="I63" s="110">
        <v>2733053.6460000002</v>
      </c>
      <c r="J63" s="109">
        <v>2357074.3029999998</v>
      </c>
      <c r="K63" s="110">
        <v>2732465.8539999998</v>
      </c>
      <c r="L63" s="109">
        <v>2783667.8509999998</v>
      </c>
      <c r="M63" s="110">
        <v>2836599.66</v>
      </c>
      <c r="N63" s="109">
        <v>3055469.31</v>
      </c>
      <c r="O63" s="110">
        <v>3693447.483</v>
      </c>
      <c r="P63" s="109">
        <v>4401427.6229999997</v>
      </c>
      <c r="Q63" s="110">
        <v>5230207.1469999999</v>
      </c>
      <c r="R63" s="109">
        <v>6088977.0499999998</v>
      </c>
      <c r="S63" s="110">
        <v>7407698.8870000001</v>
      </c>
      <c r="T63" s="109">
        <v>6123263.4709999999</v>
      </c>
      <c r="U63" s="110">
        <v>7456061.9749999996</v>
      </c>
      <c r="V63" s="109">
        <v>9202692.1400000006</v>
      </c>
      <c r="W63" s="110">
        <v>9833208.7009999994</v>
      </c>
      <c r="X63" s="109">
        <v>10318548.818</v>
      </c>
      <c r="Y63" s="110">
        <v>10785267.879000001</v>
      </c>
      <c r="Z63" s="109">
        <v>10043318.554</v>
      </c>
      <c r="AA63" s="111">
        <v>8954308.5170000009</v>
      </c>
    </row>
    <row r="64" spans="4:27" x14ac:dyDescent="0.25">
      <c r="D64" s="184" t="s">
        <v>23</v>
      </c>
      <c r="E64" s="185"/>
      <c r="F64" s="106">
        <v>2405514.9169999999</v>
      </c>
      <c r="G64" s="107">
        <v>2256821.9300000002</v>
      </c>
      <c r="H64" s="106">
        <v>2487905.3909999998</v>
      </c>
      <c r="I64" s="107">
        <v>2341007.4180000001</v>
      </c>
      <c r="J64" s="106">
        <v>1652493.68</v>
      </c>
      <c r="K64" s="107">
        <v>2106017.1809999999</v>
      </c>
      <c r="L64" s="106">
        <v>2093493.2819999999</v>
      </c>
      <c r="M64" s="107">
        <v>2041621.0819999999</v>
      </c>
      <c r="N64" s="106">
        <v>2186468.3259999999</v>
      </c>
      <c r="O64" s="107">
        <v>2944836.736</v>
      </c>
      <c r="P64" s="106">
        <v>3659480.4279999998</v>
      </c>
      <c r="Q64" s="107">
        <v>4609381.79</v>
      </c>
      <c r="R64" s="106">
        <v>5793730.6540000001</v>
      </c>
      <c r="S64" s="107">
        <v>6713758.6710000001</v>
      </c>
      <c r="T64" s="106">
        <v>4930120.8990000002</v>
      </c>
      <c r="U64" s="107">
        <v>6389495.318</v>
      </c>
      <c r="V64" s="106">
        <v>8551982.5800000001</v>
      </c>
      <c r="W64" s="107">
        <v>8651594.9399999995</v>
      </c>
      <c r="X64" s="106">
        <v>8321242.9879999999</v>
      </c>
      <c r="Y64" s="107">
        <v>9041363.909</v>
      </c>
      <c r="Z64" s="106">
        <v>7581940.1890000002</v>
      </c>
      <c r="AA64" s="108">
        <v>6493445.5609999998</v>
      </c>
    </row>
    <row r="65" spans="4:27" x14ac:dyDescent="0.25">
      <c r="D65" s="182" t="s">
        <v>24</v>
      </c>
      <c r="E65" s="183"/>
      <c r="F65" s="109">
        <v>5184310.301</v>
      </c>
      <c r="G65" s="110">
        <v>5124888.693</v>
      </c>
      <c r="H65" s="109">
        <v>6015035.7929999996</v>
      </c>
      <c r="I65" s="110">
        <v>5669700.5800000001</v>
      </c>
      <c r="J65" s="109">
        <v>3675118.423</v>
      </c>
      <c r="K65" s="110">
        <v>3867022.8730000001</v>
      </c>
      <c r="L65" s="109">
        <v>4745504.3490000004</v>
      </c>
      <c r="M65" s="110">
        <v>4667370.2419999996</v>
      </c>
      <c r="N65" s="109">
        <v>5263917.4529999997</v>
      </c>
      <c r="O65" s="110">
        <v>6656391.8530000001</v>
      </c>
      <c r="P65" s="109">
        <v>8563775.6060000006</v>
      </c>
      <c r="Q65" s="110">
        <v>10508883.044</v>
      </c>
      <c r="R65" s="109">
        <v>13598246.868000001</v>
      </c>
      <c r="S65" s="110">
        <v>15562937.991</v>
      </c>
      <c r="T65" s="109">
        <v>13737789.884</v>
      </c>
      <c r="U65" s="110">
        <v>16272903.119999999</v>
      </c>
      <c r="V65" s="109">
        <v>22262263.298</v>
      </c>
      <c r="W65" s="110">
        <v>21860259.855999999</v>
      </c>
      <c r="X65" s="109">
        <v>22097769.783</v>
      </c>
      <c r="Y65" s="110">
        <v>23715196.859000001</v>
      </c>
      <c r="Z65" s="109">
        <v>19890561.035</v>
      </c>
      <c r="AA65" s="111">
        <v>14740058.65</v>
      </c>
    </row>
    <row r="66" spans="4:27" x14ac:dyDescent="0.25">
      <c r="D66" s="184" t="s">
        <v>25</v>
      </c>
      <c r="E66" s="185"/>
      <c r="F66" s="106">
        <v>992083.56299999997</v>
      </c>
      <c r="G66" s="107">
        <v>1046623.542</v>
      </c>
      <c r="H66" s="106">
        <v>1251799.273</v>
      </c>
      <c r="I66" s="107">
        <v>1257483.2760000001</v>
      </c>
      <c r="J66" s="106">
        <v>928736.09900000005</v>
      </c>
      <c r="K66" s="107">
        <v>991960.34600000002</v>
      </c>
      <c r="L66" s="106">
        <v>1033912.497</v>
      </c>
      <c r="M66" s="107">
        <v>1052853.9110000001</v>
      </c>
      <c r="N66" s="106">
        <v>1093195.936</v>
      </c>
      <c r="O66" s="107">
        <v>1199895.064</v>
      </c>
      <c r="P66" s="106">
        <v>1566451.058</v>
      </c>
      <c r="Q66" s="107">
        <v>2024033.0190000001</v>
      </c>
      <c r="R66" s="106">
        <v>2545160.2059999998</v>
      </c>
      <c r="S66" s="107">
        <v>3044256.6830000002</v>
      </c>
      <c r="T66" s="106">
        <v>2717235.6430000002</v>
      </c>
      <c r="U66" s="107">
        <v>3520190.088</v>
      </c>
      <c r="V66" s="106">
        <v>4399797.0870000003</v>
      </c>
      <c r="W66" s="107">
        <v>4917366.7120000003</v>
      </c>
      <c r="X66" s="106">
        <v>5078034.9970000004</v>
      </c>
      <c r="Y66" s="107">
        <v>5604403.3789999997</v>
      </c>
      <c r="Z66" s="106">
        <v>4597374.8760000002</v>
      </c>
      <c r="AA66" s="108">
        <v>3903629.28</v>
      </c>
    </row>
    <row r="67" spans="4:27" ht="15.75" thickBot="1" x14ac:dyDescent="0.3">
      <c r="D67" s="186" t="s">
        <v>26</v>
      </c>
      <c r="E67" s="187"/>
      <c r="F67" s="112">
        <v>659901.10199999996</v>
      </c>
      <c r="G67" s="113">
        <v>306779.84899999999</v>
      </c>
      <c r="H67" s="112">
        <v>301704.717</v>
      </c>
      <c r="I67" s="113">
        <v>260009.761</v>
      </c>
      <c r="J67" s="112">
        <v>117851.645</v>
      </c>
      <c r="K67" s="113">
        <v>21567.971000000001</v>
      </c>
      <c r="L67" s="112">
        <v>121369.545</v>
      </c>
      <c r="M67" s="113">
        <v>10784.549000000001</v>
      </c>
      <c r="N67" s="112">
        <v>74602.611999999994</v>
      </c>
      <c r="O67" s="113">
        <v>113553.323</v>
      </c>
      <c r="P67" s="112">
        <v>154996.55300000001</v>
      </c>
      <c r="Q67" s="113">
        <v>255741.80900000001</v>
      </c>
      <c r="R67" s="112">
        <v>299986.38900000002</v>
      </c>
      <c r="S67" s="113">
        <v>323071.04100000003</v>
      </c>
      <c r="T67" s="112">
        <v>268695.91499999998</v>
      </c>
      <c r="U67" s="113">
        <v>337555.48599999998</v>
      </c>
      <c r="V67" s="112">
        <v>503436.58600000001</v>
      </c>
      <c r="W67" s="113">
        <v>557859.36899999995</v>
      </c>
      <c r="X67" s="112">
        <v>652529.09600000002</v>
      </c>
      <c r="Y67" s="113">
        <v>662764.68400000001</v>
      </c>
      <c r="Z67" s="112">
        <v>617120.11300000001</v>
      </c>
      <c r="AA67" s="114">
        <v>515219.05499999999</v>
      </c>
    </row>
    <row r="68" spans="4:27" x14ac:dyDescent="0.25">
      <c r="D68" s="1" t="s">
        <v>56</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86"/>
  <sheetViews>
    <sheetView showGridLines="0" topLeftCell="A28" workbookViewId="0">
      <selection activeCell="D71" sqref="D71"/>
    </sheetView>
  </sheetViews>
  <sheetFormatPr baseColWidth="10" defaultRowHeight="15" x14ac:dyDescent="0.25"/>
  <cols>
    <col min="5" max="5" width="20.7109375" customWidth="1"/>
    <col min="6" max="27" width="17.85546875" customWidth="1"/>
  </cols>
  <sheetData>
    <row r="7" spans="2:5" x14ac:dyDescent="0.25">
      <c r="B7" s="188" t="s">
        <v>47</v>
      </c>
      <c r="C7" s="204"/>
      <c r="D7" s="204"/>
      <c r="E7" s="204"/>
    </row>
    <row r="8" spans="2:5" x14ac:dyDescent="0.25">
      <c r="B8" s="204"/>
      <c r="C8" s="204"/>
      <c r="D8" s="204"/>
      <c r="E8" s="204"/>
    </row>
    <row r="9" spans="2:5" x14ac:dyDescent="0.25">
      <c r="B9" s="204"/>
      <c r="C9" s="204"/>
      <c r="D9" s="204"/>
      <c r="E9" s="204"/>
    </row>
    <row r="10" spans="2:5" x14ac:dyDescent="0.25">
      <c r="B10" s="204"/>
      <c r="C10" s="204"/>
      <c r="D10" s="204"/>
      <c r="E10" s="204"/>
    </row>
    <row r="11" spans="2:5" x14ac:dyDescent="0.25">
      <c r="B11" s="204"/>
      <c r="C11" s="204"/>
      <c r="D11" s="204"/>
      <c r="E11" s="204"/>
    </row>
    <row r="12" spans="2:5" x14ac:dyDescent="0.25">
      <c r="B12" s="204"/>
      <c r="C12" s="204"/>
      <c r="D12" s="204"/>
      <c r="E12" s="204"/>
    </row>
    <row r="13" spans="2:5" x14ac:dyDescent="0.25">
      <c r="B13" s="204"/>
      <c r="C13" s="204"/>
      <c r="D13" s="204"/>
      <c r="E13" s="204"/>
    </row>
    <row r="14" spans="2:5" x14ac:dyDescent="0.25">
      <c r="B14" s="204"/>
      <c r="C14" s="204"/>
      <c r="D14" s="204"/>
      <c r="E14" s="204"/>
    </row>
    <row r="15" spans="2:5" x14ac:dyDescent="0.25">
      <c r="B15" s="204"/>
      <c r="C15" s="204"/>
      <c r="D15" s="204"/>
      <c r="E15" s="204"/>
    </row>
    <row r="16" spans="2:5" x14ac:dyDescent="0.25">
      <c r="B16" s="204"/>
      <c r="C16" s="204"/>
      <c r="D16" s="204"/>
      <c r="E16" s="204"/>
    </row>
    <row r="17" spans="2:15" x14ac:dyDescent="0.25">
      <c r="B17" s="189" t="s">
        <v>3</v>
      </c>
      <c r="C17" s="189"/>
      <c r="D17" s="189"/>
      <c r="G17" s="189" t="s">
        <v>3</v>
      </c>
      <c r="H17" s="189"/>
      <c r="I17" s="189"/>
      <c r="M17" s="189" t="s">
        <v>3</v>
      </c>
      <c r="N17" s="189"/>
      <c r="O17" s="189"/>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230" t="s">
        <v>27</v>
      </c>
      <c r="E46" s="231"/>
      <c r="F46" s="68"/>
      <c r="G46" s="92"/>
      <c r="H46" s="68"/>
      <c r="I46" s="92"/>
      <c r="J46" s="68"/>
      <c r="K46" s="92"/>
      <c r="L46" s="68"/>
      <c r="M46" s="92"/>
      <c r="N46" s="68"/>
      <c r="O46" s="92"/>
      <c r="P46" s="68"/>
      <c r="Q46" s="92"/>
      <c r="R46" s="68"/>
      <c r="S46" s="92"/>
      <c r="T46" s="68"/>
      <c r="U46" s="92"/>
      <c r="V46" s="68"/>
      <c r="W46" s="92"/>
      <c r="X46" s="68"/>
      <c r="Y46" s="92"/>
      <c r="Z46" s="68"/>
      <c r="AA46" s="93"/>
    </row>
    <row r="47" spans="4:27" x14ac:dyDescent="0.25">
      <c r="D47" s="226" t="s">
        <v>17</v>
      </c>
      <c r="E47" s="227"/>
      <c r="F47" s="117">
        <f>+(A!D47/A!$D$46)/(I!F76/I!$F$75)</f>
        <v>0.13520449604761603</v>
      </c>
      <c r="G47" s="117">
        <f>+(A!E47/A!$D$46)/(I!G76/I!$F$75)</f>
        <v>0.48034177164879799</v>
      </c>
      <c r="H47" s="117">
        <f>+(A!F47/A!$D$46)/(I!H76/I!$F$75)</f>
        <v>0.24523016354087207</v>
      </c>
      <c r="I47" s="117">
        <f>+(A!G47/A!$D$46)/(I!I76/I!$F$75)</f>
        <v>5.6423309238985912E-2</v>
      </c>
      <c r="J47" s="117">
        <f>+(A!H47/A!$D$46)/(I!J76/I!$F$75)</f>
        <v>0.11597851263020459</v>
      </c>
      <c r="K47" s="117">
        <f>+(A!I47/A!$D$46)/(I!K76/I!$F$75)</f>
        <v>0.22099514275246543</v>
      </c>
      <c r="L47" s="117">
        <f>+(A!J47/A!$D$46)/(I!L76/I!$F$75)</f>
        <v>0.44430935862913978</v>
      </c>
      <c r="M47" s="117">
        <f>+(A!K47/A!$D$46)/(I!M76/I!$F$75)</f>
        <v>0.36090099901084322</v>
      </c>
      <c r="N47" s="117">
        <f>+(A!L47/A!$D$46)/(I!N76/I!$F$75)</f>
        <v>0.73878556341516366</v>
      </c>
      <c r="O47" s="117">
        <f>+(A!M47/A!$D$46)/(I!O76/I!$F$75)</f>
        <v>0.91914016335376658</v>
      </c>
      <c r="P47" s="117">
        <f>+(A!N47/A!$D$46)/(I!P76/I!$F$75)</f>
        <v>0.73951112322047119</v>
      </c>
      <c r="Q47" s="117">
        <f>+(A!O47/A!$D$46)/(I!Q76/I!$F$75)</f>
        <v>1.5052776880282708</v>
      </c>
      <c r="R47" s="117">
        <f>+(A!P47/A!$D$46)/(I!R76/I!$F$75)</f>
        <v>0.56660461223392788</v>
      </c>
      <c r="S47" s="117">
        <f>+(A!Q47/A!$D$46)/(I!S76/I!$F$75)</f>
        <v>0.51333621389129935</v>
      </c>
      <c r="T47" s="117">
        <f>+(A!R47/A!$D$46)/(I!T76/I!$F$75)</f>
        <v>1.3879279914132341</v>
      </c>
      <c r="U47" s="117">
        <f>+(A!S47/A!$D$46)/(I!U76/I!$F$75)</f>
        <v>1.4239307891199777</v>
      </c>
      <c r="V47" s="117">
        <f>+(A!T47/A!$D$46)/(I!V76/I!$F$75)</f>
        <v>1.4017667769220177</v>
      </c>
      <c r="W47" s="117">
        <f>+(A!U47/A!$D$46)/(I!W76/I!$F$75)</f>
        <v>0.90813219132258882</v>
      </c>
      <c r="X47" s="117">
        <f>+(A!V47/A!$D$46)/(I!X76/I!$F$75)</f>
        <v>0.74440561173630171</v>
      </c>
      <c r="Y47" s="117">
        <f>+(A!W47/A!$D$46)/(I!Y76/I!$F$75)</f>
        <v>0.8572953239542086</v>
      </c>
      <c r="Z47" s="117">
        <f>+(A!X47/A!$D$46)/(I!Z76/I!$F$75)</f>
        <v>1.3233130960241317</v>
      </c>
      <c r="AA47" s="117">
        <f>+(A!Y47/A!$D$46)/(I!AA76/I!$F$75)</f>
        <v>0.8887275155305504</v>
      </c>
    </row>
    <row r="48" spans="4:27" x14ac:dyDescent="0.25">
      <c r="D48" s="228" t="s">
        <v>18</v>
      </c>
      <c r="E48" s="229"/>
      <c r="F48" s="102">
        <f>+(A!D48/A!$D$46)/(I!F77/I!$F$75)</f>
        <v>0.29539474786689435</v>
      </c>
      <c r="G48" s="102">
        <f>+(A!E48/A!$D$46)/(I!G77/I!$F$75)</f>
        <v>0.18626692174230108</v>
      </c>
      <c r="H48" s="102">
        <f>+(A!F48/A!$D$46)/(I!H77/I!$F$75)</f>
        <v>0.11125138783996709</v>
      </c>
      <c r="I48" s="102">
        <f>+(A!G48/A!$D$46)/(I!I77/I!$F$75)</f>
        <v>0.3748187375677926</v>
      </c>
      <c r="J48" s="102">
        <f>+(A!H48/A!$D$46)/(I!J77/I!$F$75)</f>
        <v>4.5935355906521611</v>
      </c>
      <c r="K48" s="102">
        <f>+(A!I48/A!$D$46)/(I!K77/I!$F$75)</f>
        <v>0.13570087717375842</v>
      </c>
      <c r="L48" s="102">
        <f>+(A!J48/A!$D$46)/(I!L77/I!$F$75)</f>
        <v>0</v>
      </c>
      <c r="M48" s="102">
        <f>+(A!K48/A!$D$46)/(I!M77/I!$F$75)</f>
        <v>4.9771246797355888E-2</v>
      </c>
      <c r="N48" s="102">
        <f>+(A!L48/A!$D$46)/(I!N77/I!$F$75)</f>
        <v>0.41465643813511188</v>
      </c>
      <c r="O48" s="102">
        <f>+(A!M48/A!$D$46)/(I!O77/I!$F$75)</f>
        <v>0.12169513335527964</v>
      </c>
      <c r="P48" s="102">
        <f>+(A!N48/A!$D$46)/(I!P77/I!$F$75)</f>
        <v>1.4444187390144603E-2</v>
      </c>
      <c r="Q48" s="102">
        <f>+(A!O48/A!$D$46)/(I!Q77/I!$F$75)</f>
        <v>4.1223715803875301E-2</v>
      </c>
      <c r="R48" s="102">
        <f>+(A!P48/A!$D$46)/(I!R77/I!$F$75)</f>
        <v>0.15304739475550608</v>
      </c>
      <c r="S48" s="102">
        <f>+(A!Q48/A!$D$46)/(I!S77/I!$F$75)</f>
        <v>8.5368665310471548E-2</v>
      </c>
      <c r="T48" s="102">
        <f>+(A!R48/A!$D$46)/(I!T77/I!$F$75)</f>
        <v>1.4790992676637429</v>
      </c>
      <c r="U48" s="102">
        <f>+(A!S48/A!$D$46)/(I!U77/I!$F$75)</f>
        <v>0.54668100731270042</v>
      </c>
      <c r="V48" s="102">
        <f>+(A!T48/A!$D$46)/(I!V77/I!$F$75)</f>
        <v>0.15367757288997086</v>
      </c>
      <c r="W48" s="102">
        <f>+(A!U48/A!$D$46)/(I!W77/I!$F$75)</f>
        <v>6.6157556421292271E-2</v>
      </c>
      <c r="X48" s="102">
        <f>+(A!V48/A!$D$46)/(I!X77/I!$F$75)</f>
        <v>9.7763666987038991E-2</v>
      </c>
      <c r="Y48" s="102">
        <f>+(A!W48/A!$D$46)/(I!Y77/I!$F$75)</f>
        <v>0.10659533126677763</v>
      </c>
      <c r="Z48" s="102">
        <f>+(A!X48/A!$D$46)/(I!Z77/I!$F$75)</f>
        <v>0.5057781542741937</v>
      </c>
      <c r="AA48" s="102">
        <f>+(A!Y48/A!$D$46)/(I!AA77/I!$F$75)</f>
        <v>0.17428260489004838</v>
      </c>
    </row>
    <row r="49" spans="4:27" x14ac:dyDescent="0.25">
      <c r="D49" s="226" t="s">
        <v>19</v>
      </c>
      <c r="E49" s="227"/>
      <c r="F49" s="102">
        <f>+(A!D49/A!$D$46)/(I!F78/I!$F$75)</f>
        <v>1.4761641430447548E-2</v>
      </c>
      <c r="G49" s="102">
        <f>+(A!E49/A!$D$46)/(I!G78/I!$F$75)</f>
        <v>1.9336970709823199E-2</v>
      </c>
      <c r="H49" s="102">
        <f>+(A!F49/A!$D$46)/(I!H78/I!$F$75)</f>
        <v>0.42657863605696744</v>
      </c>
      <c r="I49" s="102">
        <f>+(A!G49/A!$D$46)/(I!I78/I!$F$75)</f>
        <v>0.44943347349280327</v>
      </c>
      <c r="J49" s="102">
        <f>+(A!H49/A!$D$46)/(I!J78/I!$F$75)</f>
        <v>0.82420878368335027</v>
      </c>
      <c r="K49" s="102">
        <f>+(A!I49/A!$D$46)/(I!K78/I!$F$75)</f>
        <v>0.92029363464324088</v>
      </c>
      <c r="L49" s="102">
        <f>+(A!J49/A!$D$46)/(I!L78/I!$F$75)</f>
        <v>0.89507608107094594</v>
      </c>
      <c r="M49" s="102">
        <f>+(A!K49/A!$D$46)/(I!M78/I!$F$75)</f>
        <v>1.1483821955061131</v>
      </c>
      <c r="N49" s="102">
        <f>+(A!L49/A!$D$46)/(I!N78/I!$F$75)</f>
        <v>1.0013907668425885</v>
      </c>
      <c r="O49" s="102">
        <f>+(A!M49/A!$D$46)/(I!O78/I!$F$75)</f>
        <v>1.0705899724015167</v>
      </c>
      <c r="P49" s="102">
        <f>+(A!N49/A!$D$46)/(I!P78/I!$F$75)</f>
        <v>0.54600867953772769</v>
      </c>
      <c r="Q49" s="102">
        <f>+(A!O49/A!$D$46)/(I!Q78/I!$F$75)</f>
        <v>0.32514427386532752</v>
      </c>
      <c r="R49" s="102">
        <f>+(A!P49/A!$D$46)/(I!R78/I!$F$75)</f>
        <v>0.27591708946938026</v>
      </c>
      <c r="S49" s="102">
        <f>+(A!Q49/A!$D$46)/(I!S78/I!$F$75)</f>
        <v>0.75437158793496106</v>
      </c>
      <c r="T49" s="102">
        <f>+(A!R49/A!$D$46)/(I!T78/I!$F$75)</f>
        <v>0.69586562473971736</v>
      </c>
      <c r="U49" s="102">
        <f>+(A!S49/A!$D$46)/(I!U78/I!$F$75)</f>
        <v>0.61934497232245123</v>
      </c>
      <c r="V49" s="102">
        <f>+(A!T49/A!$D$46)/(I!V78/I!$F$75)</f>
        <v>0.82489039577732104</v>
      </c>
      <c r="W49" s="102">
        <f>+(A!U49/A!$D$46)/(I!W78/I!$F$75)</f>
        <v>1.4062994725058728</v>
      </c>
      <c r="X49" s="102">
        <f>+(A!V49/A!$D$46)/(I!X78/I!$F$75)</f>
        <v>0.95031955689263481</v>
      </c>
      <c r="Y49" s="102">
        <f>+(A!W49/A!$D$46)/(I!Y78/I!$F$75)</f>
        <v>1.9322723006140032</v>
      </c>
      <c r="Z49" s="102">
        <f>+(A!X49/A!$D$46)/(I!Z78/I!$F$75)</f>
        <v>1.3947673347821625</v>
      </c>
      <c r="AA49" s="102">
        <f>+(A!Y49/A!$D$46)/(I!AA78/I!$F$75)</f>
        <v>1.2542525879233304</v>
      </c>
    </row>
    <row r="50" spans="4:27" x14ac:dyDescent="0.25">
      <c r="D50" s="228" t="s">
        <v>20</v>
      </c>
      <c r="E50" s="229"/>
      <c r="F50" s="102">
        <f>+(A!D50/A!$D$46)/(I!F79/I!$F$75)</f>
        <v>0.95608060264179184</v>
      </c>
      <c r="G50" s="102">
        <f>+(A!E50/A!$D$46)/(I!G79/I!$F$75)</f>
        <v>5.9791604857056868E-2</v>
      </c>
      <c r="H50" s="102">
        <f>+(A!F50/A!$D$46)/(I!H79/I!$F$75)</f>
        <v>0.17134079891383169</v>
      </c>
      <c r="I50" s="102">
        <f>+(A!G50/A!$D$46)/(I!I79/I!$F$75)</f>
        <v>0.14008549894818079</v>
      </c>
      <c r="J50" s="102">
        <f>+(A!H50/A!$D$46)/(I!J79/I!$F$75)</f>
        <v>1.1001416056804108</v>
      </c>
      <c r="K50" s="102">
        <f>+(A!I50/A!$D$46)/(I!K79/I!$F$75)</f>
        <v>0.53679280759605552</v>
      </c>
      <c r="L50" s="102">
        <f>+(A!J50/A!$D$46)/(I!L79/I!$F$75)</f>
        <v>0.36698813553790494</v>
      </c>
      <c r="M50" s="102">
        <f>+(A!K50/A!$D$46)/(I!M79/I!$F$75)</f>
        <v>0.15457683347721596</v>
      </c>
      <c r="N50" s="102">
        <f>+(A!L50/A!$D$46)/(I!N79/I!$F$75)</f>
        <v>0.84748675344448932</v>
      </c>
      <c r="O50" s="102">
        <f>+(A!M50/A!$D$46)/(I!O79/I!$F$75)</f>
        <v>2.3277768776823708</v>
      </c>
      <c r="P50" s="102">
        <f>+(A!N50/A!$D$46)/(I!P79/I!$F$75)</f>
        <v>2.436699612058808</v>
      </c>
      <c r="Q50" s="102">
        <f>+(A!O50/A!$D$46)/(I!Q79/I!$F$75)</f>
        <v>0.92765568633583395</v>
      </c>
      <c r="R50" s="102">
        <f>+(A!P50/A!$D$46)/(I!R79/I!$F$75)</f>
        <v>0.19122660069133177</v>
      </c>
      <c r="S50" s="102">
        <f>+(A!Q50/A!$D$46)/(I!S79/I!$F$75)</f>
        <v>0.87042307230333715</v>
      </c>
      <c r="T50" s="102">
        <f>+(A!R50/A!$D$46)/(I!T79/I!$F$75)</f>
        <v>0.37129674947824387</v>
      </c>
      <c r="U50" s="102">
        <f>+(A!S50/A!$D$46)/(I!U79/I!$F$75)</f>
        <v>0.70525458818078701</v>
      </c>
      <c r="V50" s="102">
        <f>+(A!T50/A!$D$46)/(I!V79/I!$F$75)</f>
        <v>0.30893940379029933</v>
      </c>
      <c r="W50" s="102">
        <f>+(A!U50/A!$D$46)/(I!W79/I!$F$75)</f>
        <v>0.27646344599529049</v>
      </c>
      <c r="X50" s="102">
        <f>+(A!V50/A!$D$46)/(I!X79/I!$F$75)</f>
        <v>0.22924244468739849</v>
      </c>
      <c r="Y50" s="102">
        <f>+(A!W50/A!$D$46)/(I!Y79/I!$F$75)</f>
        <v>0.43031842749696514</v>
      </c>
      <c r="Z50" s="102">
        <f>+(A!X50/A!$D$46)/(I!Z79/I!$F$75)</f>
        <v>0.73828915687562424</v>
      </c>
      <c r="AA50" s="102">
        <f>+(A!Y50/A!$D$46)/(I!AA79/I!$F$75)</f>
        <v>0.56758502158713531</v>
      </c>
    </row>
    <row r="51" spans="4:27" x14ac:dyDescent="0.25">
      <c r="D51" s="226" t="s">
        <v>21</v>
      </c>
      <c r="E51" s="227"/>
      <c r="F51" s="102">
        <f>+(A!D51/A!$D$46)/(I!F80/I!$F$75)</f>
        <v>31.25973668155223</v>
      </c>
      <c r="G51" s="102">
        <f>+(A!E51/A!$D$46)/(I!G80/I!$F$75)</f>
        <v>17.100588946128887</v>
      </c>
      <c r="H51" s="102">
        <f>+(A!F51/A!$D$46)/(I!H80/I!$F$75)</f>
        <v>18.468417921480267</v>
      </c>
      <c r="I51" s="102">
        <f>+(A!G51/A!$D$46)/(I!I80/I!$F$75)</f>
        <v>5.6178692003186974</v>
      </c>
      <c r="J51" s="102">
        <f>+(A!H51/A!$D$46)/(I!J80/I!$F$75)</f>
        <v>12.127767714914551</v>
      </c>
      <c r="K51" s="102">
        <f>+(A!I51/A!$D$46)/(I!K80/I!$F$75)</f>
        <v>11.538314343831951</v>
      </c>
      <c r="L51" s="102">
        <f>+(A!J51/A!$D$46)/(I!L80/I!$F$75)</f>
        <v>25.583116423623846</v>
      </c>
      <c r="M51" s="102">
        <f>+(A!K51/A!$D$46)/(I!M80/I!$F$75)</f>
        <v>24.213520627377218</v>
      </c>
      <c r="N51" s="102">
        <f>+(A!L51/A!$D$46)/(I!N80/I!$F$75)</f>
        <v>12.527397664166656</v>
      </c>
      <c r="O51" s="102">
        <f>+(A!M51/A!$D$46)/(I!O80/I!$F$75)</f>
        <v>17.713249991348491</v>
      </c>
      <c r="P51" s="102">
        <f>+(A!N51/A!$D$46)/(I!P80/I!$F$75)</f>
        <v>6.6121971667976842</v>
      </c>
      <c r="Q51" s="102">
        <f>+(A!O51/A!$D$46)/(I!Q80/I!$F$75)</f>
        <v>15.68280825282436</v>
      </c>
      <c r="R51" s="102">
        <f>+(A!P51/A!$D$46)/(I!R80/I!$F$75)</f>
        <v>6.4905918854383797</v>
      </c>
      <c r="S51" s="102">
        <f>+(A!Q51/A!$D$46)/(I!S80/I!$F$75)</f>
        <v>7.6577872689641309</v>
      </c>
      <c r="T51" s="102">
        <f>+(A!R51/A!$D$46)/(I!T80/I!$F$75)</f>
        <v>29.987132403527347</v>
      </c>
      <c r="U51" s="102">
        <f>+(A!S51/A!$D$46)/(I!U80/I!$F$75)</f>
        <v>34.958068359403754</v>
      </c>
      <c r="V51" s="102">
        <f>+(A!T51/A!$D$46)/(I!V80/I!$F$75)</f>
        <v>7.0044155852961634</v>
      </c>
      <c r="W51" s="102">
        <f>+(A!U51/A!$D$46)/(I!W80/I!$F$75)</f>
        <v>18.027610297140953</v>
      </c>
      <c r="X51" s="102">
        <f>+(A!V51/A!$D$46)/(I!X80/I!$F$75)</f>
        <v>11.885768968333016</v>
      </c>
      <c r="Y51" s="102">
        <f>+(A!W51/A!$D$46)/(I!Y80/I!$F$75)</f>
        <v>20.783091062411842</v>
      </c>
      <c r="Z51" s="102">
        <f>+(A!X51/A!$D$46)/(I!Z80/I!$F$75)</f>
        <v>13.661944027632847</v>
      </c>
      <c r="AA51" s="102">
        <f>+(A!Y51/A!$D$46)/(I!AA80/I!$F$75)</f>
        <v>15.719437976765914</v>
      </c>
    </row>
    <row r="52" spans="4:27" x14ac:dyDescent="0.25">
      <c r="D52" s="228" t="s">
        <v>22</v>
      </c>
      <c r="E52" s="229"/>
      <c r="F52" s="102">
        <f>+(A!D52/A!$D$46)/(I!F81/I!$F$75)</f>
        <v>2.4257362793373272</v>
      </c>
      <c r="G52" s="102">
        <f>+(A!E52/A!$D$46)/(I!G81/I!$F$75)</f>
        <v>3.9123169442344703</v>
      </c>
      <c r="H52" s="102">
        <f>+(A!F52/A!$D$46)/(I!H81/I!$F$75)</f>
        <v>4.2629313884531577</v>
      </c>
      <c r="I52" s="102">
        <f>+(A!G52/A!$D$46)/(I!I81/I!$F$75)</f>
        <v>4.5731413161601759</v>
      </c>
      <c r="J52" s="102">
        <f>+(A!H52/A!$D$46)/(I!J81/I!$F$75)</f>
        <v>4.9832769434635082</v>
      </c>
      <c r="K52" s="102">
        <f>+(A!I52/A!$D$46)/(I!K81/I!$F$75)</f>
        <v>4.6277567744019894</v>
      </c>
      <c r="L52" s="102">
        <f>+(A!J52/A!$D$46)/(I!L81/I!$F$75)</f>
        <v>5.6022934956227148</v>
      </c>
      <c r="M52" s="102">
        <f>+(A!K52/A!$D$46)/(I!M81/I!$F$75)</f>
        <v>7.6644375225834569</v>
      </c>
      <c r="N52" s="102">
        <f>+(A!L52/A!$D$46)/(I!N81/I!$F$75)</f>
        <v>9.0043468445896764</v>
      </c>
      <c r="O52" s="102">
        <f>+(A!M52/A!$D$46)/(I!O81/I!$F$75)</f>
        <v>6.993503183969338</v>
      </c>
      <c r="P52" s="102">
        <f>+(A!N52/A!$D$46)/(I!P81/I!$F$75)</f>
        <v>7.49841488410702</v>
      </c>
      <c r="Q52" s="102">
        <f>+(A!O52/A!$D$46)/(I!Q81/I!$F$75)</f>
        <v>6.3035503448582935</v>
      </c>
      <c r="R52" s="102">
        <f>+(A!P52/A!$D$46)/(I!R81/I!$F$75)</f>
        <v>5.7890608187213273</v>
      </c>
      <c r="S52" s="102">
        <f>+(A!Q52/A!$D$46)/(I!S81/I!$F$75)</f>
        <v>5.1513587422431568</v>
      </c>
      <c r="T52" s="102">
        <f>+(A!R52/A!$D$46)/(I!T81/I!$F$75)</f>
        <v>5.3357053548782112</v>
      </c>
      <c r="U52" s="102">
        <f>+(A!S52/A!$D$46)/(I!U81/I!$F$75)</f>
        <v>6.0550614232693212</v>
      </c>
      <c r="V52" s="102">
        <f>+(A!T52/A!$D$46)/(I!V81/I!$F$75)</f>
        <v>7.2270124811719194</v>
      </c>
      <c r="W52" s="102">
        <f>+(A!U52/A!$D$46)/(I!W81/I!$F$75)</f>
        <v>6.4110883251015292</v>
      </c>
      <c r="X52" s="102">
        <f>+(A!V52/A!$D$46)/(I!X81/I!$F$75)</f>
        <v>6.0470823762487873</v>
      </c>
      <c r="Y52" s="102">
        <f>+(A!W52/A!$D$46)/(I!Y81/I!$F$75)</f>
        <v>6.2237549115288076</v>
      </c>
      <c r="Z52" s="102">
        <f>+(A!X52/A!$D$46)/(I!Z81/I!$F$75)</f>
        <v>7.1037407683568494</v>
      </c>
      <c r="AA52" s="102">
        <f>+(A!Y52/A!$D$46)/(I!AA81/I!$F$75)</f>
        <v>9.8618086876715019</v>
      </c>
    </row>
    <row r="53" spans="4:27" x14ac:dyDescent="0.25">
      <c r="D53" s="226" t="s">
        <v>23</v>
      </c>
      <c r="E53" s="227"/>
      <c r="F53" s="102">
        <f>+(A!D53/A!$D$46)/(I!F82/I!$F$75)</f>
        <v>0.88895043271202556</v>
      </c>
      <c r="G53" s="102">
        <f>+(A!E53/A!$D$46)/(I!G82/I!$F$75)</f>
        <v>2.0157129657379582</v>
      </c>
      <c r="H53" s="102">
        <f>+(A!F53/A!$D$46)/(I!H82/I!$F$75)</f>
        <v>1.7033932876037909</v>
      </c>
      <c r="I53" s="102">
        <f>+(A!G53/A!$D$46)/(I!I82/I!$F$75)</f>
        <v>2.6156698147368704</v>
      </c>
      <c r="J53" s="102">
        <f>+(A!H53/A!$D$46)/(I!J82/I!$F$75)</f>
        <v>3.5223874517364795</v>
      </c>
      <c r="K53" s="102">
        <f>+(A!I53/A!$D$46)/(I!K82/I!$F$75)</f>
        <v>4.2524561668048042</v>
      </c>
      <c r="L53" s="102">
        <f>+(A!J53/A!$D$46)/(I!L82/I!$F$75)</f>
        <v>4.0644163531557362</v>
      </c>
      <c r="M53" s="102">
        <f>+(A!K53/A!$D$46)/(I!M82/I!$F$75)</f>
        <v>5.4224953006953402</v>
      </c>
      <c r="N53" s="102">
        <f>+(A!L53/A!$D$46)/(I!N82/I!$F$75)</f>
        <v>5.3609029337106922</v>
      </c>
      <c r="O53" s="102">
        <f>+(A!M53/A!$D$46)/(I!O82/I!$F$75)</f>
        <v>4.6023528048647222</v>
      </c>
      <c r="P53" s="102">
        <f>+(A!N53/A!$D$46)/(I!P82/I!$F$75)</f>
        <v>4.6341413288549571</v>
      </c>
      <c r="Q53" s="102">
        <f>+(A!O53/A!$D$46)/(I!Q82/I!$F$75)</f>
        <v>4.6003731170620092</v>
      </c>
      <c r="R53" s="102">
        <f>+(A!P53/A!$D$46)/(I!R82/I!$F$75)</f>
        <v>2.9524240797529</v>
      </c>
      <c r="S53" s="102">
        <f>+(A!Q53/A!$D$46)/(I!S82/I!$F$75)</f>
        <v>2.7140767710894766</v>
      </c>
      <c r="T53" s="102">
        <f>+(A!R53/A!$D$46)/(I!T82/I!$F$75)</f>
        <v>3.1524972327924394</v>
      </c>
      <c r="U53" s="102">
        <f>+(A!S53/A!$D$46)/(I!U82/I!$F$75)</f>
        <v>3.43743394688987</v>
      </c>
      <c r="V53" s="102">
        <f>+(A!T53/A!$D$46)/(I!V82/I!$F$75)</f>
        <v>4.104712772000096</v>
      </c>
      <c r="W53" s="102">
        <f>+(A!U53/A!$D$46)/(I!W82/I!$F$75)</f>
        <v>3.7887744925666751</v>
      </c>
      <c r="X53" s="102">
        <f>+(A!V53/A!$D$46)/(I!X82/I!$F$75)</f>
        <v>3.864571425082918</v>
      </c>
      <c r="Y53" s="102">
        <f>+(A!W53/A!$D$46)/(I!Y82/I!$F$75)</f>
        <v>4.3310468832982325</v>
      </c>
      <c r="Z53" s="102">
        <f>+(A!X53/A!$D$46)/(I!Z82/I!$F$75)</f>
        <v>5.4092795711051247</v>
      </c>
      <c r="AA53" s="102">
        <f>+(A!Y53/A!$D$46)/(I!AA82/I!$F$75)</f>
        <v>6.3324151448725168</v>
      </c>
    </row>
    <row r="54" spans="4:27" x14ac:dyDescent="0.25">
      <c r="D54" s="228" t="s">
        <v>24</v>
      </c>
      <c r="E54" s="229"/>
      <c r="F54" s="102">
        <f>+(A!D54/A!$D$46)/(I!F83/I!$F$75)</f>
        <v>3.3498074302832777</v>
      </c>
      <c r="G54" s="102">
        <f>+(A!E54/A!$D$46)/(I!G83/I!$F$75)</f>
        <v>2.1283240628715876</v>
      </c>
      <c r="H54" s="102">
        <f>+(A!F54/A!$D$46)/(I!H83/I!$F$75)</f>
        <v>2.0452839646811123</v>
      </c>
      <c r="I54" s="102">
        <f>+(A!G54/A!$D$46)/(I!I83/I!$F$75)</f>
        <v>3.4082273368409899</v>
      </c>
      <c r="J54" s="102">
        <f>+(A!H54/A!$D$46)/(I!J83/I!$F$75)</f>
        <v>5.9304442603887129</v>
      </c>
      <c r="K54" s="102">
        <f>+(A!I54/A!$D$46)/(I!K83/I!$F$75)</f>
        <v>3.882195316629196</v>
      </c>
      <c r="L54" s="102">
        <f>+(A!J54/A!$D$46)/(I!L83/I!$F$75)</f>
        <v>3.4928676875275642</v>
      </c>
      <c r="M54" s="102">
        <f>+(A!K54/A!$D$46)/(I!M83/I!$F$75)</f>
        <v>5.0746817163856655</v>
      </c>
      <c r="N54" s="102">
        <f>+(A!L54/A!$D$46)/(I!N83/I!$F$75)</f>
        <v>6.5127183766596737</v>
      </c>
      <c r="O54" s="102">
        <f>+(A!M54/A!$D$46)/(I!O83/I!$F$75)</f>
        <v>5.9687751044561708</v>
      </c>
      <c r="P54" s="102">
        <f>+(A!N54/A!$D$46)/(I!P83/I!$F$75)</f>
        <v>3.0238693137882722</v>
      </c>
      <c r="Q54" s="102">
        <f>+(A!O54/A!$D$46)/(I!Q83/I!$F$75)</f>
        <v>2.0080290159534999</v>
      </c>
      <c r="R54" s="102">
        <f>+(A!P54/A!$D$46)/(I!R83/I!$F$75)</f>
        <v>1.4281216116081923</v>
      </c>
      <c r="S54" s="102">
        <f>+(A!Q54/A!$D$46)/(I!S83/I!$F$75)</f>
        <v>1.8791197851742822</v>
      </c>
      <c r="T54" s="102">
        <f>+(A!R54/A!$D$46)/(I!T83/I!$F$75)</f>
        <v>2.5418897688657749</v>
      </c>
      <c r="U54" s="102">
        <f>+(A!S54/A!$D$46)/(I!U83/I!$F$75)</f>
        <v>2.0696692004843511</v>
      </c>
      <c r="V54" s="102">
        <f>+(A!T54/A!$D$46)/(I!V83/I!$F$75)</f>
        <v>2.7095048993236452</v>
      </c>
      <c r="W54" s="102">
        <f>+(A!U54/A!$D$46)/(I!W83/I!$F$75)</f>
        <v>14.996098660582341</v>
      </c>
      <c r="X54" s="102">
        <f>+(A!V54/A!$D$46)/(I!X83/I!$F$75)</f>
        <v>17.893845368688211</v>
      </c>
      <c r="Y54" s="102">
        <f>+(A!W54/A!$D$46)/(I!Y83/I!$F$75)</f>
        <v>16.668058031134006</v>
      </c>
      <c r="Z54" s="102">
        <f>+(A!X54/A!$D$46)/(I!Z83/I!$F$75)</f>
        <v>19.621836246987741</v>
      </c>
      <c r="AA54" s="102">
        <f>+(A!Y54/A!$D$46)/(I!AA83/I!$F$75)</f>
        <v>22.96573615250102</v>
      </c>
    </row>
    <row r="55" spans="4:27" x14ac:dyDescent="0.25">
      <c r="D55" s="226" t="s">
        <v>25</v>
      </c>
      <c r="E55" s="227"/>
      <c r="F55" s="102">
        <f>+(A!D55/A!$D$46)/(I!F84/I!$F$75)</f>
        <v>2.5146305822793069</v>
      </c>
      <c r="G55" s="102">
        <f>+(A!E55/A!$D$46)/(I!G84/I!$F$75)</f>
        <v>2.1641336268406475</v>
      </c>
      <c r="H55" s="102">
        <f>+(A!F55/A!$D$46)/(I!H84/I!$F$75)</f>
        <v>3.4945812149417939</v>
      </c>
      <c r="I55" s="102">
        <f>+(A!G55/A!$D$46)/(I!I84/I!$F$75)</f>
        <v>4.5613089914988398</v>
      </c>
      <c r="J55" s="102">
        <f>+(A!H55/A!$D$46)/(I!J84/I!$F$75)</f>
        <v>5.1411595132615755</v>
      </c>
      <c r="K55" s="102">
        <f>+(A!I55/A!$D$46)/(I!K84/I!$F$75)</f>
        <v>7.1149662101987889</v>
      </c>
      <c r="L55" s="102">
        <f>+(A!J55/A!$D$46)/(I!L84/I!$F$75)</f>
        <v>7.599253529410019</v>
      </c>
      <c r="M55" s="102">
        <f>+(A!K55/A!$D$46)/(I!M84/I!$F$75)</f>
        <v>9.4324929699201707</v>
      </c>
      <c r="N55" s="102">
        <f>+(A!L55/A!$D$46)/(I!N84/I!$F$75)</f>
        <v>8.7089309256961016</v>
      </c>
      <c r="O55" s="102">
        <f>+(A!M55/A!$D$46)/(I!O84/I!$F$75)</f>
        <v>8.4800546384526996</v>
      </c>
      <c r="P55" s="102">
        <f>+(A!N55/A!$D$46)/(I!P84/I!$F$75)</f>
        <v>9.173924569417645</v>
      </c>
      <c r="Q55" s="102">
        <f>+(A!O55/A!$D$46)/(I!Q84/I!$F$75)</f>
        <v>9.7007214212108686</v>
      </c>
      <c r="R55" s="102">
        <f>+(A!P55/A!$D$46)/(I!R84/I!$F$75)</f>
        <v>7.1987142180732286</v>
      </c>
      <c r="S55" s="102">
        <f>+(A!Q55/A!$D$46)/(I!S84/I!$F$75)</f>
        <v>6.6445124406372988</v>
      </c>
      <c r="T55" s="102">
        <f>+(A!R55/A!$D$46)/(I!T84/I!$F$75)</f>
        <v>8.5487361494701286</v>
      </c>
      <c r="U55" s="102">
        <f>+(A!S55/A!$D$46)/(I!U84/I!$F$75)</f>
        <v>9.2435793198361189</v>
      </c>
      <c r="V55" s="102">
        <f>+(A!T55/A!$D$46)/(I!V84/I!$F$75)</f>
        <v>9.2984893757930536</v>
      </c>
      <c r="W55" s="102">
        <f>+(A!U55/A!$D$46)/(I!W84/I!$F$75)</f>
        <v>8.5518144308521471</v>
      </c>
      <c r="X55" s="102">
        <f>+(A!V55/A!$D$46)/(I!X84/I!$F$75)</f>
        <v>8.9769532723001202</v>
      </c>
      <c r="Y55" s="102">
        <f>+(A!W55/A!$D$46)/(I!Y84/I!$F$75)</f>
        <v>8.8306564954630353</v>
      </c>
      <c r="Z55" s="102">
        <f>+(A!X55/A!$D$46)/(I!Z84/I!$F$75)</f>
        <v>8.5456241887992928</v>
      </c>
      <c r="AA55" s="102">
        <f>+(A!Y55/A!$D$46)/(I!AA84/I!$F$75)</f>
        <v>8.9358529358456398</v>
      </c>
    </row>
    <row r="56" spans="4:27" ht="15.75" thickBot="1" x14ac:dyDescent="0.3">
      <c r="D56" s="224" t="s">
        <v>26</v>
      </c>
      <c r="E56" s="225"/>
      <c r="F56" s="118">
        <f>+(A!D56/A!$D$46)/(I!F85/I!$F$75)</f>
        <v>2.6193044880387859E-6</v>
      </c>
      <c r="G56" s="118">
        <f>+(A!E56/A!$D$46)/(I!G85/I!$F$75)</f>
        <v>0</v>
      </c>
      <c r="H56" s="118">
        <f>+(A!F56/A!$D$46)/(I!H85/I!$F$75)</f>
        <v>0</v>
      </c>
      <c r="I56" s="118">
        <f>+(A!G56/A!$D$46)/(I!I85/I!$F$75)</f>
        <v>1.1155648028060031E-5</v>
      </c>
      <c r="J56" s="118">
        <f>+(A!H56/A!$D$46)/(I!J85/I!$F$75)</f>
        <v>0</v>
      </c>
      <c r="K56" s="118">
        <f>+(A!I56/A!$D$46)/(I!K85/I!$F$75)</f>
        <v>0</v>
      </c>
      <c r="L56" s="118">
        <f>+(A!J56/A!$D$46)/(I!L85/I!$F$75)</f>
        <v>0</v>
      </c>
      <c r="M56" s="118">
        <f>+(A!K56/A!$D$46)/(I!M85/I!$F$75)</f>
        <v>0</v>
      </c>
      <c r="N56" s="118">
        <f>+(A!L56/A!$D$46)/(I!N85/I!$F$75)</f>
        <v>0</v>
      </c>
      <c r="O56" s="118">
        <f>+(A!M56/A!$D$46)/(I!O85/I!$F$75)</f>
        <v>3.0167529569841256E-2</v>
      </c>
      <c r="P56" s="118">
        <f>+(A!N56/A!$D$46)/(I!P85/I!$F$75)</f>
        <v>5.3359872661603636E-2</v>
      </c>
      <c r="Q56" s="118">
        <f>+(A!O56/A!$D$46)/(I!Q85/I!$F$75)</f>
        <v>3.2737636734244874E-2</v>
      </c>
      <c r="R56" s="118">
        <f>+(A!P56/A!$D$46)/(I!R85/I!$F$75)</f>
        <v>5.8713881893741993E-2</v>
      </c>
      <c r="S56" s="118">
        <f>+(A!Q56/A!$D$46)/(I!S85/I!$F$75)</f>
        <v>5.1007624673291181E-2</v>
      </c>
      <c r="T56" s="118">
        <f>+(A!R56/A!$D$46)/(I!T85/I!$F$75)</f>
        <v>4.3135350355975259E-2</v>
      </c>
      <c r="U56" s="118">
        <f>+(A!S56/A!$D$46)/(I!U85/I!$F$75)</f>
        <v>2.9648559090167018E-2</v>
      </c>
      <c r="V56" s="118">
        <f>+(A!T56/A!$D$46)/(I!V85/I!$F$75)</f>
        <v>6.3147850596814881E-2</v>
      </c>
      <c r="W56" s="118">
        <f>+(A!U56/A!$D$46)/(I!W85/I!$F$75)</f>
        <v>2.3368766718706569E-2</v>
      </c>
      <c r="X56" s="118">
        <f>+(A!V56/A!$D$46)/(I!X85/I!$F$75)</f>
        <v>3.54025205031792E-2</v>
      </c>
      <c r="Y56" s="118">
        <f>+(A!W56/A!$D$46)/(I!Y85/I!$F$75)</f>
        <v>6.4107616942756684E-2</v>
      </c>
      <c r="Z56" s="118">
        <f>+(A!X56/A!$D$46)/(I!Z85/I!$F$75)</f>
        <v>0.10521438347129938</v>
      </c>
      <c r="AA56" s="118">
        <f>+(A!Y56/A!$D$46)/(I!AA85/I!$F$75)</f>
        <v>0.11115415690003559</v>
      </c>
    </row>
    <row r="57" spans="4:27" s="1" customFormat="1" x14ac:dyDescent="0.25">
      <c r="D57" s="1" t="s">
        <v>57</v>
      </c>
      <c r="E57" s="143"/>
      <c r="F57" s="119"/>
      <c r="G57" s="119"/>
      <c r="H57" s="119"/>
      <c r="I57" s="119"/>
      <c r="J57" s="119"/>
      <c r="K57" s="119"/>
      <c r="L57" s="119"/>
      <c r="M57" s="119"/>
      <c r="N57" s="119"/>
      <c r="O57" s="119"/>
      <c r="P57" s="119"/>
      <c r="Q57" s="119"/>
      <c r="R57" s="119"/>
      <c r="S57" s="119"/>
      <c r="T57" s="119"/>
      <c r="U57" s="119"/>
      <c r="V57" s="119"/>
      <c r="W57" s="119"/>
      <c r="X57" s="119"/>
      <c r="Y57" s="119"/>
      <c r="Z57" s="119"/>
      <c r="AA57" s="119"/>
    </row>
    <row r="58" spans="4:27" ht="15.75" thickBot="1" x14ac:dyDescent="0.3"/>
    <row r="59" spans="4:27" ht="15.75" thickBot="1" x14ac:dyDescent="0.3">
      <c r="D59" s="8" t="s">
        <v>15</v>
      </c>
      <c r="E59" s="9"/>
      <c r="F59" s="18">
        <v>1995</v>
      </c>
      <c r="G59" s="10">
        <v>1996</v>
      </c>
      <c r="H59" s="18">
        <v>1997</v>
      </c>
      <c r="I59" s="10">
        <v>1998</v>
      </c>
      <c r="J59" s="18">
        <v>1999</v>
      </c>
      <c r="K59" s="10">
        <v>2000</v>
      </c>
      <c r="L59" s="18">
        <v>2001</v>
      </c>
      <c r="M59" s="10">
        <v>2002</v>
      </c>
      <c r="N59" s="18">
        <v>2003</v>
      </c>
      <c r="O59" s="10">
        <v>2004</v>
      </c>
      <c r="P59" s="18">
        <v>2005</v>
      </c>
      <c r="Q59" s="10">
        <v>2006</v>
      </c>
      <c r="R59" s="18">
        <v>2007</v>
      </c>
      <c r="S59" s="10">
        <v>2008</v>
      </c>
      <c r="T59" s="18">
        <v>2009</v>
      </c>
      <c r="U59" s="10">
        <v>2010</v>
      </c>
      <c r="V59" s="18">
        <v>2011</v>
      </c>
      <c r="W59" s="10">
        <v>2012</v>
      </c>
      <c r="X59" s="18">
        <v>2013</v>
      </c>
      <c r="Y59" s="10">
        <v>2014</v>
      </c>
      <c r="Z59" s="18">
        <v>2015</v>
      </c>
      <c r="AA59" s="11">
        <v>2016</v>
      </c>
    </row>
    <row r="60" spans="4:27" ht="15.75" thickBot="1" x14ac:dyDescent="0.3">
      <c r="D60" s="230" t="s">
        <v>27</v>
      </c>
      <c r="E60" s="231"/>
      <c r="F60" s="127"/>
      <c r="G60" s="120"/>
      <c r="H60" s="121"/>
      <c r="I60" s="120"/>
      <c r="J60" s="120"/>
      <c r="K60" s="120"/>
      <c r="L60" s="120"/>
      <c r="M60" s="120"/>
      <c r="N60" s="120"/>
      <c r="O60" s="120"/>
      <c r="P60" s="120"/>
      <c r="Q60" s="120"/>
      <c r="R60" s="120"/>
      <c r="S60" s="120"/>
      <c r="T60" s="120"/>
      <c r="U60" s="120"/>
      <c r="V60" s="120"/>
      <c r="W60" s="120"/>
      <c r="X60" s="120"/>
      <c r="Y60" s="120"/>
      <c r="Z60" s="120"/>
      <c r="AA60" s="120"/>
    </row>
    <row r="61" spans="4:27" x14ac:dyDescent="0.25">
      <c r="D61" s="226" t="s">
        <v>17</v>
      </c>
      <c r="E61" s="227"/>
      <c r="F61" s="122" t="str">
        <f>+IF(F47&gt; 0.33,"VENTAJA","INTRAPRODUCTO")</f>
        <v>INTRAPRODUCTO</v>
      </c>
      <c r="G61" s="117" t="str">
        <f t="shared" ref="G61:AA61" si="0">+IF(G47&gt; 0.33,"VENTAJA","INTRAPRODUCTO")</f>
        <v>VENTAJA</v>
      </c>
      <c r="H61" s="123" t="str">
        <f t="shared" si="0"/>
        <v>INTRAPRODUCTO</v>
      </c>
      <c r="I61" s="117" t="str">
        <f t="shared" si="0"/>
        <v>INTRAPRODUCTO</v>
      </c>
      <c r="J61" s="123" t="str">
        <f t="shared" si="0"/>
        <v>INTRAPRODUCTO</v>
      </c>
      <c r="K61" s="117" t="str">
        <f t="shared" si="0"/>
        <v>INTRAPRODUCTO</v>
      </c>
      <c r="L61" s="123" t="str">
        <f t="shared" si="0"/>
        <v>VENTAJA</v>
      </c>
      <c r="M61" s="117" t="str">
        <f t="shared" si="0"/>
        <v>VENTAJA</v>
      </c>
      <c r="N61" s="123" t="str">
        <f t="shared" si="0"/>
        <v>VENTAJA</v>
      </c>
      <c r="O61" s="117" t="str">
        <f t="shared" si="0"/>
        <v>VENTAJA</v>
      </c>
      <c r="P61" s="123" t="str">
        <f t="shared" si="0"/>
        <v>VENTAJA</v>
      </c>
      <c r="Q61" s="117" t="str">
        <f t="shared" si="0"/>
        <v>VENTAJA</v>
      </c>
      <c r="R61" s="123" t="str">
        <f t="shared" si="0"/>
        <v>VENTAJA</v>
      </c>
      <c r="S61" s="117" t="str">
        <f t="shared" si="0"/>
        <v>VENTAJA</v>
      </c>
      <c r="T61" s="123" t="str">
        <f t="shared" si="0"/>
        <v>VENTAJA</v>
      </c>
      <c r="U61" s="117" t="str">
        <f t="shared" si="0"/>
        <v>VENTAJA</v>
      </c>
      <c r="V61" s="123" t="str">
        <f t="shared" si="0"/>
        <v>VENTAJA</v>
      </c>
      <c r="W61" s="117" t="str">
        <f t="shared" si="0"/>
        <v>VENTAJA</v>
      </c>
      <c r="X61" s="123" t="str">
        <f t="shared" si="0"/>
        <v>VENTAJA</v>
      </c>
      <c r="Y61" s="117" t="str">
        <f t="shared" si="0"/>
        <v>VENTAJA</v>
      </c>
      <c r="Z61" s="123" t="str">
        <f t="shared" si="0"/>
        <v>VENTAJA</v>
      </c>
      <c r="AA61" s="117" t="str">
        <f t="shared" si="0"/>
        <v>VENTAJA</v>
      </c>
    </row>
    <row r="62" spans="4:27" x14ac:dyDescent="0.25">
      <c r="D62" s="228" t="s">
        <v>18</v>
      </c>
      <c r="E62" s="229"/>
      <c r="F62" s="124" t="str">
        <f t="shared" ref="F62:AA62" si="1">+IF(F48&gt; 0.33,"VENTAJA","INTRAPRODUCTO")</f>
        <v>INTRAPRODUCTO</v>
      </c>
      <c r="G62" s="102" t="str">
        <f t="shared" si="1"/>
        <v>INTRAPRODUCTO</v>
      </c>
      <c r="H62" s="119" t="str">
        <f t="shared" si="1"/>
        <v>INTRAPRODUCTO</v>
      </c>
      <c r="I62" s="102" t="str">
        <f t="shared" si="1"/>
        <v>VENTAJA</v>
      </c>
      <c r="J62" s="119" t="str">
        <f t="shared" si="1"/>
        <v>VENTAJA</v>
      </c>
      <c r="K62" s="102" t="str">
        <f t="shared" si="1"/>
        <v>INTRAPRODUCTO</v>
      </c>
      <c r="L62" s="119" t="str">
        <f t="shared" si="1"/>
        <v>INTRAPRODUCTO</v>
      </c>
      <c r="M62" s="102" t="str">
        <f t="shared" si="1"/>
        <v>INTRAPRODUCTO</v>
      </c>
      <c r="N62" s="119" t="str">
        <f t="shared" si="1"/>
        <v>VENTAJA</v>
      </c>
      <c r="O62" s="102" t="str">
        <f t="shared" si="1"/>
        <v>INTRAPRODUCTO</v>
      </c>
      <c r="P62" s="119" t="str">
        <f t="shared" si="1"/>
        <v>INTRAPRODUCTO</v>
      </c>
      <c r="Q62" s="102" t="str">
        <f t="shared" si="1"/>
        <v>INTRAPRODUCTO</v>
      </c>
      <c r="R62" s="119" t="str">
        <f t="shared" si="1"/>
        <v>INTRAPRODUCTO</v>
      </c>
      <c r="S62" s="102" t="str">
        <f t="shared" si="1"/>
        <v>INTRAPRODUCTO</v>
      </c>
      <c r="T62" s="119" t="str">
        <f t="shared" si="1"/>
        <v>VENTAJA</v>
      </c>
      <c r="U62" s="102" t="str">
        <f t="shared" si="1"/>
        <v>VENTAJA</v>
      </c>
      <c r="V62" s="119" t="str">
        <f t="shared" si="1"/>
        <v>INTRAPRODUCTO</v>
      </c>
      <c r="W62" s="102" t="str">
        <f t="shared" si="1"/>
        <v>INTRAPRODUCTO</v>
      </c>
      <c r="X62" s="119" t="str">
        <f t="shared" si="1"/>
        <v>INTRAPRODUCTO</v>
      </c>
      <c r="Y62" s="102" t="str">
        <f t="shared" si="1"/>
        <v>INTRAPRODUCTO</v>
      </c>
      <c r="Z62" s="119" t="str">
        <f t="shared" si="1"/>
        <v>VENTAJA</v>
      </c>
      <c r="AA62" s="102" t="str">
        <f t="shared" si="1"/>
        <v>INTRAPRODUCTO</v>
      </c>
    </row>
    <row r="63" spans="4:27" x14ac:dyDescent="0.25">
      <c r="D63" s="226" t="s">
        <v>19</v>
      </c>
      <c r="E63" s="227"/>
      <c r="F63" s="124" t="str">
        <f t="shared" ref="F63:AA63" si="2">+IF(F49&gt; 0.33,"VENTAJA","INTRAPRODUCTO")</f>
        <v>INTRAPRODUCTO</v>
      </c>
      <c r="G63" s="102" t="str">
        <f t="shared" si="2"/>
        <v>INTRAPRODUCTO</v>
      </c>
      <c r="H63" s="119" t="str">
        <f t="shared" si="2"/>
        <v>VENTAJA</v>
      </c>
      <c r="I63" s="102" t="str">
        <f t="shared" si="2"/>
        <v>VENTAJA</v>
      </c>
      <c r="J63" s="119" t="str">
        <f t="shared" si="2"/>
        <v>VENTAJA</v>
      </c>
      <c r="K63" s="102" t="str">
        <f t="shared" si="2"/>
        <v>VENTAJA</v>
      </c>
      <c r="L63" s="119" t="str">
        <f t="shared" si="2"/>
        <v>VENTAJA</v>
      </c>
      <c r="M63" s="102" t="str">
        <f t="shared" si="2"/>
        <v>VENTAJA</v>
      </c>
      <c r="N63" s="119" t="str">
        <f t="shared" si="2"/>
        <v>VENTAJA</v>
      </c>
      <c r="O63" s="102" t="str">
        <f t="shared" si="2"/>
        <v>VENTAJA</v>
      </c>
      <c r="P63" s="119" t="str">
        <f t="shared" si="2"/>
        <v>VENTAJA</v>
      </c>
      <c r="Q63" s="102" t="str">
        <f t="shared" si="2"/>
        <v>INTRAPRODUCTO</v>
      </c>
      <c r="R63" s="119" t="str">
        <f t="shared" si="2"/>
        <v>INTRAPRODUCTO</v>
      </c>
      <c r="S63" s="102" t="str">
        <f t="shared" si="2"/>
        <v>VENTAJA</v>
      </c>
      <c r="T63" s="119" t="str">
        <f t="shared" si="2"/>
        <v>VENTAJA</v>
      </c>
      <c r="U63" s="102" t="str">
        <f t="shared" si="2"/>
        <v>VENTAJA</v>
      </c>
      <c r="V63" s="119" t="str">
        <f t="shared" si="2"/>
        <v>VENTAJA</v>
      </c>
      <c r="W63" s="102" t="str">
        <f t="shared" si="2"/>
        <v>VENTAJA</v>
      </c>
      <c r="X63" s="119" t="str">
        <f t="shared" si="2"/>
        <v>VENTAJA</v>
      </c>
      <c r="Y63" s="102" t="str">
        <f t="shared" si="2"/>
        <v>VENTAJA</v>
      </c>
      <c r="Z63" s="119" t="str">
        <f t="shared" si="2"/>
        <v>VENTAJA</v>
      </c>
      <c r="AA63" s="102" t="str">
        <f t="shared" si="2"/>
        <v>VENTAJA</v>
      </c>
    </row>
    <row r="64" spans="4:27" x14ac:dyDescent="0.25">
      <c r="D64" s="228" t="s">
        <v>20</v>
      </c>
      <c r="E64" s="229"/>
      <c r="F64" s="124" t="str">
        <f t="shared" ref="F64:AA64" si="3">+IF(F50&gt; 0.33,"VENTAJA","INTRAPRODUCTO")</f>
        <v>VENTAJA</v>
      </c>
      <c r="G64" s="102" t="str">
        <f t="shared" si="3"/>
        <v>INTRAPRODUCTO</v>
      </c>
      <c r="H64" s="119" t="str">
        <f t="shared" si="3"/>
        <v>INTRAPRODUCTO</v>
      </c>
      <c r="I64" s="102" t="str">
        <f t="shared" si="3"/>
        <v>INTRAPRODUCTO</v>
      </c>
      <c r="J64" s="119" t="str">
        <f t="shared" si="3"/>
        <v>VENTAJA</v>
      </c>
      <c r="K64" s="102" t="str">
        <f t="shared" si="3"/>
        <v>VENTAJA</v>
      </c>
      <c r="L64" s="119" t="str">
        <f t="shared" si="3"/>
        <v>VENTAJA</v>
      </c>
      <c r="M64" s="102" t="str">
        <f t="shared" si="3"/>
        <v>INTRAPRODUCTO</v>
      </c>
      <c r="N64" s="119" t="str">
        <f t="shared" si="3"/>
        <v>VENTAJA</v>
      </c>
      <c r="O64" s="102" t="str">
        <f t="shared" si="3"/>
        <v>VENTAJA</v>
      </c>
      <c r="P64" s="119" t="str">
        <f t="shared" si="3"/>
        <v>VENTAJA</v>
      </c>
      <c r="Q64" s="102" t="str">
        <f t="shared" si="3"/>
        <v>VENTAJA</v>
      </c>
      <c r="R64" s="119" t="str">
        <f t="shared" si="3"/>
        <v>INTRAPRODUCTO</v>
      </c>
      <c r="S64" s="102" t="str">
        <f t="shared" si="3"/>
        <v>VENTAJA</v>
      </c>
      <c r="T64" s="119" t="str">
        <f t="shared" si="3"/>
        <v>VENTAJA</v>
      </c>
      <c r="U64" s="102" t="str">
        <f t="shared" si="3"/>
        <v>VENTAJA</v>
      </c>
      <c r="V64" s="119" t="str">
        <f t="shared" si="3"/>
        <v>INTRAPRODUCTO</v>
      </c>
      <c r="W64" s="102" t="str">
        <f t="shared" si="3"/>
        <v>INTRAPRODUCTO</v>
      </c>
      <c r="X64" s="119" t="str">
        <f t="shared" si="3"/>
        <v>INTRAPRODUCTO</v>
      </c>
      <c r="Y64" s="102" t="str">
        <f t="shared" si="3"/>
        <v>VENTAJA</v>
      </c>
      <c r="Z64" s="119" t="str">
        <f t="shared" si="3"/>
        <v>VENTAJA</v>
      </c>
      <c r="AA64" s="102" t="str">
        <f t="shared" si="3"/>
        <v>VENTAJA</v>
      </c>
    </row>
    <row r="65" spans="4:27" x14ac:dyDescent="0.25">
      <c r="D65" s="226" t="s">
        <v>21</v>
      </c>
      <c r="E65" s="227"/>
      <c r="F65" s="124" t="str">
        <f t="shared" ref="F65:AA65" si="4">+IF(F51&gt; 0.33,"VENTAJA","INTRAPRODUCTO")</f>
        <v>VENTAJA</v>
      </c>
      <c r="G65" s="102" t="str">
        <f t="shared" si="4"/>
        <v>VENTAJA</v>
      </c>
      <c r="H65" s="119" t="str">
        <f t="shared" si="4"/>
        <v>VENTAJA</v>
      </c>
      <c r="I65" s="102" t="str">
        <f t="shared" si="4"/>
        <v>VENTAJA</v>
      </c>
      <c r="J65" s="119" t="str">
        <f t="shared" si="4"/>
        <v>VENTAJA</v>
      </c>
      <c r="K65" s="102" t="str">
        <f t="shared" si="4"/>
        <v>VENTAJA</v>
      </c>
      <c r="L65" s="119" t="str">
        <f t="shared" si="4"/>
        <v>VENTAJA</v>
      </c>
      <c r="M65" s="102" t="str">
        <f t="shared" si="4"/>
        <v>VENTAJA</v>
      </c>
      <c r="N65" s="119" t="str">
        <f t="shared" si="4"/>
        <v>VENTAJA</v>
      </c>
      <c r="O65" s="102" t="str">
        <f t="shared" si="4"/>
        <v>VENTAJA</v>
      </c>
      <c r="P65" s="119" t="str">
        <f t="shared" si="4"/>
        <v>VENTAJA</v>
      </c>
      <c r="Q65" s="102" t="str">
        <f t="shared" si="4"/>
        <v>VENTAJA</v>
      </c>
      <c r="R65" s="119" t="str">
        <f t="shared" si="4"/>
        <v>VENTAJA</v>
      </c>
      <c r="S65" s="102" t="str">
        <f t="shared" si="4"/>
        <v>VENTAJA</v>
      </c>
      <c r="T65" s="119" t="str">
        <f t="shared" si="4"/>
        <v>VENTAJA</v>
      </c>
      <c r="U65" s="102" t="str">
        <f t="shared" si="4"/>
        <v>VENTAJA</v>
      </c>
      <c r="V65" s="119" t="str">
        <f t="shared" si="4"/>
        <v>VENTAJA</v>
      </c>
      <c r="W65" s="102" t="str">
        <f t="shared" si="4"/>
        <v>VENTAJA</v>
      </c>
      <c r="X65" s="119" t="str">
        <f t="shared" si="4"/>
        <v>VENTAJA</v>
      </c>
      <c r="Y65" s="102" t="str">
        <f t="shared" si="4"/>
        <v>VENTAJA</v>
      </c>
      <c r="Z65" s="119" t="str">
        <f t="shared" si="4"/>
        <v>VENTAJA</v>
      </c>
      <c r="AA65" s="102" t="str">
        <f t="shared" si="4"/>
        <v>VENTAJA</v>
      </c>
    </row>
    <row r="66" spans="4:27" x14ac:dyDescent="0.25">
      <c r="D66" s="228" t="s">
        <v>22</v>
      </c>
      <c r="E66" s="229"/>
      <c r="F66" s="124" t="str">
        <f t="shared" ref="F66:AA66" si="5">+IF(F52&gt; 0.33,"VENTAJA","INTRAPRODUCTO")</f>
        <v>VENTAJA</v>
      </c>
      <c r="G66" s="102" t="str">
        <f t="shared" si="5"/>
        <v>VENTAJA</v>
      </c>
      <c r="H66" s="119" t="str">
        <f t="shared" si="5"/>
        <v>VENTAJA</v>
      </c>
      <c r="I66" s="102" t="str">
        <f t="shared" si="5"/>
        <v>VENTAJA</v>
      </c>
      <c r="J66" s="119" t="str">
        <f t="shared" si="5"/>
        <v>VENTAJA</v>
      </c>
      <c r="K66" s="102" t="str">
        <f t="shared" si="5"/>
        <v>VENTAJA</v>
      </c>
      <c r="L66" s="119" t="str">
        <f t="shared" si="5"/>
        <v>VENTAJA</v>
      </c>
      <c r="M66" s="102" t="str">
        <f t="shared" si="5"/>
        <v>VENTAJA</v>
      </c>
      <c r="N66" s="119" t="str">
        <f t="shared" si="5"/>
        <v>VENTAJA</v>
      </c>
      <c r="O66" s="102" t="str">
        <f t="shared" si="5"/>
        <v>VENTAJA</v>
      </c>
      <c r="P66" s="119" t="str">
        <f t="shared" si="5"/>
        <v>VENTAJA</v>
      </c>
      <c r="Q66" s="102" t="str">
        <f t="shared" si="5"/>
        <v>VENTAJA</v>
      </c>
      <c r="R66" s="119" t="str">
        <f t="shared" si="5"/>
        <v>VENTAJA</v>
      </c>
      <c r="S66" s="102" t="str">
        <f t="shared" si="5"/>
        <v>VENTAJA</v>
      </c>
      <c r="T66" s="119" t="str">
        <f t="shared" si="5"/>
        <v>VENTAJA</v>
      </c>
      <c r="U66" s="102" t="str">
        <f t="shared" si="5"/>
        <v>VENTAJA</v>
      </c>
      <c r="V66" s="119" t="str">
        <f t="shared" si="5"/>
        <v>VENTAJA</v>
      </c>
      <c r="W66" s="102" t="str">
        <f t="shared" si="5"/>
        <v>VENTAJA</v>
      </c>
      <c r="X66" s="119" t="str">
        <f t="shared" si="5"/>
        <v>VENTAJA</v>
      </c>
      <c r="Y66" s="102" t="str">
        <f t="shared" si="5"/>
        <v>VENTAJA</v>
      </c>
      <c r="Z66" s="119" t="str">
        <f t="shared" si="5"/>
        <v>VENTAJA</v>
      </c>
      <c r="AA66" s="102" t="str">
        <f t="shared" si="5"/>
        <v>VENTAJA</v>
      </c>
    </row>
    <row r="67" spans="4:27" x14ac:dyDescent="0.25">
      <c r="D67" s="226" t="s">
        <v>23</v>
      </c>
      <c r="E67" s="227"/>
      <c r="F67" s="124" t="str">
        <f t="shared" ref="F67:AA67" si="6">+IF(F53&gt; 0.33,"VENTAJA","INTRAPRODUCTO")</f>
        <v>VENTAJA</v>
      </c>
      <c r="G67" s="102" t="str">
        <f t="shared" si="6"/>
        <v>VENTAJA</v>
      </c>
      <c r="H67" s="119" t="str">
        <f t="shared" si="6"/>
        <v>VENTAJA</v>
      </c>
      <c r="I67" s="102" t="str">
        <f t="shared" si="6"/>
        <v>VENTAJA</v>
      </c>
      <c r="J67" s="119" t="str">
        <f t="shared" si="6"/>
        <v>VENTAJA</v>
      </c>
      <c r="K67" s="102" t="str">
        <f t="shared" si="6"/>
        <v>VENTAJA</v>
      </c>
      <c r="L67" s="119" t="str">
        <f t="shared" si="6"/>
        <v>VENTAJA</v>
      </c>
      <c r="M67" s="102" t="str">
        <f t="shared" si="6"/>
        <v>VENTAJA</v>
      </c>
      <c r="N67" s="119" t="str">
        <f t="shared" si="6"/>
        <v>VENTAJA</v>
      </c>
      <c r="O67" s="102" t="str">
        <f t="shared" si="6"/>
        <v>VENTAJA</v>
      </c>
      <c r="P67" s="119" t="str">
        <f t="shared" si="6"/>
        <v>VENTAJA</v>
      </c>
      <c r="Q67" s="102" t="str">
        <f t="shared" si="6"/>
        <v>VENTAJA</v>
      </c>
      <c r="R67" s="119" t="str">
        <f t="shared" si="6"/>
        <v>VENTAJA</v>
      </c>
      <c r="S67" s="102" t="str">
        <f t="shared" si="6"/>
        <v>VENTAJA</v>
      </c>
      <c r="T67" s="119" t="str">
        <f t="shared" si="6"/>
        <v>VENTAJA</v>
      </c>
      <c r="U67" s="102" t="str">
        <f t="shared" si="6"/>
        <v>VENTAJA</v>
      </c>
      <c r="V67" s="119" t="str">
        <f t="shared" si="6"/>
        <v>VENTAJA</v>
      </c>
      <c r="W67" s="102" t="str">
        <f t="shared" si="6"/>
        <v>VENTAJA</v>
      </c>
      <c r="X67" s="119" t="str">
        <f t="shared" si="6"/>
        <v>VENTAJA</v>
      </c>
      <c r="Y67" s="102" t="str">
        <f t="shared" si="6"/>
        <v>VENTAJA</v>
      </c>
      <c r="Z67" s="119" t="str">
        <f t="shared" si="6"/>
        <v>VENTAJA</v>
      </c>
      <c r="AA67" s="102" t="str">
        <f t="shared" si="6"/>
        <v>VENTAJA</v>
      </c>
    </row>
    <row r="68" spans="4:27" x14ac:dyDescent="0.25">
      <c r="D68" s="228" t="s">
        <v>24</v>
      </c>
      <c r="E68" s="229"/>
      <c r="F68" s="124" t="str">
        <f t="shared" ref="F68:AA68" si="7">+IF(F54&gt; 0.33,"VENTAJA","INTRAPRODUCTO")</f>
        <v>VENTAJA</v>
      </c>
      <c r="G68" s="102" t="str">
        <f t="shared" si="7"/>
        <v>VENTAJA</v>
      </c>
      <c r="H68" s="119" t="str">
        <f t="shared" si="7"/>
        <v>VENTAJA</v>
      </c>
      <c r="I68" s="102" t="str">
        <f t="shared" si="7"/>
        <v>VENTAJA</v>
      </c>
      <c r="J68" s="119" t="str">
        <f t="shared" si="7"/>
        <v>VENTAJA</v>
      </c>
      <c r="K68" s="102" t="str">
        <f t="shared" si="7"/>
        <v>VENTAJA</v>
      </c>
      <c r="L68" s="119" t="str">
        <f t="shared" si="7"/>
        <v>VENTAJA</v>
      </c>
      <c r="M68" s="102" t="str">
        <f t="shared" si="7"/>
        <v>VENTAJA</v>
      </c>
      <c r="N68" s="119" t="str">
        <f t="shared" si="7"/>
        <v>VENTAJA</v>
      </c>
      <c r="O68" s="102" t="str">
        <f t="shared" si="7"/>
        <v>VENTAJA</v>
      </c>
      <c r="P68" s="119" t="str">
        <f t="shared" si="7"/>
        <v>VENTAJA</v>
      </c>
      <c r="Q68" s="102" t="str">
        <f t="shared" si="7"/>
        <v>VENTAJA</v>
      </c>
      <c r="R68" s="119" t="str">
        <f t="shared" si="7"/>
        <v>VENTAJA</v>
      </c>
      <c r="S68" s="102" t="str">
        <f t="shared" si="7"/>
        <v>VENTAJA</v>
      </c>
      <c r="T68" s="119" t="str">
        <f t="shared" si="7"/>
        <v>VENTAJA</v>
      </c>
      <c r="U68" s="102" t="str">
        <f t="shared" si="7"/>
        <v>VENTAJA</v>
      </c>
      <c r="V68" s="119" t="str">
        <f t="shared" si="7"/>
        <v>VENTAJA</v>
      </c>
      <c r="W68" s="102" t="str">
        <f t="shared" si="7"/>
        <v>VENTAJA</v>
      </c>
      <c r="X68" s="119" t="str">
        <f t="shared" si="7"/>
        <v>VENTAJA</v>
      </c>
      <c r="Y68" s="102" t="str">
        <f t="shared" si="7"/>
        <v>VENTAJA</v>
      </c>
      <c r="Z68" s="119" t="str">
        <f t="shared" si="7"/>
        <v>VENTAJA</v>
      </c>
      <c r="AA68" s="102" t="str">
        <f t="shared" si="7"/>
        <v>VENTAJA</v>
      </c>
    </row>
    <row r="69" spans="4:27" x14ac:dyDescent="0.25">
      <c r="D69" s="226" t="s">
        <v>25</v>
      </c>
      <c r="E69" s="227"/>
      <c r="F69" s="124" t="str">
        <f t="shared" ref="F69:AA69" si="8">+IF(F55&gt; 0.33,"VENTAJA","INTRAPRODUCTO")</f>
        <v>VENTAJA</v>
      </c>
      <c r="G69" s="102" t="str">
        <f t="shared" si="8"/>
        <v>VENTAJA</v>
      </c>
      <c r="H69" s="119" t="str">
        <f t="shared" si="8"/>
        <v>VENTAJA</v>
      </c>
      <c r="I69" s="102" t="str">
        <f t="shared" si="8"/>
        <v>VENTAJA</v>
      </c>
      <c r="J69" s="119" t="str">
        <f t="shared" si="8"/>
        <v>VENTAJA</v>
      </c>
      <c r="K69" s="102" t="str">
        <f t="shared" si="8"/>
        <v>VENTAJA</v>
      </c>
      <c r="L69" s="119" t="str">
        <f t="shared" si="8"/>
        <v>VENTAJA</v>
      </c>
      <c r="M69" s="102" t="str">
        <f t="shared" si="8"/>
        <v>VENTAJA</v>
      </c>
      <c r="N69" s="119" t="str">
        <f t="shared" si="8"/>
        <v>VENTAJA</v>
      </c>
      <c r="O69" s="102" t="str">
        <f t="shared" si="8"/>
        <v>VENTAJA</v>
      </c>
      <c r="P69" s="119" t="str">
        <f t="shared" si="8"/>
        <v>VENTAJA</v>
      </c>
      <c r="Q69" s="102" t="str">
        <f t="shared" si="8"/>
        <v>VENTAJA</v>
      </c>
      <c r="R69" s="119" t="str">
        <f t="shared" si="8"/>
        <v>VENTAJA</v>
      </c>
      <c r="S69" s="102" t="str">
        <f t="shared" si="8"/>
        <v>VENTAJA</v>
      </c>
      <c r="T69" s="119" t="str">
        <f t="shared" si="8"/>
        <v>VENTAJA</v>
      </c>
      <c r="U69" s="102" t="str">
        <f t="shared" si="8"/>
        <v>VENTAJA</v>
      </c>
      <c r="V69" s="119" t="str">
        <f t="shared" si="8"/>
        <v>VENTAJA</v>
      </c>
      <c r="W69" s="102" t="str">
        <f t="shared" si="8"/>
        <v>VENTAJA</v>
      </c>
      <c r="X69" s="119" t="str">
        <f t="shared" si="8"/>
        <v>VENTAJA</v>
      </c>
      <c r="Y69" s="102" t="str">
        <f t="shared" si="8"/>
        <v>VENTAJA</v>
      </c>
      <c r="Z69" s="119" t="str">
        <f t="shared" si="8"/>
        <v>VENTAJA</v>
      </c>
      <c r="AA69" s="102" t="str">
        <f t="shared" si="8"/>
        <v>VENTAJA</v>
      </c>
    </row>
    <row r="70" spans="4:27" ht="15.75" thickBot="1" x14ac:dyDescent="0.3">
      <c r="D70" s="224" t="s">
        <v>26</v>
      </c>
      <c r="E70" s="225"/>
      <c r="F70" s="125" t="str">
        <f t="shared" ref="F70:AA70" si="9">+IF(F56&gt; 0.33,"VENTAJA","INTRAPRODUCTO")</f>
        <v>INTRAPRODUCTO</v>
      </c>
      <c r="G70" s="118" t="str">
        <f t="shared" si="9"/>
        <v>INTRAPRODUCTO</v>
      </c>
      <c r="H70" s="126" t="str">
        <f t="shared" si="9"/>
        <v>INTRAPRODUCTO</v>
      </c>
      <c r="I70" s="118" t="str">
        <f t="shared" si="9"/>
        <v>INTRAPRODUCTO</v>
      </c>
      <c r="J70" s="126" t="str">
        <f t="shared" si="9"/>
        <v>INTRAPRODUCTO</v>
      </c>
      <c r="K70" s="118" t="str">
        <f t="shared" si="9"/>
        <v>INTRAPRODUCTO</v>
      </c>
      <c r="L70" s="126" t="str">
        <f t="shared" si="9"/>
        <v>INTRAPRODUCTO</v>
      </c>
      <c r="M70" s="118" t="str">
        <f t="shared" si="9"/>
        <v>INTRAPRODUCTO</v>
      </c>
      <c r="N70" s="126" t="str">
        <f t="shared" si="9"/>
        <v>INTRAPRODUCTO</v>
      </c>
      <c r="O70" s="118" t="str">
        <f t="shared" si="9"/>
        <v>INTRAPRODUCTO</v>
      </c>
      <c r="P70" s="126" t="str">
        <f t="shared" si="9"/>
        <v>INTRAPRODUCTO</v>
      </c>
      <c r="Q70" s="118" t="str">
        <f t="shared" si="9"/>
        <v>INTRAPRODUCTO</v>
      </c>
      <c r="R70" s="126" t="str">
        <f t="shared" si="9"/>
        <v>INTRAPRODUCTO</v>
      </c>
      <c r="S70" s="118" t="str">
        <f t="shared" si="9"/>
        <v>INTRAPRODUCTO</v>
      </c>
      <c r="T70" s="126" t="str">
        <f t="shared" si="9"/>
        <v>INTRAPRODUCTO</v>
      </c>
      <c r="U70" s="118" t="str">
        <f t="shared" si="9"/>
        <v>INTRAPRODUCTO</v>
      </c>
      <c r="V70" s="126" t="str">
        <f t="shared" si="9"/>
        <v>INTRAPRODUCTO</v>
      </c>
      <c r="W70" s="118" t="str">
        <f t="shared" si="9"/>
        <v>INTRAPRODUCTO</v>
      </c>
      <c r="X70" s="126" t="str">
        <f t="shared" si="9"/>
        <v>INTRAPRODUCTO</v>
      </c>
      <c r="Y70" s="118" t="str">
        <f t="shared" si="9"/>
        <v>INTRAPRODUCTO</v>
      </c>
      <c r="Z70" s="126" t="str">
        <f t="shared" si="9"/>
        <v>INTRAPRODUCTO</v>
      </c>
      <c r="AA70" s="118" t="str">
        <f t="shared" si="9"/>
        <v>INTRAPRODUCTO</v>
      </c>
    </row>
    <row r="71" spans="4:27" s="1" customFormat="1" x14ac:dyDescent="0.25">
      <c r="D71" s="1" t="s">
        <v>57</v>
      </c>
      <c r="E71" s="143"/>
      <c r="F71" s="119"/>
      <c r="G71" s="119"/>
      <c r="H71" s="119"/>
      <c r="I71" s="119"/>
      <c r="J71" s="119"/>
      <c r="K71" s="119"/>
      <c r="L71" s="119"/>
      <c r="M71" s="119"/>
      <c r="N71" s="119"/>
      <c r="O71" s="119"/>
      <c r="P71" s="119"/>
      <c r="Q71" s="119"/>
      <c r="R71" s="119"/>
      <c r="S71" s="119"/>
      <c r="T71" s="119"/>
      <c r="U71" s="119"/>
      <c r="V71" s="119"/>
      <c r="W71" s="119"/>
      <c r="X71" s="119"/>
      <c r="Y71" s="119"/>
      <c r="Z71" s="119"/>
      <c r="AA71" s="119"/>
    </row>
    <row r="73" spans="4:27" ht="15.75" thickBot="1" x14ac:dyDescent="0.3">
      <c r="D73" s="1" t="s">
        <v>14</v>
      </c>
      <c r="E73" s="3"/>
    </row>
    <row r="74" spans="4:27" ht="15.75" thickBot="1" x14ac:dyDescent="0.3">
      <c r="D74" s="115" t="s">
        <v>15</v>
      </c>
      <c r="E74" s="116"/>
      <c r="F74" s="18">
        <v>1995</v>
      </c>
      <c r="G74" s="10">
        <v>1996</v>
      </c>
      <c r="H74" s="18">
        <v>1997</v>
      </c>
      <c r="I74" s="10">
        <v>1998</v>
      </c>
      <c r="J74" s="18">
        <v>1999</v>
      </c>
      <c r="K74" s="10">
        <v>2000</v>
      </c>
      <c r="L74" s="18">
        <v>2001</v>
      </c>
      <c r="M74" s="10">
        <v>2002</v>
      </c>
      <c r="N74" s="18">
        <v>2003</v>
      </c>
      <c r="O74" s="10">
        <v>2004</v>
      </c>
      <c r="P74" s="18">
        <v>2005</v>
      </c>
      <c r="Q74" s="10">
        <v>2006</v>
      </c>
      <c r="R74" s="18">
        <v>2007</v>
      </c>
      <c r="S74" s="10">
        <v>2008</v>
      </c>
      <c r="T74" s="18">
        <v>2009</v>
      </c>
      <c r="U74" s="10">
        <v>2010</v>
      </c>
      <c r="V74" s="18">
        <v>2011</v>
      </c>
      <c r="W74" s="10">
        <v>2012</v>
      </c>
      <c r="X74" s="18">
        <v>2013</v>
      </c>
      <c r="Y74" s="10">
        <v>2014</v>
      </c>
      <c r="Z74" s="18">
        <v>2015</v>
      </c>
      <c r="AA74" s="11">
        <v>2016</v>
      </c>
    </row>
    <row r="75" spans="4:27" ht="15.75" thickBot="1" x14ac:dyDescent="0.3">
      <c r="D75" s="230" t="s">
        <v>16</v>
      </c>
      <c r="E75" s="231"/>
      <c r="F75" s="103">
        <v>10201048.063999999</v>
      </c>
      <c r="G75" s="104">
        <v>10647555.072000001</v>
      </c>
      <c r="H75" s="103">
        <v>11549019.136</v>
      </c>
      <c r="I75" s="104">
        <v>10821222.4</v>
      </c>
      <c r="J75" s="103">
        <v>11617030.143999999</v>
      </c>
      <c r="K75" s="104">
        <v>13158400.846999999</v>
      </c>
      <c r="L75" s="103">
        <v>12301486.486</v>
      </c>
      <c r="M75" s="104">
        <v>11897488.380999999</v>
      </c>
      <c r="N75" s="103">
        <v>13092218.069</v>
      </c>
      <c r="O75" s="104">
        <v>16729677.706</v>
      </c>
      <c r="P75" s="103">
        <v>21190438.734999999</v>
      </c>
      <c r="Q75" s="104">
        <v>24390975.103</v>
      </c>
      <c r="R75" s="103">
        <v>29991332</v>
      </c>
      <c r="S75" s="104">
        <v>37625882.064999998</v>
      </c>
      <c r="T75" s="103">
        <v>32852985.837000001</v>
      </c>
      <c r="U75" s="104">
        <v>39819528.641999997</v>
      </c>
      <c r="V75" s="103">
        <v>56953516.086000003</v>
      </c>
      <c r="W75" s="104">
        <v>60273618.167999998</v>
      </c>
      <c r="X75" s="103">
        <v>58821869.987000003</v>
      </c>
      <c r="Y75" s="104">
        <v>54794812.015000001</v>
      </c>
      <c r="Z75" s="103">
        <v>35690766.593000002</v>
      </c>
      <c r="AA75" s="105">
        <v>31044991.243000001</v>
      </c>
    </row>
    <row r="76" spans="4:27" x14ac:dyDescent="0.25">
      <c r="D76" s="226" t="s">
        <v>17</v>
      </c>
      <c r="E76" s="227"/>
      <c r="F76" s="106">
        <v>3098921.09</v>
      </c>
      <c r="G76" s="107">
        <v>2785849.662</v>
      </c>
      <c r="H76" s="106">
        <v>3607707.88</v>
      </c>
      <c r="I76" s="107">
        <v>3335956.557</v>
      </c>
      <c r="J76" s="106">
        <v>2695929.8470000001</v>
      </c>
      <c r="K76" s="107">
        <v>2405215.0010000002</v>
      </c>
      <c r="L76" s="106">
        <v>2138679.7719999999</v>
      </c>
      <c r="M76" s="107">
        <v>2078652.2009999999</v>
      </c>
      <c r="N76" s="106">
        <v>2115649.7719999999</v>
      </c>
      <c r="O76" s="107">
        <v>2562060.0449999999</v>
      </c>
      <c r="P76" s="106">
        <v>3414451.378</v>
      </c>
      <c r="Q76" s="107">
        <v>3636147.1490000002</v>
      </c>
      <c r="R76" s="106">
        <v>4207719.53</v>
      </c>
      <c r="S76" s="107">
        <v>4920759.6100000003</v>
      </c>
      <c r="T76" s="106">
        <v>4598395.335</v>
      </c>
      <c r="U76" s="107">
        <v>4252563.568</v>
      </c>
      <c r="V76" s="106">
        <v>5361940.517</v>
      </c>
      <c r="W76" s="107">
        <v>4891277.0719999997</v>
      </c>
      <c r="X76" s="106">
        <v>4827988.8420000002</v>
      </c>
      <c r="Y76" s="107">
        <v>5397566.3509999998</v>
      </c>
      <c r="Z76" s="106">
        <v>5065806.5839999998</v>
      </c>
      <c r="AA76" s="108">
        <v>5017400.301</v>
      </c>
    </row>
    <row r="77" spans="4:27" x14ac:dyDescent="0.25">
      <c r="D77" s="228" t="s">
        <v>18</v>
      </c>
      <c r="E77" s="229"/>
      <c r="F77" s="109">
        <v>30803.01</v>
      </c>
      <c r="G77" s="110">
        <v>35173.404000000002</v>
      </c>
      <c r="H77" s="109">
        <v>39259.262000000002</v>
      </c>
      <c r="I77" s="110">
        <v>35104.345999999998</v>
      </c>
      <c r="J77" s="109">
        <v>39624.252</v>
      </c>
      <c r="K77" s="110">
        <v>46419.232000000004</v>
      </c>
      <c r="L77" s="109">
        <v>53188.722000000002</v>
      </c>
      <c r="M77" s="110">
        <v>74104.146999999997</v>
      </c>
      <c r="N77" s="109">
        <v>91780.876000000004</v>
      </c>
      <c r="O77" s="110">
        <v>123835.197</v>
      </c>
      <c r="P77" s="109">
        <v>96874.676000000007</v>
      </c>
      <c r="Q77" s="110">
        <v>94055.032999999996</v>
      </c>
      <c r="R77" s="109">
        <v>105375.874</v>
      </c>
      <c r="S77" s="110">
        <v>94489.955000000002</v>
      </c>
      <c r="T77" s="109">
        <v>70182.815000000002</v>
      </c>
      <c r="U77" s="110">
        <v>53309.548000000003</v>
      </c>
      <c r="V77" s="109">
        <v>64346.038</v>
      </c>
      <c r="W77" s="110">
        <v>70258.634000000005</v>
      </c>
      <c r="X77" s="109">
        <v>97455.774999999994</v>
      </c>
      <c r="Y77" s="110">
        <v>83701.375</v>
      </c>
      <c r="Z77" s="109">
        <v>73863.785999999993</v>
      </c>
      <c r="AA77" s="111">
        <v>54157.362999999998</v>
      </c>
    </row>
    <row r="78" spans="4:27" x14ac:dyDescent="0.25">
      <c r="D78" s="226" t="s">
        <v>19</v>
      </c>
      <c r="E78" s="227"/>
      <c r="F78" s="106">
        <v>579990.24399999995</v>
      </c>
      <c r="G78" s="107">
        <v>605765.80500000005</v>
      </c>
      <c r="H78" s="106">
        <v>616942.38699999999</v>
      </c>
      <c r="I78" s="107">
        <v>617456.18000000005</v>
      </c>
      <c r="J78" s="106">
        <v>620240.06799999997</v>
      </c>
      <c r="K78" s="107">
        <v>659124.23800000001</v>
      </c>
      <c r="L78" s="106">
        <v>688855.61499999999</v>
      </c>
      <c r="M78" s="107">
        <v>757827.40099999995</v>
      </c>
      <c r="N78" s="106">
        <v>789590.94900000002</v>
      </c>
      <c r="O78" s="107">
        <v>875534.74</v>
      </c>
      <c r="P78" s="106">
        <v>1139266.4569999999</v>
      </c>
      <c r="Q78" s="107">
        <v>1479351.7949999999</v>
      </c>
      <c r="R78" s="106">
        <v>1801174.3359999999</v>
      </c>
      <c r="S78" s="107">
        <v>1883633.2490000001</v>
      </c>
      <c r="T78" s="106">
        <v>1536759.11</v>
      </c>
      <c r="U78" s="107">
        <v>1790755.2039999999</v>
      </c>
      <c r="V78" s="106">
        <v>1862520.5719999999</v>
      </c>
      <c r="W78" s="107">
        <v>1903899.7069999999</v>
      </c>
      <c r="X78" s="106">
        <v>1983921.308</v>
      </c>
      <c r="Y78" s="107">
        <v>1921493.327</v>
      </c>
      <c r="Z78" s="106">
        <v>1777427.3</v>
      </c>
      <c r="AA78" s="108">
        <v>1737163.1470000001</v>
      </c>
    </row>
    <row r="79" spans="4:27" x14ac:dyDescent="0.25">
      <c r="D79" s="228" t="s">
        <v>20</v>
      </c>
      <c r="E79" s="229"/>
      <c r="F79" s="109">
        <v>2777924.2829999998</v>
      </c>
      <c r="G79" s="110">
        <v>3827695.986</v>
      </c>
      <c r="H79" s="109">
        <v>3622565.1490000002</v>
      </c>
      <c r="I79" s="110">
        <v>3273865.3459999999</v>
      </c>
      <c r="J79" s="109">
        <v>4702466.4309999999</v>
      </c>
      <c r="K79" s="110">
        <v>5668573.9000000004</v>
      </c>
      <c r="L79" s="109">
        <v>4465281.6239999998</v>
      </c>
      <c r="M79" s="110">
        <v>4273429.8509999998</v>
      </c>
      <c r="N79" s="109">
        <v>4869042.2489999998</v>
      </c>
      <c r="O79" s="110">
        <v>6174538.5109999999</v>
      </c>
      <c r="P79" s="109">
        <v>8316319.8449999997</v>
      </c>
      <c r="Q79" s="110">
        <v>9373867.7410000004</v>
      </c>
      <c r="R79" s="109">
        <v>10872100.037</v>
      </c>
      <c r="S79" s="110">
        <v>17295009.647999998</v>
      </c>
      <c r="T79" s="109">
        <v>15780856.358999999</v>
      </c>
      <c r="U79" s="110">
        <v>22564428.982000001</v>
      </c>
      <c r="V79" s="109">
        <v>36481785.703000002</v>
      </c>
      <c r="W79" s="110">
        <v>39611602.737000003</v>
      </c>
      <c r="X79" s="109">
        <v>39276186.884999998</v>
      </c>
      <c r="Y79" s="110">
        <v>35930632.399999999</v>
      </c>
      <c r="Z79" s="109">
        <v>18839854.679000001</v>
      </c>
      <c r="AA79" s="111">
        <v>14745528.085000001</v>
      </c>
    </row>
    <row r="80" spans="4:27" x14ac:dyDescent="0.25">
      <c r="D80" s="226" t="s">
        <v>21</v>
      </c>
      <c r="E80" s="227"/>
      <c r="F80" s="106">
        <v>15458.19</v>
      </c>
      <c r="G80" s="107">
        <v>20060.937999999998</v>
      </c>
      <c r="H80" s="106">
        <v>39520.923999999999</v>
      </c>
      <c r="I80" s="107">
        <v>47420.091999999997</v>
      </c>
      <c r="J80" s="106">
        <v>59328.618000000002</v>
      </c>
      <c r="K80" s="107">
        <v>49121.404000000002</v>
      </c>
      <c r="L80" s="106">
        <v>40252.230000000003</v>
      </c>
      <c r="M80" s="107">
        <v>47038.563999999998</v>
      </c>
      <c r="N80" s="106">
        <v>70101.479000000007</v>
      </c>
      <c r="O80" s="107">
        <v>132581.01300000001</v>
      </c>
      <c r="P80" s="106">
        <v>122856.924</v>
      </c>
      <c r="Q80" s="107">
        <v>127010.948</v>
      </c>
      <c r="R80" s="106">
        <v>261453.73800000001</v>
      </c>
      <c r="S80" s="107">
        <v>384381.01500000001</v>
      </c>
      <c r="T80" s="106">
        <v>178528.27600000001</v>
      </c>
      <c r="U80" s="107">
        <v>135985.625</v>
      </c>
      <c r="V80" s="106">
        <v>290296.103</v>
      </c>
      <c r="W80" s="107">
        <v>280943.15100000001</v>
      </c>
      <c r="X80" s="106">
        <v>255500.98800000001</v>
      </c>
      <c r="Y80" s="107">
        <v>328909.83600000001</v>
      </c>
      <c r="Z80" s="106">
        <v>363479.42700000003</v>
      </c>
      <c r="AA80" s="108">
        <v>338839.57299999997</v>
      </c>
    </row>
    <row r="81" spans="4:27" x14ac:dyDescent="0.25">
      <c r="D81" s="228" t="s">
        <v>22</v>
      </c>
      <c r="E81" s="229"/>
      <c r="F81" s="109">
        <v>806467.44</v>
      </c>
      <c r="G81" s="110">
        <v>878271.42099999997</v>
      </c>
      <c r="H81" s="109">
        <v>1075389.1259999999</v>
      </c>
      <c r="I81" s="110">
        <v>1092606.466</v>
      </c>
      <c r="J81" s="109">
        <v>1179674.507</v>
      </c>
      <c r="K81" s="110">
        <v>1335680.9410000001</v>
      </c>
      <c r="L81" s="109">
        <v>1361828.9720000001</v>
      </c>
      <c r="M81" s="110">
        <v>1329738.9140000001</v>
      </c>
      <c r="N81" s="109">
        <v>1219370.236</v>
      </c>
      <c r="O81" s="110">
        <v>1541722.7209999999</v>
      </c>
      <c r="P81" s="109">
        <v>1786172.6610000001</v>
      </c>
      <c r="Q81" s="110">
        <v>2024381.6680000001</v>
      </c>
      <c r="R81" s="109">
        <v>2413255.6839999999</v>
      </c>
      <c r="S81" s="110">
        <v>2951475.1740000001</v>
      </c>
      <c r="T81" s="109">
        <v>2715936.733</v>
      </c>
      <c r="U81" s="110">
        <v>2846822.6030000001</v>
      </c>
      <c r="V81" s="109">
        <v>3312122.983</v>
      </c>
      <c r="W81" s="110">
        <v>3428685.415</v>
      </c>
      <c r="X81" s="109">
        <v>3733191.8110000002</v>
      </c>
      <c r="Y81" s="110">
        <v>3684127.247</v>
      </c>
      <c r="Z81" s="109">
        <v>3423007.0780000002</v>
      </c>
      <c r="AA81" s="111">
        <v>3029705.855</v>
      </c>
    </row>
    <row r="82" spans="4:27" x14ac:dyDescent="0.25">
      <c r="D82" s="226" t="s">
        <v>23</v>
      </c>
      <c r="E82" s="227"/>
      <c r="F82" s="106">
        <v>1467892.4750000001</v>
      </c>
      <c r="G82" s="107">
        <v>1145310.274</v>
      </c>
      <c r="H82" s="106">
        <v>1189097.206</v>
      </c>
      <c r="I82" s="107">
        <v>1100459.8259999999</v>
      </c>
      <c r="J82" s="106">
        <v>1195512.314</v>
      </c>
      <c r="K82" s="107">
        <v>1443992.7379999999</v>
      </c>
      <c r="L82" s="106">
        <v>1600065.148</v>
      </c>
      <c r="M82" s="107">
        <v>1560431.6310000001</v>
      </c>
      <c r="N82" s="106">
        <v>1737469.0460000001</v>
      </c>
      <c r="O82" s="107">
        <v>2330093.8820000002</v>
      </c>
      <c r="P82" s="106">
        <v>2753889.4539999999</v>
      </c>
      <c r="Q82" s="107">
        <v>3484528.9249999998</v>
      </c>
      <c r="R82" s="106">
        <v>4748504.3559999997</v>
      </c>
      <c r="S82" s="107">
        <v>4649722.3870000001</v>
      </c>
      <c r="T82" s="106">
        <v>3441238.7110000001</v>
      </c>
      <c r="U82" s="107">
        <v>3337209.6940000001</v>
      </c>
      <c r="V82" s="106">
        <v>3472061.2480000001</v>
      </c>
      <c r="W82" s="107">
        <v>3549539.51</v>
      </c>
      <c r="X82" s="106">
        <v>3048385.906</v>
      </c>
      <c r="Y82" s="107">
        <v>2962845.625</v>
      </c>
      <c r="Z82" s="106">
        <v>2367656.7080000001</v>
      </c>
      <c r="AA82" s="108">
        <v>2028656.209</v>
      </c>
    </row>
    <row r="83" spans="4:27" x14ac:dyDescent="0.25">
      <c r="D83" s="228" t="s">
        <v>24</v>
      </c>
      <c r="E83" s="229"/>
      <c r="F83" s="109">
        <v>264716.17499999999</v>
      </c>
      <c r="G83" s="110">
        <v>290365.29800000001</v>
      </c>
      <c r="H83" s="109">
        <v>438185.76</v>
      </c>
      <c r="I83" s="110">
        <v>427399.25199999998</v>
      </c>
      <c r="J83" s="109">
        <v>306885.30800000002</v>
      </c>
      <c r="K83" s="110">
        <v>565442.83100000001</v>
      </c>
      <c r="L83" s="109">
        <v>828162.73800000001</v>
      </c>
      <c r="M83" s="110">
        <v>663024.73400000005</v>
      </c>
      <c r="N83" s="109">
        <v>430313.315</v>
      </c>
      <c r="O83" s="110">
        <v>910814.52500000002</v>
      </c>
      <c r="P83" s="109">
        <v>1265020.04</v>
      </c>
      <c r="Q83" s="110">
        <v>1519771.098</v>
      </c>
      <c r="R83" s="109">
        <v>2208299.469</v>
      </c>
      <c r="S83" s="110">
        <v>1884343.71</v>
      </c>
      <c r="T83" s="109">
        <v>1427862.03</v>
      </c>
      <c r="U83" s="110">
        <v>1265311.8959999999</v>
      </c>
      <c r="V83" s="109">
        <v>1720984.7679999999</v>
      </c>
      <c r="W83" s="110">
        <v>1492637.152</v>
      </c>
      <c r="X83" s="109">
        <v>1834495.1359999999</v>
      </c>
      <c r="Y83" s="110">
        <v>1529037.4939999999</v>
      </c>
      <c r="Z83" s="109">
        <v>1423523.017</v>
      </c>
      <c r="AA83" s="111">
        <v>1464320.9709999999</v>
      </c>
    </row>
    <row r="84" spans="4:27" x14ac:dyDescent="0.25">
      <c r="D84" s="226" t="s">
        <v>25</v>
      </c>
      <c r="E84" s="227"/>
      <c r="F84" s="106">
        <v>985174.973</v>
      </c>
      <c r="G84" s="107">
        <v>854746.38600000006</v>
      </c>
      <c r="H84" s="106">
        <v>844979.59499999997</v>
      </c>
      <c r="I84" s="107">
        <v>870562.44400000002</v>
      </c>
      <c r="J84" s="106">
        <v>807029.93</v>
      </c>
      <c r="K84" s="107">
        <v>975983.973</v>
      </c>
      <c r="L84" s="106">
        <v>1113974.9620000001</v>
      </c>
      <c r="M84" s="107">
        <v>999796.94099999999</v>
      </c>
      <c r="N84" s="106">
        <v>1176477.253</v>
      </c>
      <c r="O84" s="107">
        <v>1501711.953</v>
      </c>
      <c r="P84" s="106">
        <v>1662357.4920000001</v>
      </c>
      <c r="Q84" s="107">
        <v>1818153.287</v>
      </c>
      <c r="R84" s="106">
        <v>2568492.432</v>
      </c>
      <c r="S84" s="107">
        <v>2529167.3969999999</v>
      </c>
      <c r="T84" s="106">
        <v>1535642.514</v>
      </c>
      <c r="U84" s="107">
        <v>1443255.895</v>
      </c>
      <c r="V84" s="106">
        <v>1590328.8319999999</v>
      </c>
      <c r="W84" s="107">
        <v>1631760.6129999999</v>
      </c>
      <c r="X84" s="106">
        <v>1499523.801</v>
      </c>
      <c r="Y84" s="107">
        <v>1360366.0090000001</v>
      </c>
      <c r="Z84" s="106">
        <v>1254999.4099999999</v>
      </c>
      <c r="AA84" s="108">
        <v>1085000.3689999999</v>
      </c>
    </row>
    <row r="85" spans="4:27" ht="15.75" thickBot="1" x14ac:dyDescent="0.3">
      <c r="D85" s="224" t="s">
        <v>26</v>
      </c>
      <c r="E85" s="225"/>
      <c r="F85" s="112">
        <v>173700.736</v>
      </c>
      <c r="G85" s="113">
        <v>204315.77</v>
      </c>
      <c r="H85" s="112">
        <v>75372.135999999999</v>
      </c>
      <c r="I85" s="113">
        <v>20392.142</v>
      </c>
      <c r="J85" s="112">
        <v>10338.969999999999</v>
      </c>
      <c r="K85" s="113">
        <v>8846.5889999999999</v>
      </c>
      <c r="L85" s="112">
        <v>11196.703</v>
      </c>
      <c r="M85" s="113">
        <v>113443.997</v>
      </c>
      <c r="N85" s="112">
        <v>592422.89399999997</v>
      </c>
      <c r="O85" s="113">
        <v>576785.11899999995</v>
      </c>
      <c r="P85" s="112">
        <v>633229.92799999996</v>
      </c>
      <c r="Q85" s="113">
        <v>833707.58499999996</v>
      </c>
      <c r="R85" s="112">
        <v>804956.70200000005</v>
      </c>
      <c r="S85" s="113">
        <v>1032900.036</v>
      </c>
      <c r="T85" s="112">
        <v>1567584.0730000001</v>
      </c>
      <c r="U85" s="113">
        <v>2129885.764</v>
      </c>
      <c r="V85" s="112">
        <v>2797129.4870000002</v>
      </c>
      <c r="W85" s="113">
        <v>3413014.27</v>
      </c>
      <c r="X85" s="112">
        <v>2265219.588</v>
      </c>
      <c r="Y85" s="113">
        <v>1596132.41</v>
      </c>
      <c r="Z85" s="112">
        <v>1101148.7209999999</v>
      </c>
      <c r="AA85" s="114">
        <v>1544219.487</v>
      </c>
    </row>
    <row r="86" spans="4:27" x14ac:dyDescent="0.25">
      <c r="D86" s="1" t="s">
        <v>56</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69"/>
  <sheetViews>
    <sheetView showGridLines="0" topLeftCell="A16" workbookViewId="0">
      <selection activeCell="F75" sqref="F75"/>
    </sheetView>
  </sheetViews>
  <sheetFormatPr baseColWidth="10" defaultRowHeight="15" x14ac:dyDescent="0.25"/>
  <cols>
    <col min="5" max="5" width="24.42578125" customWidth="1"/>
    <col min="6" max="27" width="27.7109375" bestFit="1" customWidth="1"/>
  </cols>
  <sheetData>
    <row r="7" spans="2:16" ht="15" customHeight="1" x14ac:dyDescent="0.25">
      <c r="C7" s="141"/>
      <c r="D7" s="202" t="s">
        <v>50</v>
      </c>
      <c r="E7" s="202"/>
      <c r="I7" s="233" t="s">
        <v>49</v>
      </c>
      <c r="J7" s="233"/>
      <c r="K7" s="233"/>
      <c r="M7" s="90"/>
      <c r="N7" s="90"/>
      <c r="O7" s="90"/>
      <c r="P7" s="90"/>
    </row>
    <row r="8" spans="2:16" x14ac:dyDescent="0.25">
      <c r="B8" s="141"/>
      <c r="C8" s="141"/>
      <c r="D8" s="202"/>
      <c r="E8" s="202"/>
      <c r="I8" s="233"/>
      <c r="J8" s="233"/>
      <c r="K8" s="233"/>
      <c r="L8" s="90"/>
      <c r="M8" s="90"/>
      <c r="N8" s="90"/>
      <c r="O8" s="90"/>
      <c r="P8" s="90"/>
    </row>
    <row r="9" spans="2:16" x14ac:dyDescent="0.25">
      <c r="B9" s="141"/>
      <c r="C9" s="141"/>
      <c r="D9" s="202"/>
      <c r="E9" s="202"/>
      <c r="I9" s="233"/>
      <c r="J9" s="233"/>
      <c r="K9" s="233"/>
      <c r="L9" s="90"/>
      <c r="M9" s="90"/>
      <c r="N9" s="90"/>
      <c r="O9" s="90"/>
      <c r="P9" s="90"/>
    </row>
    <row r="10" spans="2:16" x14ac:dyDescent="0.25">
      <c r="B10" s="141"/>
      <c r="C10" s="141"/>
      <c r="D10" s="202"/>
      <c r="E10" s="202"/>
      <c r="I10" s="233"/>
      <c r="J10" s="233"/>
      <c r="K10" s="233"/>
      <c r="L10" s="90"/>
      <c r="M10" s="90"/>
      <c r="N10" s="90"/>
      <c r="O10" s="90"/>
      <c r="P10" s="90"/>
    </row>
    <row r="11" spans="2:16" x14ac:dyDescent="0.25">
      <c r="B11" s="141"/>
      <c r="C11" s="141"/>
      <c r="D11" s="202"/>
      <c r="E11" s="202"/>
      <c r="I11" s="233"/>
      <c r="J11" s="233"/>
      <c r="K11" s="233"/>
      <c r="L11" s="90"/>
      <c r="M11" s="90"/>
      <c r="N11" s="90"/>
      <c r="O11" s="90"/>
      <c r="P11" s="90"/>
    </row>
    <row r="12" spans="2:16" x14ac:dyDescent="0.25">
      <c r="B12" s="141"/>
      <c r="C12" s="141"/>
      <c r="D12" s="202"/>
      <c r="E12" s="202"/>
      <c r="I12" s="233"/>
      <c r="J12" s="233"/>
      <c r="K12" s="233"/>
      <c r="L12" s="90"/>
      <c r="M12" s="90"/>
      <c r="N12" s="90"/>
      <c r="O12" s="90"/>
      <c r="P12" s="90"/>
    </row>
    <row r="13" spans="2:16" x14ac:dyDescent="0.25">
      <c r="B13" s="141"/>
      <c r="C13" s="141"/>
      <c r="D13" s="202"/>
      <c r="E13" s="202"/>
      <c r="I13" s="233"/>
      <c r="J13" s="233"/>
      <c r="K13" s="233"/>
      <c r="L13" s="90"/>
      <c r="M13" s="90"/>
      <c r="N13" s="90"/>
      <c r="O13" s="90"/>
      <c r="P13" s="90"/>
    </row>
    <row r="14" spans="2:16" x14ac:dyDescent="0.25">
      <c r="B14" s="141"/>
      <c r="C14" s="141"/>
      <c r="D14" s="202"/>
      <c r="E14" s="202"/>
      <c r="I14" s="233"/>
      <c r="J14" s="233"/>
      <c r="K14" s="233"/>
      <c r="L14" s="90"/>
      <c r="M14" s="90"/>
      <c r="N14" s="90"/>
      <c r="O14" s="90"/>
      <c r="P14" s="90"/>
    </row>
    <row r="15" spans="2:16" ht="17.25" customHeight="1" x14ac:dyDescent="0.25">
      <c r="B15" s="141"/>
      <c r="C15" s="141"/>
      <c r="D15" s="141"/>
      <c r="E15" s="141"/>
      <c r="G15" s="232" t="s">
        <v>51</v>
      </c>
      <c r="H15" s="232"/>
      <c r="I15" s="233"/>
      <c r="J15" s="233"/>
      <c r="K15" s="233"/>
      <c r="L15" s="90"/>
      <c r="M15" s="90"/>
      <c r="N15" s="90"/>
      <c r="O15" s="90"/>
      <c r="P15" s="90"/>
    </row>
    <row r="16" spans="2:16" x14ac:dyDescent="0.25">
      <c r="B16" s="141"/>
      <c r="C16" s="141"/>
      <c r="D16" s="141"/>
      <c r="E16" s="141"/>
      <c r="G16" s="232"/>
      <c r="H16" s="232"/>
      <c r="I16" s="91"/>
      <c r="J16" s="91" t="s">
        <v>3</v>
      </c>
      <c r="L16" s="90"/>
      <c r="M16" s="90"/>
      <c r="N16" s="90"/>
      <c r="O16" s="90"/>
      <c r="P16" s="90"/>
    </row>
    <row r="17" spans="3:15" x14ac:dyDescent="0.25">
      <c r="C17" s="91"/>
      <c r="D17" s="91"/>
      <c r="E17" s="91" t="s">
        <v>3</v>
      </c>
      <c r="G17" s="91" t="s">
        <v>3</v>
      </c>
      <c r="H17" s="91"/>
      <c r="I17" s="91"/>
      <c r="N17" s="91"/>
      <c r="O17" s="91"/>
    </row>
    <row r="44" spans="4:27" ht="15.75" thickBot="1" x14ac:dyDescent="0.3"/>
    <row r="45" spans="4:27" ht="15.75" thickBot="1" x14ac:dyDescent="0.3">
      <c r="D45" s="8" t="s">
        <v>15</v>
      </c>
      <c r="E45" s="9"/>
      <c r="F45" s="128">
        <v>1995</v>
      </c>
      <c r="G45" s="18">
        <v>1996</v>
      </c>
      <c r="H45" s="10">
        <v>1997</v>
      </c>
      <c r="I45" s="18">
        <v>1998</v>
      </c>
      <c r="J45" s="10">
        <v>1999</v>
      </c>
      <c r="K45" s="18">
        <v>2000</v>
      </c>
      <c r="L45" s="10">
        <v>2001</v>
      </c>
      <c r="M45" s="18">
        <v>2002</v>
      </c>
      <c r="N45" s="10">
        <v>2003</v>
      </c>
      <c r="O45" s="18">
        <v>2004</v>
      </c>
      <c r="P45" s="10">
        <v>2005</v>
      </c>
      <c r="Q45" s="18">
        <v>2006</v>
      </c>
      <c r="R45" s="10">
        <v>2007</v>
      </c>
      <c r="S45" s="18">
        <v>2008</v>
      </c>
      <c r="T45" s="10">
        <v>2009</v>
      </c>
      <c r="U45" s="18">
        <v>2010</v>
      </c>
      <c r="V45" s="10">
        <v>2011</v>
      </c>
      <c r="W45" s="18">
        <v>2012</v>
      </c>
      <c r="X45" s="10">
        <v>2013</v>
      </c>
      <c r="Y45" s="18">
        <v>2014</v>
      </c>
      <c r="Z45" s="10">
        <v>2015</v>
      </c>
      <c r="AA45" s="18">
        <v>2016</v>
      </c>
    </row>
    <row r="46" spans="4:27" x14ac:dyDescent="0.25">
      <c r="D46" s="226" t="s">
        <v>17</v>
      </c>
      <c r="E46" s="227"/>
      <c r="F46" s="129">
        <f>+(A!D47-B!E47)/(A!D47+B!E47)</f>
        <v>-0.41223624840956824</v>
      </c>
      <c r="G46" s="130">
        <f>+(A!E47-B!F47)/(A!E47+B!F47)</f>
        <v>-0.17371010626483113</v>
      </c>
      <c r="H46" s="131">
        <f>+(A!F47-B!G47)/(A!F47+B!G47)</f>
        <v>-0.50993226687482007</v>
      </c>
      <c r="I46" s="130">
        <f>+(A!G47-B!H47)/(A!G47+B!H47)</f>
        <v>-0.93426027314080218</v>
      </c>
      <c r="J46" s="131">
        <f>+(A!H47-B!I47)/(A!H47+B!I47)</f>
        <v>-0.78242595992213571</v>
      </c>
      <c r="K46" s="130">
        <f>+(A!I47-B!J47)/(A!I47+B!J47)</f>
        <v>-0.56803953912615102</v>
      </c>
      <c r="L46" s="131">
        <f>+(A!J47-B!K47)/(A!J47+B!K47)</f>
        <v>-0.46352409509154097</v>
      </c>
      <c r="M46" s="130">
        <f>+(A!K47-B!L47)/(A!K47+B!L47)</f>
        <v>-0.66870554335862908</v>
      </c>
      <c r="N46" s="131">
        <f>+(A!L47-B!M47)/(A!L47+B!M47)</f>
        <v>-0.26765717304297515</v>
      </c>
      <c r="O46" s="130">
        <f>+(A!M47-B!N47)/(A!M47+B!N47)</f>
        <v>-3.8337290303172718E-3</v>
      </c>
      <c r="P46" s="131">
        <f>+(A!N47-B!O47)/(A!N47+B!O47)</f>
        <v>-6.1436253753353938E-2</v>
      </c>
      <c r="Q46" s="130">
        <f>+(A!O47-B!P47)/(A!O47+B!P47)</f>
        <v>0.1863974039485764</v>
      </c>
      <c r="R46" s="131">
        <f>+(A!P47-B!Q47)/(A!P47+B!Q47)</f>
        <v>-0.38327248777627132</v>
      </c>
      <c r="S46" s="130">
        <f>+(A!Q47-B!R47)/(A!Q47+B!R47)</f>
        <v>-0.49051047295335604</v>
      </c>
      <c r="T46" s="131">
        <f>+(A!R47-B!S47)/(A!R47+B!S47)</f>
        <v>-0.17751744265379843</v>
      </c>
      <c r="U46" s="130">
        <f>+(A!S47-B!T47)/(A!S47+B!T47)</f>
        <v>-0.2286937877300203</v>
      </c>
      <c r="V46" s="131">
        <f>+(A!T47-B!U47)/(A!T47+B!U47)</f>
        <v>-0.13212537453108697</v>
      </c>
      <c r="W46" s="130">
        <f>+(A!U47-B!V47)/(A!U47+B!V47)</f>
        <v>-0.40987083358040399</v>
      </c>
      <c r="X46" s="131">
        <f>+(A!V47-B!W47)/(A!V47+B!W47)</f>
        <v>-0.50764684653452929</v>
      </c>
      <c r="Y46" s="130">
        <f>+(A!W47-B!X47)/(A!W47+B!X47)</f>
        <v>-0.44439665763866149</v>
      </c>
      <c r="Z46" s="131">
        <f>+(A!X47-B!Y47)/(A!X47+B!Y47)</f>
        <v>-0.33887804126855953</v>
      </c>
      <c r="AA46" s="130">
        <f>+(A!Y47-B!Z47)/(A!Y47+B!Z47)</f>
        <v>-0.6045048052473303</v>
      </c>
    </row>
    <row r="47" spans="4:27" x14ac:dyDescent="0.25">
      <c r="D47" s="228" t="s">
        <v>18</v>
      </c>
      <c r="E47" s="229"/>
      <c r="F47" s="132">
        <f>+(A!D48-B!E48)/(A!D48+B!E48)</f>
        <v>-0.92990545086849286</v>
      </c>
      <c r="G47" s="133">
        <f>+(A!E48-B!F48)/(A!E48+B!F48)</f>
        <v>-0.98630337966484649</v>
      </c>
      <c r="H47" s="134">
        <f>+(A!F48-B!G48)/(A!F48+B!G48)</f>
        <v>-0.99292998133300769</v>
      </c>
      <c r="I47" s="133">
        <f>+(A!G48-B!H48)/(A!G48+B!H48)</f>
        <v>-0.92126609675750726</v>
      </c>
      <c r="J47" s="134">
        <f>+(A!H48-B!I48)/(A!H48+B!I48)</f>
        <v>-0.22760623640354077</v>
      </c>
      <c r="K47" s="133">
        <f>+(A!I48-B!J48)/(A!I48+B!J48)</f>
        <v>-0.94913250623902934</v>
      </c>
      <c r="L47" s="134">
        <f>+(A!J48-B!K48)/(A!J48+B!K48)</f>
        <v>-1</v>
      </c>
      <c r="M47" s="133">
        <f>+(A!K48-B!L48)/(A!K48+B!L48)</f>
        <v>-0.98502213468531041</v>
      </c>
      <c r="N47" s="134">
        <f>+(A!L48-B!M48)/(A!L48+B!M48)</f>
        <v>-0.88112615198010269</v>
      </c>
      <c r="O47" s="133">
        <f>+(A!M48-B!N48)/(A!M48+B!N48)</f>
        <v>-0.96016797802101661</v>
      </c>
      <c r="P47" s="134">
        <f>+(A!N48-B!O48)/(A!N48+B!O48)</f>
        <v>-0.99638248554883557</v>
      </c>
      <c r="Q47" s="133">
        <f>+(A!O48-B!P48)/(A!O48+B!P48)</f>
        <v>-0.98953578876586135</v>
      </c>
      <c r="R47" s="134">
        <f>+(A!P48-B!Q48)/(A!P48+B!Q48)</f>
        <v>-0.96637102445422396</v>
      </c>
      <c r="S47" s="133">
        <f>+(A!Q48-B!R48)/(A!Q48+B!R48)</f>
        <v>-0.98274749929602612</v>
      </c>
      <c r="T47" s="134">
        <f>+(A!R48-B!S48)/(A!R48+B!S48)</f>
        <v>-0.69932752090707584</v>
      </c>
      <c r="U47" s="133">
        <f>+(A!S48-B!T48)/(A!S48+B!T48)</f>
        <v>-0.95046940867043916</v>
      </c>
      <c r="V47" s="134">
        <f>+(A!T48-B!U48)/(A!T48+B!U48)</f>
        <v>-0.97870865782280558</v>
      </c>
      <c r="W47" s="133">
        <f>+(A!U48-B!V48)/(A!U48+B!V48)</f>
        <v>-0.99297959771282462</v>
      </c>
      <c r="X47" s="134">
        <f>+(A!V48-B!W48)/(A!V48+B!W48)</f>
        <v>-0.98975167848625734</v>
      </c>
      <c r="Y47" s="133">
        <f>+(A!W48-B!X48)/(A!W48+B!X48)</f>
        <v>-0.99134660794996554</v>
      </c>
      <c r="Z47" s="134">
        <f>+(A!X48-B!Y48)/(A!X48+B!Y48)</f>
        <v>-0.97355903222222762</v>
      </c>
      <c r="AA47" s="133">
        <f>+(A!Y48-B!Z48)/(A!Y48+B!Z48)</f>
        <v>-0.99518751395851168</v>
      </c>
    </row>
    <row r="48" spans="4:27" x14ac:dyDescent="0.25">
      <c r="D48" s="226" t="s">
        <v>19</v>
      </c>
      <c r="E48" s="227"/>
      <c r="F48" s="132">
        <f>+(A!D49-B!E49)/(A!D49+B!E49)</f>
        <v>-0.98822948063879268</v>
      </c>
      <c r="G48" s="133">
        <f>+(A!E49-B!F49)/(A!E49+B!F49)</f>
        <v>-0.98130259456616353</v>
      </c>
      <c r="H48" s="134">
        <f>+(A!F49-B!G49)/(A!F49+B!G49)</f>
        <v>-0.73943403390305407</v>
      </c>
      <c r="I48" s="133">
        <f>+(A!G49-B!H49)/(A!G49+B!H49)</f>
        <v>-0.6352179309944741</v>
      </c>
      <c r="J48" s="134">
        <f>+(A!H49-B!I49)/(A!H49+B!I49)</f>
        <v>-0.45457770231013855</v>
      </c>
      <c r="K48" s="133">
        <f>+(A!I49-B!J49)/(A!I49+B!J49)</f>
        <v>-0.5126443134516544</v>
      </c>
      <c r="L48" s="134">
        <f>+(A!J49-B!K49)/(A!J49+B!K49)</f>
        <v>-0.39867505296903943</v>
      </c>
      <c r="M48" s="133">
        <f>+(A!K49-B!L49)/(A!K49+B!L49)</f>
        <v>-0.21083473714963363</v>
      </c>
      <c r="N48" s="134">
        <f>+(A!L49-B!M49)/(A!L49+B!M49)</f>
        <v>-0.33637209634456783</v>
      </c>
      <c r="O48" s="133">
        <f>+(A!M49-B!N49)/(A!M49+B!N49)</f>
        <v>-0.37743348016636041</v>
      </c>
      <c r="P48" s="134">
        <f>+(A!N49-B!O49)/(A!N49+B!O49)</f>
        <v>-0.56884821923769635</v>
      </c>
      <c r="Q48" s="133">
        <f>+(A!O49-B!P49)/(A!O49+B!P49)</f>
        <v>-0.64582342867918252</v>
      </c>
      <c r="R48" s="134">
        <f>+(A!P49-B!Q49)/(A!P49+B!Q49)</f>
        <v>-0.66360283396793351</v>
      </c>
      <c r="S48" s="133">
        <f>+(A!Q49-B!R49)/(A!Q49+B!R49)</f>
        <v>-0.38278707590503663</v>
      </c>
      <c r="T48" s="134">
        <f>+(A!R49-B!S49)/(A!R49+B!S49)</f>
        <v>-0.4344226560647812</v>
      </c>
      <c r="U48" s="133">
        <f>+(A!S49-B!T49)/(A!S49+B!T49)</f>
        <v>-0.52313719571745765</v>
      </c>
      <c r="V48" s="134">
        <f>+(A!T49-B!U49)/(A!T49+B!U49)</f>
        <v>-0.48475746532898928</v>
      </c>
      <c r="W48" s="133">
        <f>+(A!U49-B!V49)/(A!U49+B!V49)</f>
        <v>-0.1693537307080808</v>
      </c>
      <c r="X48" s="134">
        <f>+(A!V49-B!W49)/(A!V49+B!W49)</f>
        <v>-0.33221726622875791</v>
      </c>
      <c r="Y48" s="133">
        <f>+(A!W49-B!X49)/(A!W49+B!X49)</f>
        <v>2.2409191499029764E-3</v>
      </c>
      <c r="Z48" s="134">
        <f>+(A!X49-B!Y49)/(A!X49+B!Y49)</f>
        <v>-0.15160408769968642</v>
      </c>
      <c r="AA48" s="133">
        <f>+(A!Y49-B!Z49)/(A!Y49+B!Z49)</f>
        <v>-0.10820391354580815</v>
      </c>
    </row>
    <row r="49" spans="4:27" x14ac:dyDescent="0.25">
      <c r="D49" s="228" t="s">
        <v>20</v>
      </c>
      <c r="E49" s="229"/>
      <c r="F49" s="132">
        <f>+(A!D50-B!E50)/(A!D50+B!E50)</f>
        <v>0.99650368470043771</v>
      </c>
      <c r="G49" s="133">
        <f>+(A!E50-B!F50)/(A!E50+B!F50)</f>
        <v>0.80785343113096986</v>
      </c>
      <c r="H49" s="134">
        <f>+(A!F50-B!G50)/(A!F50+B!G50)</f>
        <v>0.89597033402022597</v>
      </c>
      <c r="I49" s="133">
        <f>+(A!G50-B!H50)/(A!G50+B!H50)</f>
        <v>0.8546582830979278</v>
      </c>
      <c r="J49" s="134">
        <f>+(A!H50-B!I50)/(A!H50+B!I50)</f>
        <v>0.9829944065533055</v>
      </c>
      <c r="K49" s="133">
        <f>+(A!I50-B!J50)/(A!I50+B!J50)</f>
        <v>0.96245837253249766</v>
      </c>
      <c r="L49" s="134">
        <f>+(A!J50-B!K50)/(A!J50+B!K50)</f>
        <v>0.91988322644838061</v>
      </c>
      <c r="M49" s="133">
        <f>+(A!K50-B!L50)/(A!K50+B!L50)</f>
        <v>0.82715339747422623</v>
      </c>
      <c r="N49" s="134">
        <f>+(A!L50-B!M50)/(A!L50+B!M50)</f>
        <v>0.97351981894198292</v>
      </c>
      <c r="O49" s="133">
        <f>+(A!M50-B!N50)/(A!M50+B!N50)</f>
        <v>0.98368197929999057</v>
      </c>
      <c r="P49" s="134">
        <f>+(A!N50-B!O50)/(A!N50+B!O50)</f>
        <v>0.98156769598313087</v>
      </c>
      <c r="Q49" s="133">
        <f>+(A!O50-B!P50)/(A!O50+B!P50)</f>
        <v>0.94690266343115337</v>
      </c>
      <c r="R49" s="134">
        <f>+(A!P50-B!Q50)/(A!P50+B!Q50)</f>
        <v>0.57028188819960945</v>
      </c>
      <c r="S49" s="133">
        <f>+(A!Q50-B!R50)/(A!Q50+B!R50)</f>
        <v>0.76885447903566051</v>
      </c>
      <c r="T49" s="134">
        <f>+(A!R50-B!S50)/(A!R50+B!S50)</f>
        <v>0.24891445794539008</v>
      </c>
      <c r="U49" s="133">
        <f>+(A!S50-B!T50)/(A!S50+B!T50)</f>
        <v>0.3404279101905387</v>
      </c>
      <c r="V49" s="134">
        <f>+(A!T50-B!U50)/(A!T50+B!U50)</f>
        <v>-0.61170806899164298</v>
      </c>
      <c r="W49" s="133">
        <f>+(A!U50-B!V50)/(A!U50+B!V50)</f>
        <v>-0.82781832995567073</v>
      </c>
      <c r="X49" s="134">
        <f>+(A!V50-B!W50)/(A!V50+B!W50)</f>
        <v>-0.77002424922222168</v>
      </c>
      <c r="Y49" s="133">
        <f>+(A!W50-B!X50)/(A!W50+B!X50)</f>
        <v>0.11787746405062673</v>
      </c>
      <c r="Z49" s="134">
        <f>+(A!X50-B!Y50)/(A!X50+B!Y50)</f>
        <v>3.4925527972320014E-2</v>
      </c>
      <c r="AA49" s="133">
        <f>+(A!Y50-B!Z50)/(A!Y50+B!Z50)</f>
        <v>-0.43254022645548701</v>
      </c>
    </row>
    <row r="50" spans="4:27" x14ac:dyDescent="0.25">
      <c r="D50" s="226" t="s">
        <v>21</v>
      </c>
      <c r="E50" s="227"/>
      <c r="F50" s="132">
        <f>+(A!D51-B!E51)/(A!D51+B!E51)</f>
        <v>0.98291448420459138</v>
      </c>
      <c r="G50" s="133">
        <f>+(A!E51-B!F51)/(A!E51+B!F51)</f>
        <v>0.98153429108950363</v>
      </c>
      <c r="H50" s="134">
        <f>+(A!F51-B!G51)/(A!F51+B!G51)</f>
        <v>0.96529276458394375</v>
      </c>
      <c r="I50" s="133">
        <f>+(A!G51-B!H51)/(A!G51+B!H51)</f>
        <v>0.91783407466607281</v>
      </c>
      <c r="J50" s="134">
        <f>+(A!H51-B!I51)/(A!H51+B!I51)</f>
        <v>0.99463426985299663</v>
      </c>
      <c r="K50" s="133">
        <f>+(A!I51-B!J51)/(A!I51+B!J51)</f>
        <v>0.98055667729760165</v>
      </c>
      <c r="L50" s="134">
        <f>+(A!J51-B!K51)/(A!J51+B!K51)</f>
        <v>0.99026989655128816</v>
      </c>
      <c r="M50" s="133">
        <f>+(A!K51-B!L51)/(A!K51+B!L51)</f>
        <v>0.9876855751391419</v>
      </c>
      <c r="N50" s="134">
        <f>+(A!L51-B!M51)/(A!L51+B!M51)</f>
        <v>0.97570507696872466</v>
      </c>
      <c r="O50" s="133">
        <f>+(A!M51-B!N51)/(A!M51+B!N51)</f>
        <v>0.98589428364192644</v>
      </c>
      <c r="P50" s="134">
        <f>+(A!N51-B!O51)/(A!N51+B!O51)</f>
        <v>0.94320994943467207</v>
      </c>
      <c r="Q50" s="133">
        <f>+(A!O51-B!P51)/(A!O51+B!P51)</f>
        <v>0.96381797474498032</v>
      </c>
      <c r="R50" s="134">
        <f>+(A!P51-B!Q51)/(A!P51+B!Q51)</f>
        <v>0.90848366332954389</v>
      </c>
      <c r="S50" s="133">
        <f>+(A!Q51-B!R51)/(A!Q51+B!R51)</f>
        <v>0.9584964694190129</v>
      </c>
      <c r="T50" s="134">
        <f>+(A!R51-B!S51)/(A!R51+B!S51)</f>
        <v>0.92305356173063369</v>
      </c>
      <c r="U50" s="133">
        <f>+(A!S51-B!T51)/(A!S51+B!T51)</f>
        <v>0.93088236649547451</v>
      </c>
      <c r="V50" s="134">
        <f>+(A!T51-B!U51)/(A!T51+B!U51)</f>
        <v>0.9408278717330687</v>
      </c>
      <c r="W50" s="133">
        <f>+(A!U51-B!V51)/(A!U51+B!V51)</f>
        <v>0.91729925822556335</v>
      </c>
      <c r="X50" s="134">
        <f>+(A!V51-B!W51)/(A!V51+B!W51)</f>
        <v>0.96946683530566491</v>
      </c>
      <c r="Y50" s="133">
        <f>+(A!W51-B!X51)/(A!W51+B!X51)</f>
        <v>0.98789866715683372</v>
      </c>
      <c r="Z50" s="134">
        <f>+(A!X51-B!Y51)/(A!X51+B!Y51)</f>
        <v>0.88659632701264868</v>
      </c>
      <c r="AA50" s="133">
        <f>+(A!Y51-B!Z51)/(A!Y51+B!Z51)</f>
        <v>0.97466310319225402</v>
      </c>
    </row>
    <row r="51" spans="4:27" x14ac:dyDescent="0.25">
      <c r="D51" s="228" t="s">
        <v>22</v>
      </c>
      <c r="E51" s="229"/>
      <c r="F51" s="132">
        <f>+(A!D52-B!E52)/(A!D52+B!E52)</f>
        <v>-0.82810651028471316</v>
      </c>
      <c r="G51" s="133">
        <f>+(A!E52-B!F52)/(A!E52+B!F52)</f>
        <v>-0.70335445737891755</v>
      </c>
      <c r="H51" s="134">
        <f>+(A!F52-B!G52)/(A!F52+B!G52)</f>
        <v>-0.60597877125474031</v>
      </c>
      <c r="I51" s="133">
        <f>+(A!G52-B!H52)/(A!G52+B!H52)</f>
        <v>-0.58660602085062519</v>
      </c>
      <c r="J51" s="134">
        <f>+(A!H52-B!I52)/(A!H52+B!I52)</f>
        <v>-0.5309680576885325</v>
      </c>
      <c r="K51" s="133">
        <f>+(A!I52-B!J52)/(A!I52+B!J52)</f>
        <v>-0.56053360629837534</v>
      </c>
      <c r="L51" s="134">
        <f>+(A!J52-B!K52)/(A!J52+B!K52)</f>
        <v>-0.52357373873223267</v>
      </c>
      <c r="M51" s="133">
        <f>+(A!K52-B!L52)/(A!K52+B!L52)</f>
        <v>-0.38666972466124733</v>
      </c>
      <c r="N51" s="134">
        <f>+(A!L52-B!M52)/(A!L52+B!M52)</f>
        <v>-0.36754284606443599</v>
      </c>
      <c r="O51" s="133">
        <f>+(A!M52-B!N52)/(A!M52+B!N52)</f>
        <v>-0.47257630704493325</v>
      </c>
      <c r="P51" s="134">
        <f>+(A!N52-B!O52)/(A!N52+B!O52)</f>
        <v>-0.48885465867464428</v>
      </c>
      <c r="Q51" s="133">
        <f>+(A!O52-B!P52)/(A!O52+B!P52)</f>
        <v>-0.58979346441423686</v>
      </c>
      <c r="R51" s="134">
        <f>+(A!P52-B!Q52)/(A!P52+B!Q52)</f>
        <v>-0.65510960926224393</v>
      </c>
      <c r="S51" s="133">
        <f>+(A!Q52-B!R52)/(A!Q52+B!R52)</f>
        <v>-0.66661104854741271</v>
      </c>
      <c r="T51" s="134">
        <f>+(A!R52-B!S52)/(A!R52+B!S52)</f>
        <v>-0.59573046126763474</v>
      </c>
      <c r="U51" s="133">
        <f>+(A!S52-B!T52)/(A!S52+B!T52)</f>
        <v>-0.62962603804505579</v>
      </c>
      <c r="V51" s="134">
        <f>+(A!T52-B!U52)/(A!T52+B!U52)</f>
        <v>-0.60202295880211709</v>
      </c>
      <c r="W51" s="133">
        <f>+(A!U52-B!V52)/(A!U52+B!V52)</f>
        <v>-0.62778091687599036</v>
      </c>
      <c r="X51" s="134">
        <f>+(A!V52-B!W52)/(A!V52+B!W52)</f>
        <v>-0.62447370330569896</v>
      </c>
      <c r="Y51" s="133">
        <f>+(A!W52-B!X52)/(A!W52+B!X52)</f>
        <v>-0.63789388260985647</v>
      </c>
      <c r="Z51" s="134">
        <f>+(A!X52-B!Y52)/(A!X52+B!Y52)</f>
        <v>-0.56579237499625923</v>
      </c>
      <c r="AA51" s="133">
        <f>+(A!Y52-B!Z52)/(A!Y52+B!Z52)</f>
        <v>-0.40513356842665094</v>
      </c>
    </row>
    <row r="52" spans="4:27" x14ac:dyDescent="0.25">
      <c r="D52" s="226" t="s">
        <v>23</v>
      </c>
      <c r="E52" s="227"/>
      <c r="F52" s="132">
        <f>+(A!D53-B!E53)/(A!D53+B!E53)</f>
        <v>-0.77235519622009208</v>
      </c>
      <c r="G52" s="133">
        <f>+(A!E53-B!F53)/(A!E53+B!F53)</f>
        <v>-0.60884910061216668</v>
      </c>
      <c r="H52" s="134">
        <f>+(A!F53-B!G53)/(A!F53+B!G53)</f>
        <v>-0.68143794819892523</v>
      </c>
      <c r="I52" s="133">
        <f>+(A!G53-B!H53)/(A!G53+B!H53)</f>
        <v>-0.67071953281902175</v>
      </c>
      <c r="J52" s="134">
        <f>+(A!H53-B!I53)/(A!H53+B!I53)</f>
        <v>-0.32705272664458646</v>
      </c>
      <c r="K52" s="133">
        <f>+(A!I53-B!J53)/(A!I53+B!J53)</f>
        <v>-0.2314613071322644</v>
      </c>
      <c r="L52" s="134">
        <f>+(A!J53-B!K53)/(A!J53+B!K53)</f>
        <v>-0.13214862573359851</v>
      </c>
      <c r="M52" s="133">
        <f>+(A!K53-B!L53)/(A!K53+B!L53)</f>
        <v>-7.2848875416311478E-4</v>
      </c>
      <c r="N52" s="134">
        <f>+(A!L53-B!M53)/(A!L53+B!M53)</f>
        <v>1.1411422694174415E-2</v>
      </c>
      <c r="O52" s="133">
        <f>+(A!M53-B!N53)/(A!M53+B!N53)</f>
        <v>-2.4725690884424879E-2</v>
      </c>
      <c r="P52" s="134">
        <f>+(A!N53-B!O53)/(A!N53+B!O53)</f>
        <v>-0.21703964038922569</v>
      </c>
      <c r="Q52" s="133">
        <f>+(A!O53-B!P53)/(A!O53+B!P53)</f>
        <v>-0.20889838711589589</v>
      </c>
      <c r="R52" s="134">
        <f>+(A!P53-B!Q53)/(A!P53+B!Q53)</f>
        <v>-0.51193884691819791</v>
      </c>
      <c r="S52" s="133">
        <f>+(A!Q53-B!R53)/(A!Q53+B!R53)</f>
        <v>-0.64861303826678318</v>
      </c>
      <c r="T52" s="134">
        <f>+(A!R53-B!S53)/(A!R53+B!S53)</f>
        <v>-0.62981087818884407</v>
      </c>
      <c r="U52" s="133">
        <f>+(A!S53-B!T53)/(A!S53+B!T53)</f>
        <v>-0.77026367672337692</v>
      </c>
      <c r="V52" s="134">
        <f>+(A!T53-B!U53)/(A!T53+B!U53)</f>
        <v>-0.78472543286324925</v>
      </c>
      <c r="W52" s="133">
        <f>+(A!U53-B!V53)/(A!U53+B!V53)</f>
        <v>-0.74523083071968721</v>
      </c>
      <c r="X52" s="134">
        <f>+(A!V53-B!W53)/(A!V53+B!W53)</f>
        <v>-0.81917896892243969</v>
      </c>
      <c r="Y52" s="133">
        <f>+(A!W53-B!X53)/(A!W53+B!X53)</f>
        <v>-0.73905339417169491</v>
      </c>
      <c r="Z52" s="134">
        <f>+(A!X53-B!Y53)/(A!X53+B!Y53)</f>
        <v>-0.66927879966397297</v>
      </c>
      <c r="AA52" s="133">
        <f>+(A!Y53-B!Z53)/(A!Y53+B!Z53)</f>
        <v>-0.5947798794394269</v>
      </c>
    </row>
    <row r="53" spans="4:27" x14ac:dyDescent="0.25">
      <c r="D53" s="228" t="s">
        <v>24</v>
      </c>
      <c r="E53" s="229"/>
      <c r="F53" s="132">
        <f>+(A!D54-B!E54)/(A!D54+B!E54)</f>
        <v>-0.91234074185507363</v>
      </c>
      <c r="G53" s="133">
        <f>+(A!E54-B!F54)/(A!E54+B!F54)</f>
        <v>-0.94171218632252518</v>
      </c>
      <c r="H53" s="134">
        <f>+(A!F54-B!G54)/(A!F54+B!G54)</f>
        <v>-0.93624224631646935</v>
      </c>
      <c r="I53" s="133">
        <f>+(A!G54-B!H54)/(A!G54+B!H54)</f>
        <v>-0.89232554369945227</v>
      </c>
      <c r="J53" s="134">
        <f>+(A!H54-B!I54)/(A!H54+B!I54)</f>
        <v>-0.80283051099205149</v>
      </c>
      <c r="K53" s="133">
        <f>+(A!I54-B!J54)/(A!I54+B!J54)</f>
        <v>-0.82123712391096093</v>
      </c>
      <c r="L53" s="134">
        <f>+(A!J54-B!K54)/(A!J54+B!K54)</f>
        <v>-0.80343054110978696</v>
      </c>
      <c r="M53" s="133">
        <f>+(A!K54-B!L54)/(A!K54+B!L54)</f>
        <v>-0.82926676528194343</v>
      </c>
      <c r="N53" s="134">
        <f>+(A!L54-B!M54)/(A!L54+B!M54)</f>
        <v>-0.8796022751691398</v>
      </c>
      <c r="O53" s="133">
        <f>+(A!M54-B!N54)/(A!M54+B!N54)</f>
        <v>-0.82585800408293109</v>
      </c>
      <c r="P53" s="134">
        <f>+(A!N54-B!O54)/(A!N54+B!O54)</f>
        <v>-0.94273985272738725</v>
      </c>
      <c r="Q53" s="133">
        <f>+(A!O54-B!P54)/(A!O54+B!P54)</f>
        <v>-0.96532115951076847</v>
      </c>
      <c r="R53" s="134">
        <f>+(A!P54-B!Q54)/(A!P54+B!Q54)</f>
        <v>-0.97198451014662579</v>
      </c>
      <c r="S53" s="133">
        <f>+(A!Q54-B!R54)/(A!Q54+B!R54)</f>
        <v>-0.96476587517260581</v>
      </c>
      <c r="T53" s="134">
        <f>+(A!R54-B!S54)/(A!R54+B!S54)</f>
        <v>-0.94591331138547219</v>
      </c>
      <c r="U53" s="133">
        <f>+(A!S54-B!T54)/(A!S54+B!T54)</f>
        <v>-0.9783778587019184</v>
      </c>
      <c r="V53" s="134">
        <f>+(A!T54-B!U54)/(A!T54+B!U54)</f>
        <v>-0.97680030767350856</v>
      </c>
      <c r="W53" s="133">
        <f>+(A!U54-B!V54)/(A!U54+B!V54)</f>
        <v>-0.89026558366559849</v>
      </c>
      <c r="X53" s="134">
        <f>+(A!V54-B!W54)/(A!V54+B!W54)</f>
        <v>-0.80423206002835279</v>
      </c>
      <c r="Y53" s="133">
        <f>+(A!W54-B!X54)/(A!W54+B!X54)</f>
        <v>-0.86680265461638961</v>
      </c>
      <c r="Z53" s="134">
        <f>+(A!X54-B!Y54)/(A!X54+B!Y54)</f>
        <v>-0.78526234133024175</v>
      </c>
      <c r="AA53" s="133">
        <f>+(A!Y54-B!Z54)/(A!Y54+B!Z54)</f>
        <v>-0.71583607233541202</v>
      </c>
    </row>
    <row r="54" spans="4:27" x14ac:dyDescent="0.25">
      <c r="D54" s="226" t="s">
        <v>25</v>
      </c>
      <c r="E54" s="227"/>
      <c r="F54" s="132">
        <f>+(A!D55-B!E55)/(A!D55+B!E55)</f>
        <v>-0.25658846665894247</v>
      </c>
      <c r="G54" s="133">
        <f>+(A!E55-B!F55)/(A!E55+B!F55)</f>
        <v>-0.43291266212705898</v>
      </c>
      <c r="H54" s="134">
        <f>+(A!F55-B!G55)/(A!F55+B!G55)</f>
        <v>-0.2719238738735264</v>
      </c>
      <c r="I54" s="133">
        <f>+(A!G55-B!H55)/(A!G55+B!H55)</f>
        <v>-0.140284600345076</v>
      </c>
      <c r="J54" s="134">
        <f>+(A!H55-B!I55)/(A!H55+B!I55)</f>
        <v>-5.4578842643147191E-2</v>
      </c>
      <c r="K54" s="133">
        <f>+(A!I55-B!J55)/(A!I55+B!J55)</f>
        <v>0.24848651176173639</v>
      </c>
      <c r="L54" s="134">
        <f>+(A!J55-B!K55)/(A!J55+B!K55)</f>
        <v>0.37137903882653034</v>
      </c>
      <c r="M54" s="133">
        <f>+(A!K55-B!L55)/(A!K55+B!L55)</f>
        <v>0.41949962288390796</v>
      </c>
      <c r="N54" s="134">
        <f>+(A!L55-B!M55)/(A!L55+B!M55)</f>
        <v>0.53911639339650375</v>
      </c>
      <c r="O54" s="133">
        <f>+(A!M55-B!N55)/(A!M55+B!N55)</f>
        <v>0.65139775158058977</v>
      </c>
      <c r="P54" s="134">
        <f>+(A!N55-B!O55)/(A!N55+B!O55)</f>
        <v>0.50110373879540826</v>
      </c>
      <c r="Q54" s="133">
        <f>+(A!O55-B!P55)/(A!O55+B!P55)</f>
        <v>0.45807571630784077</v>
      </c>
      <c r="R54" s="134">
        <f>+(A!P55-B!Q55)/(A!P55+B!Q55)</f>
        <v>0.42042509611106132</v>
      </c>
      <c r="S54" s="133">
        <f>+(A!Q55-B!R55)/(A!Q55+B!R55)</f>
        <v>0.29073486413844979</v>
      </c>
      <c r="T54" s="134">
        <f>+(A!R55-B!S55)/(A!R55+B!S55)</f>
        <v>0.15802663616764989</v>
      </c>
      <c r="U54" s="133">
        <f>+(A!S55-B!T55)/(A!S55+B!T55)</f>
        <v>3.878533606238313E-2</v>
      </c>
      <c r="V54" s="134">
        <f>+(A!T55-B!U55)/(A!T55+B!U55)</f>
        <v>-1.1975643550536274E-2</v>
      </c>
      <c r="W54" s="133">
        <f>+(A!U55-B!V55)/(A!U55+B!V55)</f>
        <v>-0.11321016591313339</v>
      </c>
      <c r="X54" s="134">
        <f>+(A!V55-B!W55)/(A!V55+B!W55)</f>
        <v>-0.20307899374299124</v>
      </c>
      <c r="Y54" s="133">
        <f>+(A!W55-B!X55)/(A!W55+B!X55)</f>
        <v>-0.31715287762087196</v>
      </c>
      <c r="Z54" s="134">
        <f>+(A!X55-B!Y55)/(A!X55+B!Y55)</f>
        <v>-0.31585001181098288</v>
      </c>
      <c r="AA54" s="133">
        <f>+(A!Y55-B!Z55)/(A!Y55+B!Z55)</f>
        <v>-0.29374089434567952</v>
      </c>
    </row>
    <row r="55" spans="4:27" ht="15.75" thickBot="1" x14ac:dyDescent="0.3">
      <c r="D55" s="224" t="s">
        <v>26</v>
      </c>
      <c r="E55" s="225"/>
      <c r="F55" s="135">
        <f>+(A!D56-B!E56)/(A!D56+B!E56)</f>
        <v>-0.99999626020904508</v>
      </c>
      <c r="G55" s="136">
        <f>+(A!E56-B!F56)/(A!E56+B!F56)</f>
        <v>-1</v>
      </c>
      <c r="H55" s="137">
        <f>+(A!F56-B!G56)/(A!F56+B!G56)</f>
        <v>-1</v>
      </c>
      <c r="I55" s="136">
        <f>+(A!G56-B!H56)/(A!G56+B!H56)</f>
        <v>1</v>
      </c>
      <c r="J55" s="137">
        <f>+(A!H56-B!I56)/(A!H56+B!I56)</f>
        <v>-1</v>
      </c>
      <c r="K55" s="136"/>
      <c r="L55" s="137">
        <f>+(A!J56-B!K56)/(A!J56+B!K56)</f>
        <v>-1</v>
      </c>
      <c r="M55" s="136">
        <f>+(A!K56-B!L56)/(A!K56+B!L56)</f>
        <v>-1</v>
      </c>
      <c r="N55" s="137">
        <f>+(A!L56-B!M56)/(A!L56+B!M56)</f>
        <v>-1</v>
      </c>
      <c r="O55" s="136">
        <f>+(A!M56-B!N56)/(A!M56+B!N56)</f>
        <v>-0.39379997939402583</v>
      </c>
      <c r="P55" s="137">
        <f>+(A!N56-B!O56)/(A!N56+B!O56)</f>
        <v>-0.18969079757613452</v>
      </c>
      <c r="Q55" s="136">
        <f>+(A!O56-B!P56)/(A!O56+B!P56)</f>
        <v>-0.50449390986161546</v>
      </c>
      <c r="R55" s="137">
        <f>+(A!P56-B!Q56)/(A!P56+B!Q56)</f>
        <v>-0.26162348509080569</v>
      </c>
      <c r="S55" s="136">
        <f>+(A!Q56-B!R56)/(A!Q56+B!R56)</f>
        <v>-0.42543686369852607</v>
      </c>
      <c r="T55" s="137">
        <f>+(A!R56-B!S56)/(A!R56+B!S56)</f>
        <v>-0.23484961593113529</v>
      </c>
      <c r="U55" s="136">
        <f>+(A!S56-B!T56)/(A!S56+B!T56)</f>
        <v>-0.37567627442094265</v>
      </c>
      <c r="V55" s="137">
        <f>+(A!T56-B!U56)/(A!T56+B!U56)</f>
        <v>-6.1147819189488022E-2</v>
      </c>
      <c r="W55" s="136">
        <f>+(A!U56-B!V56)/(A!U56+B!V56)</f>
        <v>-0.25697716064688547</v>
      </c>
      <c r="X55" s="137">
        <f>+(A!V56-B!W56)/(A!V56+B!W56)</f>
        <v>-0.26590579100890904</v>
      </c>
      <c r="Y55" s="136">
        <f>+(A!W56-B!X56)/(A!W56+B!X56)</f>
        <v>-2.3176674023220694E-2</v>
      </c>
      <c r="Z55" s="137">
        <f>+(A!X56-B!Y56)/(A!X56+B!Y56)</f>
        <v>0.22557353103080674</v>
      </c>
      <c r="AA55" s="136">
        <f>+(A!Y56-B!Z56)/(A!Y56+B!Z56)</f>
        <v>0.31583320907983525</v>
      </c>
    </row>
    <row r="56" spans="4:27" s="1" customFormat="1" x14ac:dyDescent="0.25">
      <c r="D56" s="1" t="s">
        <v>57</v>
      </c>
      <c r="E56" s="143"/>
      <c r="F56" s="134"/>
      <c r="G56" s="134"/>
      <c r="H56" s="134"/>
      <c r="I56" s="134"/>
      <c r="J56" s="134"/>
      <c r="K56" s="134"/>
      <c r="L56" s="134"/>
      <c r="M56" s="134"/>
      <c r="N56" s="134"/>
      <c r="O56" s="134"/>
      <c r="P56" s="134"/>
      <c r="Q56" s="134"/>
      <c r="R56" s="134"/>
      <c r="S56" s="134"/>
      <c r="T56" s="134"/>
      <c r="U56" s="134"/>
      <c r="V56" s="134"/>
      <c r="W56" s="134"/>
      <c r="X56" s="134"/>
      <c r="Y56" s="134"/>
      <c r="Z56" s="134"/>
      <c r="AA56" s="134"/>
    </row>
    <row r="57" spans="4:27" ht="15.75" thickBot="1" x14ac:dyDescent="0.3"/>
    <row r="58" spans="4:27" ht="15.75" thickBot="1" x14ac:dyDescent="0.3">
      <c r="D58" s="8" t="s">
        <v>15</v>
      </c>
      <c r="E58" s="9"/>
      <c r="F58" s="18">
        <v>1995</v>
      </c>
      <c r="G58" s="10">
        <v>1996</v>
      </c>
      <c r="H58" s="18">
        <v>1997</v>
      </c>
      <c r="I58" s="10">
        <v>1998</v>
      </c>
      <c r="J58" s="18">
        <v>1999</v>
      </c>
      <c r="K58" s="10">
        <v>2000</v>
      </c>
      <c r="L58" s="18">
        <v>2001</v>
      </c>
      <c r="M58" s="10">
        <v>2002</v>
      </c>
      <c r="N58" s="18">
        <v>2003</v>
      </c>
      <c r="O58" s="10">
        <v>2004</v>
      </c>
      <c r="P58" s="18">
        <v>2005</v>
      </c>
      <c r="Q58" s="10">
        <v>2006</v>
      </c>
      <c r="R58" s="18">
        <v>2007</v>
      </c>
      <c r="S58" s="10">
        <v>2008</v>
      </c>
      <c r="T58" s="18">
        <v>2009</v>
      </c>
      <c r="U58" s="10">
        <v>2010</v>
      </c>
      <c r="V58" s="18">
        <v>2011</v>
      </c>
      <c r="W58" s="10">
        <v>2012</v>
      </c>
      <c r="X58" s="18">
        <v>2013</v>
      </c>
      <c r="Y58" s="10">
        <v>2014</v>
      </c>
      <c r="Z58" s="18">
        <v>2015</v>
      </c>
      <c r="AA58" s="11">
        <v>2016</v>
      </c>
    </row>
    <row r="59" spans="4:27" x14ac:dyDescent="0.25">
      <c r="D59" s="226" t="s">
        <v>17</v>
      </c>
      <c r="E59" s="227"/>
      <c r="F59" s="138" t="str">
        <f>+IF(F46&gt;0.33, "COMERCIO INTRAINDUSTRIAL", "INDICIO DE COMERCIO INTRAINDUSTRIAL")</f>
        <v>INDICIO DE COMERCIO INTRAINDUSTRIAL</v>
      </c>
      <c r="G59" s="175" t="str">
        <f t="shared" ref="G59:AA59" si="0">+IF(G46&gt;0.33, "COMERCIO INTRAINDUSTRIAL", "INDICIO DE COMERCIO INTRAINDUSTRIAL")</f>
        <v>INDICIO DE COMERCIO INTRAINDUSTRIAL</v>
      </c>
      <c r="H59" s="138" t="str">
        <f t="shared" si="0"/>
        <v>INDICIO DE COMERCIO INTRAINDUSTRIAL</v>
      </c>
      <c r="I59" s="175" t="str">
        <f t="shared" si="0"/>
        <v>INDICIO DE COMERCIO INTRAINDUSTRIAL</v>
      </c>
      <c r="J59" s="138" t="str">
        <f t="shared" si="0"/>
        <v>INDICIO DE COMERCIO INTRAINDUSTRIAL</v>
      </c>
      <c r="K59" s="175" t="str">
        <f t="shared" si="0"/>
        <v>INDICIO DE COMERCIO INTRAINDUSTRIAL</v>
      </c>
      <c r="L59" s="138" t="str">
        <f t="shared" si="0"/>
        <v>INDICIO DE COMERCIO INTRAINDUSTRIAL</v>
      </c>
      <c r="M59" s="175" t="str">
        <f t="shared" si="0"/>
        <v>INDICIO DE COMERCIO INTRAINDUSTRIAL</v>
      </c>
      <c r="N59" s="138" t="str">
        <f t="shared" si="0"/>
        <v>INDICIO DE COMERCIO INTRAINDUSTRIAL</v>
      </c>
      <c r="O59" s="175" t="str">
        <f t="shared" si="0"/>
        <v>INDICIO DE COMERCIO INTRAINDUSTRIAL</v>
      </c>
      <c r="P59" s="138" t="str">
        <f t="shared" si="0"/>
        <v>INDICIO DE COMERCIO INTRAINDUSTRIAL</v>
      </c>
      <c r="Q59" s="175" t="str">
        <f t="shared" si="0"/>
        <v>INDICIO DE COMERCIO INTRAINDUSTRIAL</v>
      </c>
      <c r="R59" s="138" t="str">
        <f t="shared" si="0"/>
        <v>INDICIO DE COMERCIO INTRAINDUSTRIAL</v>
      </c>
      <c r="S59" s="175" t="str">
        <f t="shared" si="0"/>
        <v>INDICIO DE COMERCIO INTRAINDUSTRIAL</v>
      </c>
      <c r="T59" s="138" t="str">
        <f t="shared" si="0"/>
        <v>INDICIO DE COMERCIO INTRAINDUSTRIAL</v>
      </c>
      <c r="U59" s="175" t="str">
        <f t="shared" si="0"/>
        <v>INDICIO DE COMERCIO INTRAINDUSTRIAL</v>
      </c>
      <c r="V59" s="138" t="str">
        <f t="shared" si="0"/>
        <v>INDICIO DE COMERCIO INTRAINDUSTRIAL</v>
      </c>
      <c r="W59" s="175" t="str">
        <f t="shared" si="0"/>
        <v>INDICIO DE COMERCIO INTRAINDUSTRIAL</v>
      </c>
      <c r="X59" s="138" t="str">
        <f t="shared" si="0"/>
        <v>INDICIO DE COMERCIO INTRAINDUSTRIAL</v>
      </c>
      <c r="Y59" s="175" t="str">
        <f t="shared" si="0"/>
        <v>INDICIO DE COMERCIO INTRAINDUSTRIAL</v>
      </c>
      <c r="Z59" s="138" t="str">
        <f t="shared" si="0"/>
        <v>INDICIO DE COMERCIO INTRAINDUSTRIAL</v>
      </c>
      <c r="AA59" s="176" t="str">
        <f t="shared" si="0"/>
        <v>INDICIO DE COMERCIO INTRAINDUSTRIAL</v>
      </c>
    </row>
    <row r="60" spans="4:27" x14ac:dyDescent="0.25">
      <c r="D60" s="228" t="s">
        <v>18</v>
      </c>
      <c r="E60" s="229"/>
      <c r="F60" s="139" t="str">
        <f t="shared" ref="F60:AA60" si="1">+IF(F47&gt;0.33, "COMERCIO INTRAINDUSTRIAL", "INDICIO DE COMERCIO INTRAINDUSTRIAL")</f>
        <v>INDICIO DE COMERCIO INTRAINDUSTRIAL</v>
      </c>
      <c r="G60" s="174" t="str">
        <f t="shared" si="1"/>
        <v>INDICIO DE COMERCIO INTRAINDUSTRIAL</v>
      </c>
      <c r="H60" s="139" t="str">
        <f t="shared" si="1"/>
        <v>INDICIO DE COMERCIO INTRAINDUSTRIAL</v>
      </c>
      <c r="I60" s="174" t="str">
        <f t="shared" si="1"/>
        <v>INDICIO DE COMERCIO INTRAINDUSTRIAL</v>
      </c>
      <c r="J60" s="139" t="str">
        <f t="shared" si="1"/>
        <v>INDICIO DE COMERCIO INTRAINDUSTRIAL</v>
      </c>
      <c r="K60" s="174" t="str">
        <f t="shared" si="1"/>
        <v>INDICIO DE COMERCIO INTRAINDUSTRIAL</v>
      </c>
      <c r="L60" s="139" t="str">
        <f t="shared" si="1"/>
        <v>INDICIO DE COMERCIO INTRAINDUSTRIAL</v>
      </c>
      <c r="M60" s="174" t="str">
        <f t="shared" si="1"/>
        <v>INDICIO DE COMERCIO INTRAINDUSTRIAL</v>
      </c>
      <c r="N60" s="139" t="str">
        <f t="shared" si="1"/>
        <v>INDICIO DE COMERCIO INTRAINDUSTRIAL</v>
      </c>
      <c r="O60" s="174" t="str">
        <f t="shared" si="1"/>
        <v>INDICIO DE COMERCIO INTRAINDUSTRIAL</v>
      </c>
      <c r="P60" s="139" t="str">
        <f t="shared" si="1"/>
        <v>INDICIO DE COMERCIO INTRAINDUSTRIAL</v>
      </c>
      <c r="Q60" s="174" t="str">
        <f t="shared" si="1"/>
        <v>INDICIO DE COMERCIO INTRAINDUSTRIAL</v>
      </c>
      <c r="R60" s="139" t="str">
        <f t="shared" si="1"/>
        <v>INDICIO DE COMERCIO INTRAINDUSTRIAL</v>
      </c>
      <c r="S60" s="174" t="str">
        <f t="shared" si="1"/>
        <v>INDICIO DE COMERCIO INTRAINDUSTRIAL</v>
      </c>
      <c r="T60" s="139" t="str">
        <f t="shared" si="1"/>
        <v>INDICIO DE COMERCIO INTRAINDUSTRIAL</v>
      </c>
      <c r="U60" s="174" t="str">
        <f t="shared" si="1"/>
        <v>INDICIO DE COMERCIO INTRAINDUSTRIAL</v>
      </c>
      <c r="V60" s="139" t="str">
        <f t="shared" si="1"/>
        <v>INDICIO DE COMERCIO INTRAINDUSTRIAL</v>
      </c>
      <c r="W60" s="174" t="str">
        <f t="shared" si="1"/>
        <v>INDICIO DE COMERCIO INTRAINDUSTRIAL</v>
      </c>
      <c r="X60" s="139" t="str">
        <f t="shared" si="1"/>
        <v>INDICIO DE COMERCIO INTRAINDUSTRIAL</v>
      </c>
      <c r="Y60" s="174" t="str">
        <f t="shared" si="1"/>
        <v>INDICIO DE COMERCIO INTRAINDUSTRIAL</v>
      </c>
      <c r="Z60" s="139" t="str">
        <f t="shared" si="1"/>
        <v>INDICIO DE COMERCIO INTRAINDUSTRIAL</v>
      </c>
      <c r="AA60" s="177" t="str">
        <f t="shared" si="1"/>
        <v>INDICIO DE COMERCIO INTRAINDUSTRIAL</v>
      </c>
    </row>
    <row r="61" spans="4:27" x14ac:dyDescent="0.25">
      <c r="D61" s="226" t="s">
        <v>19</v>
      </c>
      <c r="E61" s="227"/>
      <c r="F61" s="139" t="str">
        <f t="shared" ref="F61:AA61" si="2">+IF(F48&gt;0.33, "COMERCIO INTRAINDUSTRIAL", "INDICIO DE COMERCIO INTRAINDUSTRIAL")</f>
        <v>INDICIO DE COMERCIO INTRAINDUSTRIAL</v>
      </c>
      <c r="G61" s="174" t="str">
        <f t="shared" si="2"/>
        <v>INDICIO DE COMERCIO INTRAINDUSTRIAL</v>
      </c>
      <c r="H61" s="139" t="str">
        <f t="shared" si="2"/>
        <v>INDICIO DE COMERCIO INTRAINDUSTRIAL</v>
      </c>
      <c r="I61" s="174" t="str">
        <f t="shared" si="2"/>
        <v>INDICIO DE COMERCIO INTRAINDUSTRIAL</v>
      </c>
      <c r="J61" s="139" t="str">
        <f t="shared" si="2"/>
        <v>INDICIO DE COMERCIO INTRAINDUSTRIAL</v>
      </c>
      <c r="K61" s="174" t="str">
        <f t="shared" si="2"/>
        <v>INDICIO DE COMERCIO INTRAINDUSTRIAL</v>
      </c>
      <c r="L61" s="139" t="str">
        <f t="shared" si="2"/>
        <v>INDICIO DE COMERCIO INTRAINDUSTRIAL</v>
      </c>
      <c r="M61" s="174" t="str">
        <f t="shared" si="2"/>
        <v>INDICIO DE COMERCIO INTRAINDUSTRIAL</v>
      </c>
      <c r="N61" s="139" t="str">
        <f t="shared" si="2"/>
        <v>INDICIO DE COMERCIO INTRAINDUSTRIAL</v>
      </c>
      <c r="O61" s="174" t="str">
        <f t="shared" si="2"/>
        <v>INDICIO DE COMERCIO INTRAINDUSTRIAL</v>
      </c>
      <c r="P61" s="139" t="str">
        <f t="shared" si="2"/>
        <v>INDICIO DE COMERCIO INTRAINDUSTRIAL</v>
      </c>
      <c r="Q61" s="174" t="str">
        <f t="shared" si="2"/>
        <v>INDICIO DE COMERCIO INTRAINDUSTRIAL</v>
      </c>
      <c r="R61" s="139" t="str">
        <f t="shared" si="2"/>
        <v>INDICIO DE COMERCIO INTRAINDUSTRIAL</v>
      </c>
      <c r="S61" s="174" t="str">
        <f t="shared" si="2"/>
        <v>INDICIO DE COMERCIO INTRAINDUSTRIAL</v>
      </c>
      <c r="T61" s="139" t="str">
        <f t="shared" si="2"/>
        <v>INDICIO DE COMERCIO INTRAINDUSTRIAL</v>
      </c>
      <c r="U61" s="174" t="str">
        <f t="shared" si="2"/>
        <v>INDICIO DE COMERCIO INTRAINDUSTRIAL</v>
      </c>
      <c r="V61" s="139" t="str">
        <f t="shared" si="2"/>
        <v>INDICIO DE COMERCIO INTRAINDUSTRIAL</v>
      </c>
      <c r="W61" s="174" t="str">
        <f t="shared" si="2"/>
        <v>INDICIO DE COMERCIO INTRAINDUSTRIAL</v>
      </c>
      <c r="X61" s="139" t="str">
        <f t="shared" si="2"/>
        <v>INDICIO DE COMERCIO INTRAINDUSTRIAL</v>
      </c>
      <c r="Y61" s="174" t="str">
        <f t="shared" si="2"/>
        <v>INDICIO DE COMERCIO INTRAINDUSTRIAL</v>
      </c>
      <c r="Z61" s="139" t="str">
        <f t="shared" si="2"/>
        <v>INDICIO DE COMERCIO INTRAINDUSTRIAL</v>
      </c>
      <c r="AA61" s="177" t="str">
        <f t="shared" si="2"/>
        <v>INDICIO DE COMERCIO INTRAINDUSTRIAL</v>
      </c>
    </row>
    <row r="62" spans="4:27" x14ac:dyDescent="0.25">
      <c r="D62" s="228" t="s">
        <v>20</v>
      </c>
      <c r="E62" s="229"/>
      <c r="F62" s="139" t="str">
        <f t="shared" ref="F62:AA62" si="3">+IF(F49&gt;0.33, "COMERCIO INTRAINDUSTRIAL", "INDICIO DE COMERCIO INTRAINDUSTRIAL")</f>
        <v>COMERCIO INTRAINDUSTRIAL</v>
      </c>
      <c r="G62" s="174" t="str">
        <f t="shared" si="3"/>
        <v>COMERCIO INTRAINDUSTRIAL</v>
      </c>
      <c r="H62" s="139" t="str">
        <f t="shared" si="3"/>
        <v>COMERCIO INTRAINDUSTRIAL</v>
      </c>
      <c r="I62" s="174" t="str">
        <f t="shared" si="3"/>
        <v>COMERCIO INTRAINDUSTRIAL</v>
      </c>
      <c r="J62" s="139" t="str">
        <f t="shared" si="3"/>
        <v>COMERCIO INTRAINDUSTRIAL</v>
      </c>
      <c r="K62" s="174" t="str">
        <f t="shared" si="3"/>
        <v>COMERCIO INTRAINDUSTRIAL</v>
      </c>
      <c r="L62" s="139" t="str">
        <f t="shared" si="3"/>
        <v>COMERCIO INTRAINDUSTRIAL</v>
      </c>
      <c r="M62" s="174" t="str">
        <f t="shared" si="3"/>
        <v>COMERCIO INTRAINDUSTRIAL</v>
      </c>
      <c r="N62" s="139" t="str">
        <f t="shared" si="3"/>
        <v>COMERCIO INTRAINDUSTRIAL</v>
      </c>
      <c r="O62" s="174" t="str">
        <f t="shared" si="3"/>
        <v>COMERCIO INTRAINDUSTRIAL</v>
      </c>
      <c r="P62" s="139" t="str">
        <f t="shared" si="3"/>
        <v>COMERCIO INTRAINDUSTRIAL</v>
      </c>
      <c r="Q62" s="174" t="str">
        <f t="shared" si="3"/>
        <v>COMERCIO INTRAINDUSTRIAL</v>
      </c>
      <c r="R62" s="139" t="str">
        <f t="shared" si="3"/>
        <v>COMERCIO INTRAINDUSTRIAL</v>
      </c>
      <c r="S62" s="174" t="str">
        <f t="shared" si="3"/>
        <v>COMERCIO INTRAINDUSTRIAL</v>
      </c>
      <c r="T62" s="139" t="str">
        <f t="shared" si="3"/>
        <v>INDICIO DE COMERCIO INTRAINDUSTRIAL</v>
      </c>
      <c r="U62" s="174" t="str">
        <f t="shared" si="3"/>
        <v>COMERCIO INTRAINDUSTRIAL</v>
      </c>
      <c r="V62" s="139" t="str">
        <f t="shared" si="3"/>
        <v>INDICIO DE COMERCIO INTRAINDUSTRIAL</v>
      </c>
      <c r="W62" s="174" t="str">
        <f t="shared" si="3"/>
        <v>INDICIO DE COMERCIO INTRAINDUSTRIAL</v>
      </c>
      <c r="X62" s="139" t="str">
        <f t="shared" si="3"/>
        <v>INDICIO DE COMERCIO INTRAINDUSTRIAL</v>
      </c>
      <c r="Y62" s="174" t="str">
        <f t="shared" si="3"/>
        <v>INDICIO DE COMERCIO INTRAINDUSTRIAL</v>
      </c>
      <c r="Z62" s="139" t="str">
        <f t="shared" si="3"/>
        <v>INDICIO DE COMERCIO INTRAINDUSTRIAL</v>
      </c>
      <c r="AA62" s="177" t="str">
        <f t="shared" si="3"/>
        <v>INDICIO DE COMERCIO INTRAINDUSTRIAL</v>
      </c>
    </row>
    <row r="63" spans="4:27" x14ac:dyDescent="0.25">
      <c r="D63" s="226" t="s">
        <v>21</v>
      </c>
      <c r="E63" s="227"/>
      <c r="F63" s="139" t="str">
        <f t="shared" ref="F63:AA63" si="4">+IF(F50&gt;0.33, "COMERCIO INTRAINDUSTRIAL", "INDICIO DE COMERCIO INTRAINDUSTRIAL")</f>
        <v>COMERCIO INTRAINDUSTRIAL</v>
      </c>
      <c r="G63" s="174" t="str">
        <f t="shared" si="4"/>
        <v>COMERCIO INTRAINDUSTRIAL</v>
      </c>
      <c r="H63" s="139" t="str">
        <f t="shared" si="4"/>
        <v>COMERCIO INTRAINDUSTRIAL</v>
      </c>
      <c r="I63" s="174" t="str">
        <f t="shared" si="4"/>
        <v>COMERCIO INTRAINDUSTRIAL</v>
      </c>
      <c r="J63" s="139" t="str">
        <f t="shared" si="4"/>
        <v>COMERCIO INTRAINDUSTRIAL</v>
      </c>
      <c r="K63" s="174" t="str">
        <f t="shared" si="4"/>
        <v>COMERCIO INTRAINDUSTRIAL</v>
      </c>
      <c r="L63" s="139" t="str">
        <f t="shared" si="4"/>
        <v>COMERCIO INTRAINDUSTRIAL</v>
      </c>
      <c r="M63" s="174" t="str">
        <f t="shared" si="4"/>
        <v>COMERCIO INTRAINDUSTRIAL</v>
      </c>
      <c r="N63" s="139" t="str">
        <f t="shared" si="4"/>
        <v>COMERCIO INTRAINDUSTRIAL</v>
      </c>
      <c r="O63" s="174" t="str">
        <f t="shared" si="4"/>
        <v>COMERCIO INTRAINDUSTRIAL</v>
      </c>
      <c r="P63" s="139" t="str">
        <f t="shared" si="4"/>
        <v>COMERCIO INTRAINDUSTRIAL</v>
      </c>
      <c r="Q63" s="174" t="str">
        <f t="shared" si="4"/>
        <v>COMERCIO INTRAINDUSTRIAL</v>
      </c>
      <c r="R63" s="139" t="str">
        <f t="shared" si="4"/>
        <v>COMERCIO INTRAINDUSTRIAL</v>
      </c>
      <c r="S63" s="174" t="str">
        <f t="shared" si="4"/>
        <v>COMERCIO INTRAINDUSTRIAL</v>
      </c>
      <c r="T63" s="139" t="str">
        <f t="shared" si="4"/>
        <v>COMERCIO INTRAINDUSTRIAL</v>
      </c>
      <c r="U63" s="174" t="str">
        <f t="shared" si="4"/>
        <v>COMERCIO INTRAINDUSTRIAL</v>
      </c>
      <c r="V63" s="139" t="str">
        <f t="shared" si="4"/>
        <v>COMERCIO INTRAINDUSTRIAL</v>
      </c>
      <c r="W63" s="174" t="str">
        <f t="shared" si="4"/>
        <v>COMERCIO INTRAINDUSTRIAL</v>
      </c>
      <c r="X63" s="139" t="str">
        <f t="shared" si="4"/>
        <v>COMERCIO INTRAINDUSTRIAL</v>
      </c>
      <c r="Y63" s="174" t="str">
        <f t="shared" si="4"/>
        <v>COMERCIO INTRAINDUSTRIAL</v>
      </c>
      <c r="Z63" s="139" t="str">
        <f t="shared" si="4"/>
        <v>COMERCIO INTRAINDUSTRIAL</v>
      </c>
      <c r="AA63" s="177" t="str">
        <f t="shared" si="4"/>
        <v>COMERCIO INTRAINDUSTRIAL</v>
      </c>
    </row>
    <row r="64" spans="4:27" x14ac:dyDescent="0.25">
      <c r="D64" s="228" t="s">
        <v>22</v>
      </c>
      <c r="E64" s="229"/>
      <c r="F64" s="139" t="str">
        <f t="shared" ref="F64:AA64" si="5">+IF(F51&gt;0.33, "COMERCIO INTRAINDUSTRIAL", "INDICIO DE COMERCIO INTRAINDUSTRIAL")</f>
        <v>INDICIO DE COMERCIO INTRAINDUSTRIAL</v>
      </c>
      <c r="G64" s="174" t="str">
        <f t="shared" si="5"/>
        <v>INDICIO DE COMERCIO INTRAINDUSTRIAL</v>
      </c>
      <c r="H64" s="139" t="str">
        <f t="shared" si="5"/>
        <v>INDICIO DE COMERCIO INTRAINDUSTRIAL</v>
      </c>
      <c r="I64" s="174" t="str">
        <f t="shared" si="5"/>
        <v>INDICIO DE COMERCIO INTRAINDUSTRIAL</v>
      </c>
      <c r="J64" s="139" t="str">
        <f t="shared" si="5"/>
        <v>INDICIO DE COMERCIO INTRAINDUSTRIAL</v>
      </c>
      <c r="K64" s="174" t="str">
        <f t="shared" si="5"/>
        <v>INDICIO DE COMERCIO INTRAINDUSTRIAL</v>
      </c>
      <c r="L64" s="139" t="str">
        <f t="shared" si="5"/>
        <v>INDICIO DE COMERCIO INTRAINDUSTRIAL</v>
      </c>
      <c r="M64" s="174" t="str">
        <f t="shared" si="5"/>
        <v>INDICIO DE COMERCIO INTRAINDUSTRIAL</v>
      </c>
      <c r="N64" s="139" t="str">
        <f t="shared" si="5"/>
        <v>INDICIO DE COMERCIO INTRAINDUSTRIAL</v>
      </c>
      <c r="O64" s="174" t="str">
        <f t="shared" si="5"/>
        <v>INDICIO DE COMERCIO INTRAINDUSTRIAL</v>
      </c>
      <c r="P64" s="139" t="str">
        <f t="shared" si="5"/>
        <v>INDICIO DE COMERCIO INTRAINDUSTRIAL</v>
      </c>
      <c r="Q64" s="174" t="str">
        <f t="shared" si="5"/>
        <v>INDICIO DE COMERCIO INTRAINDUSTRIAL</v>
      </c>
      <c r="R64" s="139" t="str">
        <f t="shared" si="5"/>
        <v>INDICIO DE COMERCIO INTRAINDUSTRIAL</v>
      </c>
      <c r="S64" s="174" t="str">
        <f t="shared" si="5"/>
        <v>INDICIO DE COMERCIO INTRAINDUSTRIAL</v>
      </c>
      <c r="T64" s="139" t="str">
        <f t="shared" si="5"/>
        <v>INDICIO DE COMERCIO INTRAINDUSTRIAL</v>
      </c>
      <c r="U64" s="174" t="str">
        <f t="shared" si="5"/>
        <v>INDICIO DE COMERCIO INTRAINDUSTRIAL</v>
      </c>
      <c r="V64" s="139" t="str">
        <f t="shared" si="5"/>
        <v>INDICIO DE COMERCIO INTRAINDUSTRIAL</v>
      </c>
      <c r="W64" s="174" t="str">
        <f t="shared" si="5"/>
        <v>INDICIO DE COMERCIO INTRAINDUSTRIAL</v>
      </c>
      <c r="X64" s="139" t="str">
        <f t="shared" si="5"/>
        <v>INDICIO DE COMERCIO INTRAINDUSTRIAL</v>
      </c>
      <c r="Y64" s="174" t="str">
        <f t="shared" si="5"/>
        <v>INDICIO DE COMERCIO INTRAINDUSTRIAL</v>
      </c>
      <c r="Z64" s="139" t="str">
        <f t="shared" si="5"/>
        <v>INDICIO DE COMERCIO INTRAINDUSTRIAL</v>
      </c>
      <c r="AA64" s="177" t="str">
        <f t="shared" si="5"/>
        <v>INDICIO DE COMERCIO INTRAINDUSTRIAL</v>
      </c>
    </row>
    <row r="65" spans="4:27" x14ac:dyDescent="0.25">
      <c r="D65" s="226" t="s">
        <v>23</v>
      </c>
      <c r="E65" s="227"/>
      <c r="F65" s="139" t="str">
        <f t="shared" ref="F65:AA65" si="6">+IF(F52&gt;0.33, "COMERCIO INTRAINDUSTRIAL", "INDICIO DE COMERCIO INTRAINDUSTRIAL")</f>
        <v>INDICIO DE COMERCIO INTRAINDUSTRIAL</v>
      </c>
      <c r="G65" s="174" t="str">
        <f t="shared" si="6"/>
        <v>INDICIO DE COMERCIO INTRAINDUSTRIAL</v>
      </c>
      <c r="H65" s="139" t="str">
        <f t="shared" si="6"/>
        <v>INDICIO DE COMERCIO INTRAINDUSTRIAL</v>
      </c>
      <c r="I65" s="174" t="str">
        <f t="shared" si="6"/>
        <v>INDICIO DE COMERCIO INTRAINDUSTRIAL</v>
      </c>
      <c r="J65" s="139" t="str">
        <f t="shared" si="6"/>
        <v>INDICIO DE COMERCIO INTRAINDUSTRIAL</v>
      </c>
      <c r="K65" s="174" t="str">
        <f t="shared" si="6"/>
        <v>INDICIO DE COMERCIO INTRAINDUSTRIAL</v>
      </c>
      <c r="L65" s="139" t="str">
        <f t="shared" si="6"/>
        <v>INDICIO DE COMERCIO INTRAINDUSTRIAL</v>
      </c>
      <c r="M65" s="174" t="str">
        <f t="shared" si="6"/>
        <v>INDICIO DE COMERCIO INTRAINDUSTRIAL</v>
      </c>
      <c r="N65" s="139" t="str">
        <f t="shared" si="6"/>
        <v>INDICIO DE COMERCIO INTRAINDUSTRIAL</v>
      </c>
      <c r="O65" s="174" t="str">
        <f t="shared" si="6"/>
        <v>INDICIO DE COMERCIO INTRAINDUSTRIAL</v>
      </c>
      <c r="P65" s="139" t="str">
        <f t="shared" si="6"/>
        <v>INDICIO DE COMERCIO INTRAINDUSTRIAL</v>
      </c>
      <c r="Q65" s="174" t="str">
        <f t="shared" si="6"/>
        <v>INDICIO DE COMERCIO INTRAINDUSTRIAL</v>
      </c>
      <c r="R65" s="139" t="str">
        <f t="shared" si="6"/>
        <v>INDICIO DE COMERCIO INTRAINDUSTRIAL</v>
      </c>
      <c r="S65" s="174" t="str">
        <f t="shared" si="6"/>
        <v>INDICIO DE COMERCIO INTRAINDUSTRIAL</v>
      </c>
      <c r="T65" s="139" t="str">
        <f t="shared" si="6"/>
        <v>INDICIO DE COMERCIO INTRAINDUSTRIAL</v>
      </c>
      <c r="U65" s="174" t="str">
        <f t="shared" si="6"/>
        <v>INDICIO DE COMERCIO INTRAINDUSTRIAL</v>
      </c>
      <c r="V65" s="139" t="str">
        <f t="shared" si="6"/>
        <v>INDICIO DE COMERCIO INTRAINDUSTRIAL</v>
      </c>
      <c r="W65" s="174" t="str">
        <f t="shared" si="6"/>
        <v>INDICIO DE COMERCIO INTRAINDUSTRIAL</v>
      </c>
      <c r="X65" s="139" t="str">
        <f t="shared" si="6"/>
        <v>INDICIO DE COMERCIO INTRAINDUSTRIAL</v>
      </c>
      <c r="Y65" s="174" t="str">
        <f t="shared" si="6"/>
        <v>INDICIO DE COMERCIO INTRAINDUSTRIAL</v>
      </c>
      <c r="Z65" s="139" t="str">
        <f t="shared" si="6"/>
        <v>INDICIO DE COMERCIO INTRAINDUSTRIAL</v>
      </c>
      <c r="AA65" s="177" t="str">
        <f t="shared" si="6"/>
        <v>INDICIO DE COMERCIO INTRAINDUSTRIAL</v>
      </c>
    </row>
    <row r="66" spans="4:27" x14ac:dyDescent="0.25">
      <c r="D66" s="228" t="s">
        <v>24</v>
      </c>
      <c r="E66" s="229"/>
      <c r="F66" s="139" t="str">
        <f t="shared" ref="F66:AA66" si="7">+IF(F53&gt;0.33, "COMERCIO INTRAINDUSTRIAL", "INDICIO DE COMERCIO INTRAINDUSTRIAL")</f>
        <v>INDICIO DE COMERCIO INTRAINDUSTRIAL</v>
      </c>
      <c r="G66" s="174" t="str">
        <f t="shared" si="7"/>
        <v>INDICIO DE COMERCIO INTRAINDUSTRIAL</v>
      </c>
      <c r="H66" s="139" t="str">
        <f t="shared" si="7"/>
        <v>INDICIO DE COMERCIO INTRAINDUSTRIAL</v>
      </c>
      <c r="I66" s="174" t="str">
        <f t="shared" si="7"/>
        <v>INDICIO DE COMERCIO INTRAINDUSTRIAL</v>
      </c>
      <c r="J66" s="139" t="str">
        <f t="shared" si="7"/>
        <v>INDICIO DE COMERCIO INTRAINDUSTRIAL</v>
      </c>
      <c r="K66" s="174" t="str">
        <f t="shared" si="7"/>
        <v>INDICIO DE COMERCIO INTRAINDUSTRIAL</v>
      </c>
      <c r="L66" s="139" t="str">
        <f t="shared" si="7"/>
        <v>INDICIO DE COMERCIO INTRAINDUSTRIAL</v>
      </c>
      <c r="M66" s="174" t="str">
        <f t="shared" si="7"/>
        <v>INDICIO DE COMERCIO INTRAINDUSTRIAL</v>
      </c>
      <c r="N66" s="139" t="str">
        <f t="shared" si="7"/>
        <v>INDICIO DE COMERCIO INTRAINDUSTRIAL</v>
      </c>
      <c r="O66" s="174" t="str">
        <f t="shared" si="7"/>
        <v>INDICIO DE COMERCIO INTRAINDUSTRIAL</v>
      </c>
      <c r="P66" s="139" t="str">
        <f t="shared" si="7"/>
        <v>INDICIO DE COMERCIO INTRAINDUSTRIAL</v>
      </c>
      <c r="Q66" s="174" t="str">
        <f t="shared" si="7"/>
        <v>INDICIO DE COMERCIO INTRAINDUSTRIAL</v>
      </c>
      <c r="R66" s="139" t="str">
        <f t="shared" si="7"/>
        <v>INDICIO DE COMERCIO INTRAINDUSTRIAL</v>
      </c>
      <c r="S66" s="174" t="str">
        <f t="shared" si="7"/>
        <v>INDICIO DE COMERCIO INTRAINDUSTRIAL</v>
      </c>
      <c r="T66" s="139" t="str">
        <f t="shared" si="7"/>
        <v>INDICIO DE COMERCIO INTRAINDUSTRIAL</v>
      </c>
      <c r="U66" s="174" t="str">
        <f t="shared" si="7"/>
        <v>INDICIO DE COMERCIO INTRAINDUSTRIAL</v>
      </c>
      <c r="V66" s="139" t="str">
        <f t="shared" si="7"/>
        <v>INDICIO DE COMERCIO INTRAINDUSTRIAL</v>
      </c>
      <c r="W66" s="174" t="str">
        <f t="shared" si="7"/>
        <v>INDICIO DE COMERCIO INTRAINDUSTRIAL</v>
      </c>
      <c r="X66" s="139" t="str">
        <f t="shared" si="7"/>
        <v>INDICIO DE COMERCIO INTRAINDUSTRIAL</v>
      </c>
      <c r="Y66" s="174" t="str">
        <f t="shared" si="7"/>
        <v>INDICIO DE COMERCIO INTRAINDUSTRIAL</v>
      </c>
      <c r="Z66" s="139" t="str">
        <f t="shared" si="7"/>
        <v>INDICIO DE COMERCIO INTRAINDUSTRIAL</v>
      </c>
      <c r="AA66" s="177" t="str">
        <f t="shared" si="7"/>
        <v>INDICIO DE COMERCIO INTRAINDUSTRIAL</v>
      </c>
    </row>
    <row r="67" spans="4:27" x14ac:dyDescent="0.25">
      <c r="D67" s="226" t="s">
        <v>25</v>
      </c>
      <c r="E67" s="227"/>
      <c r="F67" s="139" t="str">
        <f t="shared" ref="F67:AA67" si="8">+IF(F54&gt;0.33, "COMERCIO INTRAINDUSTRIAL", "INDICIO DE COMERCIO INTRAINDUSTRIAL")</f>
        <v>INDICIO DE COMERCIO INTRAINDUSTRIAL</v>
      </c>
      <c r="G67" s="174" t="str">
        <f t="shared" si="8"/>
        <v>INDICIO DE COMERCIO INTRAINDUSTRIAL</v>
      </c>
      <c r="H67" s="139" t="str">
        <f t="shared" si="8"/>
        <v>INDICIO DE COMERCIO INTRAINDUSTRIAL</v>
      </c>
      <c r="I67" s="174" t="str">
        <f t="shared" si="8"/>
        <v>INDICIO DE COMERCIO INTRAINDUSTRIAL</v>
      </c>
      <c r="J67" s="139" t="str">
        <f t="shared" si="8"/>
        <v>INDICIO DE COMERCIO INTRAINDUSTRIAL</v>
      </c>
      <c r="K67" s="174" t="str">
        <f t="shared" si="8"/>
        <v>INDICIO DE COMERCIO INTRAINDUSTRIAL</v>
      </c>
      <c r="L67" s="139" t="str">
        <f t="shared" si="8"/>
        <v>COMERCIO INTRAINDUSTRIAL</v>
      </c>
      <c r="M67" s="174" t="str">
        <f t="shared" si="8"/>
        <v>COMERCIO INTRAINDUSTRIAL</v>
      </c>
      <c r="N67" s="139" t="str">
        <f t="shared" si="8"/>
        <v>COMERCIO INTRAINDUSTRIAL</v>
      </c>
      <c r="O67" s="174" t="str">
        <f t="shared" si="8"/>
        <v>COMERCIO INTRAINDUSTRIAL</v>
      </c>
      <c r="P67" s="139" t="str">
        <f t="shared" si="8"/>
        <v>COMERCIO INTRAINDUSTRIAL</v>
      </c>
      <c r="Q67" s="174" t="str">
        <f t="shared" si="8"/>
        <v>COMERCIO INTRAINDUSTRIAL</v>
      </c>
      <c r="R67" s="139" t="str">
        <f t="shared" si="8"/>
        <v>COMERCIO INTRAINDUSTRIAL</v>
      </c>
      <c r="S67" s="174" t="str">
        <f t="shared" si="8"/>
        <v>INDICIO DE COMERCIO INTRAINDUSTRIAL</v>
      </c>
      <c r="T67" s="139" t="str">
        <f t="shared" si="8"/>
        <v>INDICIO DE COMERCIO INTRAINDUSTRIAL</v>
      </c>
      <c r="U67" s="174" t="str">
        <f t="shared" si="8"/>
        <v>INDICIO DE COMERCIO INTRAINDUSTRIAL</v>
      </c>
      <c r="V67" s="139" t="str">
        <f t="shared" si="8"/>
        <v>INDICIO DE COMERCIO INTRAINDUSTRIAL</v>
      </c>
      <c r="W67" s="174" t="str">
        <f t="shared" si="8"/>
        <v>INDICIO DE COMERCIO INTRAINDUSTRIAL</v>
      </c>
      <c r="X67" s="139" t="str">
        <f t="shared" si="8"/>
        <v>INDICIO DE COMERCIO INTRAINDUSTRIAL</v>
      </c>
      <c r="Y67" s="174" t="str">
        <f t="shared" si="8"/>
        <v>INDICIO DE COMERCIO INTRAINDUSTRIAL</v>
      </c>
      <c r="Z67" s="139" t="str">
        <f t="shared" si="8"/>
        <v>INDICIO DE COMERCIO INTRAINDUSTRIAL</v>
      </c>
      <c r="AA67" s="177" t="str">
        <f t="shared" si="8"/>
        <v>INDICIO DE COMERCIO INTRAINDUSTRIAL</v>
      </c>
    </row>
    <row r="68" spans="4:27" ht="15.75" thickBot="1" x14ac:dyDescent="0.3">
      <c r="D68" s="224" t="s">
        <v>26</v>
      </c>
      <c r="E68" s="225"/>
      <c r="F68" s="140" t="str">
        <f t="shared" ref="F68:AA68" si="9">+IF(F55&gt;0.33, "COMERCIO INTRAINDUSTRIAL", "INDICIO DE COMERCIO INTRAINDUSTRIAL")</f>
        <v>INDICIO DE COMERCIO INTRAINDUSTRIAL</v>
      </c>
      <c r="G68" s="178" t="str">
        <f t="shared" si="9"/>
        <v>INDICIO DE COMERCIO INTRAINDUSTRIAL</v>
      </c>
      <c r="H68" s="140" t="str">
        <f t="shared" si="9"/>
        <v>INDICIO DE COMERCIO INTRAINDUSTRIAL</v>
      </c>
      <c r="I68" s="178" t="str">
        <f t="shared" si="9"/>
        <v>COMERCIO INTRAINDUSTRIAL</v>
      </c>
      <c r="J68" s="140" t="str">
        <f t="shared" si="9"/>
        <v>INDICIO DE COMERCIO INTRAINDUSTRIAL</v>
      </c>
      <c r="K68" s="178" t="str">
        <f t="shared" si="9"/>
        <v>INDICIO DE COMERCIO INTRAINDUSTRIAL</v>
      </c>
      <c r="L68" s="140" t="str">
        <f t="shared" si="9"/>
        <v>INDICIO DE COMERCIO INTRAINDUSTRIAL</v>
      </c>
      <c r="M68" s="178" t="str">
        <f t="shared" si="9"/>
        <v>INDICIO DE COMERCIO INTRAINDUSTRIAL</v>
      </c>
      <c r="N68" s="140" t="str">
        <f t="shared" si="9"/>
        <v>INDICIO DE COMERCIO INTRAINDUSTRIAL</v>
      </c>
      <c r="O68" s="178" t="str">
        <f t="shared" si="9"/>
        <v>INDICIO DE COMERCIO INTRAINDUSTRIAL</v>
      </c>
      <c r="P68" s="140" t="str">
        <f t="shared" si="9"/>
        <v>INDICIO DE COMERCIO INTRAINDUSTRIAL</v>
      </c>
      <c r="Q68" s="178" t="str">
        <f t="shared" si="9"/>
        <v>INDICIO DE COMERCIO INTRAINDUSTRIAL</v>
      </c>
      <c r="R68" s="140" t="str">
        <f t="shared" si="9"/>
        <v>INDICIO DE COMERCIO INTRAINDUSTRIAL</v>
      </c>
      <c r="S68" s="178" t="str">
        <f t="shared" si="9"/>
        <v>INDICIO DE COMERCIO INTRAINDUSTRIAL</v>
      </c>
      <c r="T68" s="140" t="str">
        <f t="shared" si="9"/>
        <v>INDICIO DE COMERCIO INTRAINDUSTRIAL</v>
      </c>
      <c r="U68" s="178" t="str">
        <f t="shared" si="9"/>
        <v>INDICIO DE COMERCIO INTRAINDUSTRIAL</v>
      </c>
      <c r="V68" s="140" t="str">
        <f t="shared" si="9"/>
        <v>INDICIO DE COMERCIO INTRAINDUSTRIAL</v>
      </c>
      <c r="W68" s="178" t="str">
        <f t="shared" si="9"/>
        <v>INDICIO DE COMERCIO INTRAINDUSTRIAL</v>
      </c>
      <c r="X68" s="140" t="str">
        <f t="shared" si="9"/>
        <v>INDICIO DE COMERCIO INTRAINDUSTRIAL</v>
      </c>
      <c r="Y68" s="178" t="str">
        <f t="shared" si="9"/>
        <v>INDICIO DE COMERCIO INTRAINDUSTRIAL</v>
      </c>
      <c r="Z68" s="140" t="str">
        <f t="shared" si="9"/>
        <v>INDICIO DE COMERCIO INTRAINDUSTRIAL</v>
      </c>
      <c r="AA68" s="179" t="str">
        <f t="shared" si="9"/>
        <v>INDICIO DE COMERCIO INTRAINDUSTRIAL</v>
      </c>
    </row>
    <row r="69" spans="4:27" x14ac:dyDescent="0.25">
      <c r="D69" s="1" t="s">
        <v>57</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workbookViewId="0">
      <selection activeCell="N23" sqref="N23"/>
    </sheetView>
  </sheetViews>
  <sheetFormatPr baseColWidth="10" defaultRowHeight="15" x14ac:dyDescent="0.25"/>
  <sheetData>
    <row r="2" spans="2:10" x14ac:dyDescent="0.25">
      <c r="B2" s="1"/>
      <c r="C2" s="1"/>
      <c r="D2" s="1"/>
      <c r="E2" s="1"/>
      <c r="F2" s="1"/>
      <c r="G2" s="1"/>
      <c r="H2" s="1"/>
      <c r="I2" s="1"/>
      <c r="J2" s="1"/>
    </row>
    <row r="3" spans="2:10" ht="23.25" x14ac:dyDescent="0.3">
      <c r="B3" s="181" t="s">
        <v>13</v>
      </c>
      <c r="C3" s="181"/>
      <c r="D3" s="181"/>
      <c r="E3" s="181"/>
      <c r="F3" s="181"/>
      <c r="G3" s="181"/>
      <c r="H3" s="181"/>
      <c r="I3" s="181"/>
      <c r="J3" s="4"/>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1"/>
      <c r="D7" s="1"/>
      <c r="E7" s="1"/>
      <c r="F7" s="1"/>
      <c r="G7" s="1"/>
      <c r="H7" s="1"/>
      <c r="I7" s="1"/>
      <c r="J7" s="1"/>
    </row>
    <row r="8" spans="2:10" x14ac:dyDescent="0.25">
      <c r="B8" s="1"/>
      <c r="C8" s="1"/>
      <c r="D8" s="1"/>
      <c r="E8" s="1"/>
      <c r="F8" s="1"/>
      <c r="G8" s="1"/>
      <c r="H8" s="1"/>
      <c r="I8" s="1"/>
      <c r="J8" s="1"/>
    </row>
    <row r="9" spans="2:10" x14ac:dyDescent="0.25">
      <c r="B9" s="1"/>
      <c r="C9" s="1"/>
      <c r="D9" s="1"/>
      <c r="E9" s="1"/>
      <c r="F9" s="1"/>
      <c r="G9" s="1"/>
      <c r="H9" s="1"/>
      <c r="I9" s="1"/>
      <c r="J9" s="1"/>
    </row>
    <row r="10" spans="2:10" x14ac:dyDescent="0.25">
      <c r="B10" s="1"/>
      <c r="C10" s="1"/>
      <c r="D10" s="1"/>
      <c r="E10" s="1"/>
      <c r="F10" s="1"/>
      <c r="G10" s="1"/>
      <c r="H10" s="1"/>
      <c r="I10" s="1"/>
      <c r="J10" s="1"/>
    </row>
    <row r="11" spans="2:10" x14ac:dyDescent="0.25">
      <c r="B11" s="1"/>
      <c r="C11" s="1"/>
      <c r="D11" s="1"/>
      <c r="E11" s="1"/>
      <c r="F11" s="1"/>
      <c r="G11" s="1"/>
      <c r="H11" s="1"/>
      <c r="I11" s="1"/>
      <c r="J11" s="1"/>
    </row>
    <row r="12" spans="2:10" x14ac:dyDescent="0.25">
      <c r="B12" s="1"/>
      <c r="C12" s="1"/>
      <c r="D12" s="1"/>
      <c r="E12" s="1"/>
      <c r="F12" s="1"/>
      <c r="G12" s="1"/>
      <c r="H12" s="1"/>
      <c r="I12" s="1"/>
      <c r="J12" s="1"/>
    </row>
    <row r="13" spans="2:10" x14ac:dyDescent="0.25">
      <c r="B13" s="1"/>
      <c r="C13" s="1"/>
      <c r="D13" s="1"/>
      <c r="E13" s="1"/>
      <c r="F13" s="1"/>
      <c r="G13" s="1"/>
      <c r="H13" s="1"/>
      <c r="I13" s="1"/>
      <c r="J13" s="1"/>
    </row>
    <row r="14" spans="2:10" x14ac:dyDescent="0.25">
      <c r="B14" s="1"/>
      <c r="C14" s="1"/>
      <c r="D14" s="1"/>
      <c r="E14" s="1"/>
      <c r="F14" s="1"/>
      <c r="G14" s="1"/>
      <c r="H14" s="1"/>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row r="27" spans="2:10" x14ac:dyDescent="0.25">
      <c r="B27" s="1"/>
      <c r="C27" s="1"/>
      <c r="D27" s="1"/>
      <c r="E27" s="1"/>
      <c r="F27" s="1"/>
      <c r="G27" s="1"/>
      <c r="H27" s="1"/>
      <c r="I27" s="1"/>
      <c r="J27" s="1"/>
    </row>
  </sheetData>
  <mergeCells count="1">
    <mergeCell ref="B3:I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tabSelected="1" workbookViewId="0">
      <selection activeCell="A66" sqref="A66"/>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11" max="11" width="12.140625" customWidth="1"/>
    <col min="20" max="22" width="12.42578125" bestFit="1" customWidth="1"/>
  </cols>
  <sheetData>
    <row r="7" spans="2:16" ht="15" customHeight="1" x14ac:dyDescent="0.25">
      <c r="B7" s="188" t="s">
        <v>52</v>
      </c>
      <c r="C7" s="188"/>
      <c r="D7" s="188"/>
      <c r="E7" s="188"/>
      <c r="M7" s="188" t="s">
        <v>4</v>
      </c>
      <c r="N7" s="188"/>
      <c r="O7" s="188"/>
      <c r="P7" s="188"/>
    </row>
    <row r="8" spans="2:16" x14ac:dyDescent="0.25">
      <c r="B8" s="188"/>
      <c r="C8" s="188"/>
      <c r="D8" s="188"/>
      <c r="E8" s="188"/>
      <c r="G8" s="190" t="s">
        <v>0</v>
      </c>
      <c r="H8" s="190"/>
      <c r="I8" s="190"/>
      <c r="J8" s="190"/>
      <c r="M8" s="188"/>
      <c r="N8" s="188"/>
      <c r="O8" s="188"/>
      <c r="P8" s="188"/>
    </row>
    <row r="9" spans="2:16" x14ac:dyDescent="0.25">
      <c r="B9" s="188"/>
      <c r="C9" s="188"/>
      <c r="D9" s="188"/>
      <c r="E9" s="188"/>
      <c r="G9" s="190"/>
      <c r="H9" s="190"/>
      <c r="I9" s="190"/>
      <c r="J9" s="190"/>
      <c r="M9" s="188"/>
      <c r="N9" s="188"/>
      <c r="O9" s="188"/>
      <c r="P9" s="188"/>
    </row>
    <row r="10" spans="2:16" x14ac:dyDescent="0.25">
      <c r="B10" s="188"/>
      <c r="C10" s="188"/>
      <c r="D10" s="188"/>
      <c r="E10" s="188"/>
      <c r="G10" s="190"/>
      <c r="H10" s="190"/>
      <c r="I10" s="190"/>
      <c r="J10" s="190"/>
      <c r="M10" s="188"/>
      <c r="N10" s="188"/>
      <c r="O10" s="188"/>
      <c r="P10" s="188"/>
    </row>
    <row r="11" spans="2:16" x14ac:dyDescent="0.25">
      <c r="B11" s="188"/>
      <c r="C11" s="188"/>
      <c r="D11" s="188"/>
      <c r="E11" s="188"/>
      <c r="G11" s="190"/>
      <c r="H11" s="190"/>
      <c r="I11" s="190"/>
      <c r="J11" s="190"/>
      <c r="M11" s="188"/>
      <c r="N11" s="188"/>
      <c r="O11" s="188"/>
      <c r="P11" s="188"/>
    </row>
    <row r="12" spans="2:16" x14ac:dyDescent="0.25">
      <c r="B12" s="188"/>
      <c r="C12" s="188"/>
      <c r="D12" s="188"/>
      <c r="E12" s="188"/>
      <c r="G12" s="190"/>
      <c r="H12" s="190"/>
      <c r="I12" s="190"/>
      <c r="J12" s="190"/>
      <c r="M12" s="188"/>
      <c r="N12" s="188"/>
      <c r="O12" s="188"/>
      <c r="P12" s="188"/>
    </row>
    <row r="13" spans="2:16" x14ac:dyDescent="0.25">
      <c r="B13" s="188"/>
      <c r="C13" s="188"/>
      <c r="D13" s="188"/>
      <c r="E13" s="188"/>
      <c r="G13" s="190"/>
      <c r="H13" s="190"/>
      <c r="I13" s="190"/>
      <c r="J13" s="190"/>
      <c r="M13" s="188"/>
      <c r="N13" s="188"/>
      <c r="O13" s="188"/>
      <c r="P13" s="188"/>
    </row>
    <row r="14" spans="2:16" x14ac:dyDescent="0.25">
      <c r="B14" s="188"/>
      <c r="C14" s="188"/>
      <c r="D14" s="188"/>
      <c r="E14" s="188"/>
      <c r="G14" s="190"/>
      <c r="H14" s="190"/>
      <c r="I14" s="190"/>
      <c r="J14" s="190"/>
      <c r="M14" s="188"/>
      <c r="N14" s="188"/>
      <c r="O14" s="188"/>
      <c r="P14" s="188"/>
    </row>
    <row r="15" spans="2:16" x14ac:dyDescent="0.25">
      <c r="B15" s="188"/>
      <c r="C15" s="188"/>
      <c r="D15" s="188"/>
      <c r="E15" s="188"/>
      <c r="G15" s="190"/>
      <c r="H15" s="190"/>
      <c r="I15" s="190"/>
      <c r="J15" s="190"/>
      <c r="M15" s="188"/>
      <c r="N15" s="188"/>
      <c r="O15" s="188"/>
      <c r="P15" s="188"/>
    </row>
    <row r="16" spans="2:16" x14ac:dyDescent="0.25">
      <c r="B16" s="188"/>
      <c r="C16" s="188"/>
      <c r="D16" s="188"/>
      <c r="E16" s="188"/>
      <c r="G16" s="190"/>
      <c r="H16" s="190"/>
      <c r="I16" s="190"/>
      <c r="J16" s="190"/>
      <c r="M16" s="188"/>
      <c r="N16" s="188"/>
      <c r="O16" s="188"/>
      <c r="P16" s="188"/>
    </row>
    <row r="17" spans="3:15" x14ac:dyDescent="0.25">
      <c r="C17" s="189" t="s">
        <v>3</v>
      </c>
      <c r="D17" s="189"/>
      <c r="E17" s="189"/>
      <c r="M17" s="189" t="s">
        <v>3</v>
      </c>
      <c r="N17" s="189"/>
      <c r="O17" s="189"/>
    </row>
    <row r="43" spans="2:25" x14ac:dyDescent="0.25">
      <c r="C43" s="6" t="s">
        <v>14</v>
      </c>
      <c r="D43" s="7"/>
      <c r="E43" s="7"/>
      <c r="F43" s="7"/>
      <c r="G43" s="7"/>
      <c r="H43" s="7"/>
      <c r="I43" s="7"/>
    </row>
    <row r="44" spans="2:25" ht="15.75" thickBot="1" x14ac:dyDescent="0.3"/>
    <row r="45" spans="2:25" ht="15.75" thickBot="1" x14ac:dyDescent="0.3">
      <c r="B45" s="8" t="s">
        <v>15</v>
      </c>
      <c r="C45" s="9"/>
      <c r="D45" s="18">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191" t="s">
        <v>27</v>
      </c>
      <c r="C46" s="192"/>
      <c r="D46" s="22">
        <v>89684.448000000004</v>
      </c>
      <c r="E46" s="23">
        <v>89154.880000000005</v>
      </c>
      <c r="F46" s="22">
        <v>113955.39200000001</v>
      </c>
      <c r="G46" s="23">
        <v>127537.272</v>
      </c>
      <c r="H46" s="22">
        <v>201835.50399999999</v>
      </c>
      <c r="I46" s="23">
        <v>230474.41099999999</v>
      </c>
      <c r="J46" s="22">
        <v>261342.06400000001</v>
      </c>
      <c r="K46" s="23">
        <v>306584.19500000001</v>
      </c>
      <c r="L46" s="22">
        <v>358162.88400000002</v>
      </c>
      <c r="M46" s="23">
        <v>525066.897</v>
      </c>
      <c r="N46" s="22">
        <v>610934.196</v>
      </c>
      <c r="O46" s="23">
        <v>581598.951</v>
      </c>
      <c r="P46" s="22">
        <v>495448.17200000002</v>
      </c>
      <c r="Q46" s="23">
        <v>616956.83299999998</v>
      </c>
      <c r="R46" s="22">
        <v>535705.61499999999</v>
      </c>
      <c r="S46" s="23">
        <v>638214.73600000003</v>
      </c>
      <c r="T46" s="22">
        <v>704938.26800000004</v>
      </c>
      <c r="U46" s="23">
        <v>835104.45299999998</v>
      </c>
      <c r="V46" s="22">
        <v>863806.44400000002</v>
      </c>
      <c r="W46" s="23">
        <v>914415.88199999998</v>
      </c>
      <c r="X46" s="22">
        <v>914260.26699999999</v>
      </c>
      <c r="Y46" s="24">
        <v>936877.80299999996</v>
      </c>
    </row>
    <row r="47" spans="2:25" x14ac:dyDescent="0.25">
      <c r="B47" s="184" t="s">
        <v>17</v>
      </c>
      <c r="C47" s="185"/>
      <c r="D47" s="19">
        <v>3683.6129999999998</v>
      </c>
      <c r="E47" s="12">
        <v>11764.687</v>
      </c>
      <c r="F47" s="19">
        <v>7778.1729999999998</v>
      </c>
      <c r="G47" s="12">
        <v>1654.8219999999999</v>
      </c>
      <c r="H47" s="19">
        <v>2748.8969999999999</v>
      </c>
      <c r="I47" s="12">
        <v>4673.1419999999998</v>
      </c>
      <c r="J47" s="19">
        <v>8354.1749999999993</v>
      </c>
      <c r="K47" s="12">
        <v>6595.4170000000004</v>
      </c>
      <c r="L47" s="19">
        <v>13741.512000000001</v>
      </c>
      <c r="M47" s="12">
        <v>20703.482</v>
      </c>
      <c r="N47" s="19">
        <v>22199.234</v>
      </c>
      <c r="O47" s="12">
        <v>48120.531999999999</v>
      </c>
      <c r="P47" s="19">
        <v>20960.383999999998</v>
      </c>
      <c r="Q47" s="12">
        <v>22207.844000000001</v>
      </c>
      <c r="R47" s="19">
        <v>56110.686999999998</v>
      </c>
      <c r="S47" s="12">
        <v>53236.811999999998</v>
      </c>
      <c r="T47" s="19">
        <v>66080.009999999995</v>
      </c>
      <c r="U47" s="12">
        <v>39052.036</v>
      </c>
      <c r="V47" s="19">
        <v>31597.173999999999</v>
      </c>
      <c r="W47" s="12">
        <v>40681.858999999997</v>
      </c>
      <c r="X47" s="19">
        <v>58936.394</v>
      </c>
      <c r="Y47" s="13">
        <v>39203.038</v>
      </c>
    </row>
    <row r="48" spans="2:25" x14ac:dyDescent="0.25">
      <c r="B48" s="182" t="s">
        <v>18</v>
      </c>
      <c r="C48" s="183"/>
      <c r="D48" s="20">
        <v>79.995999999999995</v>
      </c>
      <c r="E48" s="14">
        <v>57.6</v>
      </c>
      <c r="F48" s="20">
        <v>38.399000000000001</v>
      </c>
      <c r="G48" s="14">
        <v>115.679</v>
      </c>
      <c r="H48" s="20">
        <v>1600.223</v>
      </c>
      <c r="I48" s="14">
        <v>55.38</v>
      </c>
      <c r="J48" s="20"/>
      <c r="K48" s="14">
        <v>32.426000000000002</v>
      </c>
      <c r="L48" s="20">
        <v>334.59</v>
      </c>
      <c r="M48" s="14">
        <v>132.49199999999999</v>
      </c>
      <c r="N48" s="20">
        <v>12.302</v>
      </c>
      <c r="O48" s="14">
        <v>34.088000000000001</v>
      </c>
      <c r="P48" s="20">
        <v>141.78800000000001</v>
      </c>
      <c r="Q48" s="14">
        <v>70.918000000000006</v>
      </c>
      <c r="R48" s="20">
        <v>912.64200000000005</v>
      </c>
      <c r="S48" s="14">
        <v>256.21899999999999</v>
      </c>
      <c r="T48" s="20">
        <v>86.936999999999998</v>
      </c>
      <c r="U48" s="14">
        <v>40.865000000000002</v>
      </c>
      <c r="V48" s="20">
        <v>83.763999999999996</v>
      </c>
      <c r="W48" s="14">
        <v>78.441000000000003</v>
      </c>
      <c r="X48" s="20">
        <v>328.44600000000003</v>
      </c>
      <c r="Y48" s="15">
        <v>82.981999999999999</v>
      </c>
    </row>
    <row r="49" spans="2:25" s="1" customFormat="1" x14ac:dyDescent="0.25">
      <c r="B49" s="184" t="s">
        <v>19</v>
      </c>
      <c r="C49" s="185"/>
      <c r="D49" s="19">
        <v>75.271000000000001</v>
      </c>
      <c r="E49" s="12">
        <v>102.983</v>
      </c>
      <c r="F49" s="19">
        <v>2313.748</v>
      </c>
      <c r="G49" s="12">
        <v>2439.7420000000002</v>
      </c>
      <c r="H49" s="19">
        <v>4494.3760000000002</v>
      </c>
      <c r="I49" s="12">
        <v>5332.9319999999998</v>
      </c>
      <c r="J49" s="19">
        <v>5420.7640000000001</v>
      </c>
      <c r="K49" s="12">
        <v>7651.192</v>
      </c>
      <c r="L49" s="19">
        <v>6951.4930000000004</v>
      </c>
      <c r="M49" s="12">
        <v>8240.7909999999993</v>
      </c>
      <c r="N49" s="19">
        <v>5468.8649999999998</v>
      </c>
      <c r="O49" s="12">
        <v>4228.8270000000002</v>
      </c>
      <c r="P49" s="19">
        <v>4369.2479999999996</v>
      </c>
      <c r="Q49" s="12">
        <v>12492.634</v>
      </c>
      <c r="R49" s="19">
        <v>9401.6380000000008</v>
      </c>
      <c r="S49" s="12">
        <v>9750.8209999999999</v>
      </c>
      <c r="T49" s="19">
        <v>13507.334999999999</v>
      </c>
      <c r="U49" s="12">
        <v>23539.337</v>
      </c>
      <c r="V49" s="19">
        <v>16575.492999999999</v>
      </c>
      <c r="W49" s="12">
        <v>32642.21</v>
      </c>
      <c r="X49" s="19">
        <v>21795.455999999998</v>
      </c>
      <c r="Y49" s="13">
        <v>19155.697</v>
      </c>
    </row>
    <row r="50" spans="2:25" x14ac:dyDescent="0.25">
      <c r="B50" s="182" t="s">
        <v>20</v>
      </c>
      <c r="C50" s="183"/>
      <c r="D50" s="20">
        <v>23350.02</v>
      </c>
      <c r="E50" s="14">
        <v>2012.1020000000001</v>
      </c>
      <c r="F50" s="20">
        <v>5456.942</v>
      </c>
      <c r="G50" s="14">
        <v>4032.0540000000001</v>
      </c>
      <c r="H50" s="20">
        <v>45482.741999999998</v>
      </c>
      <c r="I50" s="14">
        <v>26751.79</v>
      </c>
      <c r="J50" s="20">
        <v>14406.989</v>
      </c>
      <c r="K50" s="14">
        <v>5807.5550000000003</v>
      </c>
      <c r="L50" s="20">
        <v>36278.457000000002</v>
      </c>
      <c r="M50" s="14">
        <v>126362.497</v>
      </c>
      <c r="N50" s="20">
        <v>178158.07999999999</v>
      </c>
      <c r="O50" s="14">
        <v>76450.085999999996</v>
      </c>
      <c r="P50" s="20">
        <v>18278.227999999999</v>
      </c>
      <c r="Q50" s="14">
        <v>132349.87899999999</v>
      </c>
      <c r="R50" s="20">
        <v>51513.856</v>
      </c>
      <c r="S50" s="14">
        <v>139908.02100000001</v>
      </c>
      <c r="T50" s="20">
        <v>99088.153999999995</v>
      </c>
      <c r="U50" s="14">
        <v>96279.201000000001</v>
      </c>
      <c r="V50" s="20">
        <v>79158.342999999993</v>
      </c>
      <c r="W50" s="14">
        <v>135933.704</v>
      </c>
      <c r="X50" s="20">
        <v>122285.9</v>
      </c>
      <c r="Y50" s="15">
        <v>73580.646999999997</v>
      </c>
    </row>
    <row r="51" spans="2:25" s="1" customFormat="1" x14ac:dyDescent="0.25">
      <c r="B51" s="184" t="s">
        <v>21</v>
      </c>
      <c r="C51" s="185"/>
      <c r="D51" s="19">
        <v>4248.3109999999997</v>
      </c>
      <c r="E51" s="12">
        <v>3016.0230000000001</v>
      </c>
      <c r="F51" s="19">
        <v>6416.9570000000003</v>
      </c>
      <c r="G51" s="12">
        <v>2342.105</v>
      </c>
      <c r="H51" s="19">
        <v>6325.8289999999997</v>
      </c>
      <c r="I51" s="12">
        <v>4982.9380000000001</v>
      </c>
      <c r="J51" s="19">
        <v>9053.4840000000004</v>
      </c>
      <c r="K51" s="12">
        <v>10013.464</v>
      </c>
      <c r="L51" s="19">
        <v>7720.7659999999996</v>
      </c>
      <c r="M51" s="12">
        <v>20646.760999999999</v>
      </c>
      <c r="N51" s="19">
        <v>7141.9660000000003</v>
      </c>
      <c r="O51" s="12">
        <v>17512.063999999998</v>
      </c>
      <c r="P51" s="19">
        <v>14919.405000000001</v>
      </c>
      <c r="Q51" s="12">
        <v>25878.409</v>
      </c>
      <c r="R51" s="19">
        <v>47066.758999999998</v>
      </c>
      <c r="S51" s="12">
        <v>41793.887999999999</v>
      </c>
      <c r="T51" s="19">
        <v>17876.621999999999</v>
      </c>
      <c r="U51" s="12">
        <v>44527.565999999999</v>
      </c>
      <c r="V51" s="19">
        <v>26698.829000000002</v>
      </c>
      <c r="W51" s="12">
        <v>60097.906999999999</v>
      </c>
      <c r="X51" s="19">
        <v>43658.084999999999</v>
      </c>
      <c r="Y51" s="13">
        <v>46827.771000000001</v>
      </c>
    </row>
    <row r="52" spans="2:25" x14ac:dyDescent="0.25">
      <c r="B52" s="182" t="s">
        <v>22</v>
      </c>
      <c r="C52" s="183"/>
      <c r="D52" s="20">
        <v>17198.983</v>
      </c>
      <c r="E52" s="14">
        <v>30208.915000000001</v>
      </c>
      <c r="F52" s="20">
        <v>40303.830999999998</v>
      </c>
      <c r="G52" s="14">
        <v>43928.940999999999</v>
      </c>
      <c r="H52" s="20">
        <v>51683.22</v>
      </c>
      <c r="I52" s="14">
        <v>54343.249000000003</v>
      </c>
      <c r="J52" s="20">
        <v>67075.013999999996</v>
      </c>
      <c r="K52" s="14">
        <v>89602.27</v>
      </c>
      <c r="L52" s="20">
        <v>96529.520999999993</v>
      </c>
      <c r="M52" s="14">
        <v>94792.373000000007</v>
      </c>
      <c r="N52" s="20">
        <v>117751.175</v>
      </c>
      <c r="O52" s="14">
        <v>112188.92</v>
      </c>
      <c r="P52" s="20">
        <v>122824.158</v>
      </c>
      <c r="Q52" s="14">
        <v>133669.79300000001</v>
      </c>
      <c r="R52" s="20">
        <v>127404.226</v>
      </c>
      <c r="S52" s="14">
        <v>151548.38200000001</v>
      </c>
      <c r="T52" s="20">
        <v>210444.51199999999</v>
      </c>
      <c r="U52" s="14">
        <v>193255.448</v>
      </c>
      <c r="V52" s="20">
        <v>198471.67499999999</v>
      </c>
      <c r="W52" s="14">
        <v>201585.57399999999</v>
      </c>
      <c r="X52" s="20">
        <v>213780.08600000001</v>
      </c>
      <c r="Y52" s="15">
        <v>262681.43800000002</v>
      </c>
    </row>
    <row r="53" spans="2:25" s="1" customFormat="1" x14ac:dyDescent="0.25">
      <c r="B53" s="184" t="s">
        <v>23</v>
      </c>
      <c r="C53" s="185"/>
      <c r="D53" s="19">
        <v>11472.132</v>
      </c>
      <c r="E53" s="12">
        <v>20296.642</v>
      </c>
      <c r="F53" s="19">
        <v>17807.569</v>
      </c>
      <c r="G53" s="12">
        <v>25306.347000000002</v>
      </c>
      <c r="H53" s="19">
        <v>37022.311000000002</v>
      </c>
      <c r="I53" s="12">
        <v>53985.508999999998</v>
      </c>
      <c r="J53" s="19">
        <v>57175.267</v>
      </c>
      <c r="K53" s="12">
        <v>74390.293999999994</v>
      </c>
      <c r="L53" s="19">
        <v>81889.339000000007</v>
      </c>
      <c r="M53" s="12">
        <v>94281.323999999993</v>
      </c>
      <c r="N53" s="19">
        <v>112198.777</v>
      </c>
      <c r="O53" s="12">
        <v>140931.95499999999</v>
      </c>
      <c r="P53" s="19">
        <v>123255.959</v>
      </c>
      <c r="Q53" s="12">
        <v>110948.516</v>
      </c>
      <c r="R53" s="19">
        <v>95376.604999999996</v>
      </c>
      <c r="S53" s="12">
        <v>100853.321</v>
      </c>
      <c r="T53" s="19">
        <v>125297.526</v>
      </c>
      <c r="U53" s="12">
        <v>118234.2</v>
      </c>
      <c r="V53" s="19">
        <v>103572.302</v>
      </c>
      <c r="W53" s="12">
        <v>112816.924</v>
      </c>
      <c r="X53" s="19">
        <v>112597.95600000001</v>
      </c>
      <c r="Y53" s="13">
        <v>112940.62300000001</v>
      </c>
    </row>
    <row r="54" spans="2:25" x14ac:dyDescent="0.25">
      <c r="B54" s="182" t="s">
        <v>24</v>
      </c>
      <c r="C54" s="183"/>
      <c r="D54" s="20">
        <v>7796.0150000000003</v>
      </c>
      <c r="E54" s="14">
        <v>5433.1890000000003</v>
      </c>
      <c r="F54" s="20">
        <v>7879.2380000000003</v>
      </c>
      <c r="G54" s="14">
        <v>12806.624</v>
      </c>
      <c r="H54" s="20">
        <v>16000.578</v>
      </c>
      <c r="I54" s="14">
        <v>19299.161</v>
      </c>
      <c r="J54" s="20">
        <v>25431.394</v>
      </c>
      <c r="K54" s="14">
        <v>29580.866000000002</v>
      </c>
      <c r="L54" s="20">
        <v>24638.793000000001</v>
      </c>
      <c r="M54" s="14">
        <v>47795.555</v>
      </c>
      <c r="N54" s="20">
        <v>33630.457000000002</v>
      </c>
      <c r="O54" s="14">
        <v>26829.99</v>
      </c>
      <c r="P54" s="20">
        <v>27726.528999999999</v>
      </c>
      <c r="Q54" s="14">
        <v>31130.560000000001</v>
      </c>
      <c r="R54" s="20">
        <v>31909.154999999999</v>
      </c>
      <c r="S54" s="14">
        <v>23023.474999999999</v>
      </c>
      <c r="T54" s="20">
        <v>40995.794999999998</v>
      </c>
      <c r="U54" s="14">
        <v>196790.84099999999</v>
      </c>
      <c r="V54" s="20">
        <v>288597.51699999999</v>
      </c>
      <c r="W54" s="14">
        <v>224065.75399999999</v>
      </c>
      <c r="X54" s="20">
        <v>245570.66500000001</v>
      </c>
      <c r="Y54" s="15">
        <v>295657.56699999998</v>
      </c>
    </row>
    <row r="55" spans="2:25" s="1" customFormat="1" x14ac:dyDescent="0.25">
      <c r="B55" s="184" t="s">
        <v>25</v>
      </c>
      <c r="C55" s="185"/>
      <c r="D55" s="19">
        <v>21780.101999999999</v>
      </c>
      <c r="E55" s="12">
        <v>16262.739</v>
      </c>
      <c r="F55" s="19">
        <v>25960.539000000001</v>
      </c>
      <c r="G55" s="12">
        <v>34910.957999999999</v>
      </c>
      <c r="H55" s="19">
        <v>36477.332000000002</v>
      </c>
      <c r="I55" s="12">
        <v>61050.31</v>
      </c>
      <c r="J55" s="19">
        <v>74424.976999999999</v>
      </c>
      <c r="K55" s="12">
        <v>82910.710999999996</v>
      </c>
      <c r="L55" s="19">
        <v>90078.413</v>
      </c>
      <c r="M55" s="12">
        <v>111958.645</v>
      </c>
      <c r="N55" s="19">
        <v>134076.27499999999</v>
      </c>
      <c r="O55" s="12">
        <v>155062.533</v>
      </c>
      <c r="P55" s="19">
        <v>162556.96</v>
      </c>
      <c r="Q55" s="12">
        <v>147745.084</v>
      </c>
      <c r="R55" s="19">
        <v>115415.56600000001</v>
      </c>
      <c r="S55" s="12">
        <v>117288.61500000001</v>
      </c>
      <c r="T55" s="19">
        <v>130008.47900000001</v>
      </c>
      <c r="U55" s="12">
        <v>122683.755</v>
      </c>
      <c r="V55" s="19">
        <v>118346.29700000001</v>
      </c>
      <c r="W55" s="12">
        <v>105613.90700000001</v>
      </c>
      <c r="X55" s="19">
        <v>94288.702000000005</v>
      </c>
      <c r="Y55" s="13">
        <v>85238.98</v>
      </c>
    </row>
    <row r="56" spans="2:25" ht="15.75" thickBot="1" x14ac:dyDescent="0.3">
      <c r="B56" s="186" t="s">
        <v>26</v>
      </c>
      <c r="C56" s="187"/>
      <c r="D56" s="21">
        <v>4.0000000000000001E-3</v>
      </c>
      <c r="E56" s="144"/>
      <c r="F56" s="21"/>
      <c r="G56" s="16">
        <v>2E-3</v>
      </c>
      <c r="H56" s="145"/>
      <c r="I56" s="16"/>
      <c r="J56" s="21"/>
      <c r="K56" s="16"/>
      <c r="L56" s="21"/>
      <c r="M56" s="16">
        <v>152.977</v>
      </c>
      <c r="N56" s="21">
        <v>297.06299999999999</v>
      </c>
      <c r="O56" s="16">
        <v>239.95699999999999</v>
      </c>
      <c r="P56" s="21">
        <v>415.51400000000001</v>
      </c>
      <c r="Q56" s="16">
        <v>463.197</v>
      </c>
      <c r="R56" s="21">
        <v>594.47900000000004</v>
      </c>
      <c r="S56" s="16">
        <v>555.178</v>
      </c>
      <c r="T56" s="21">
        <v>1552.9</v>
      </c>
      <c r="U56" s="16">
        <v>701.20699999999999</v>
      </c>
      <c r="V56" s="21">
        <v>705.04499999999996</v>
      </c>
      <c r="W56" s="16">
        <v>899.60299999999995</v>
      </c>
      <c r="X56" s="21">
        <v>1018.576</v>
      </c>
      <c r="Y56" s="17">
        <v>1509.0619999999999</v>
      </c>
    </row>
    <row r="57" spans="2:25" x14ac:dyDescent="0.25">
      <c r="B57" t="s">
        <v>56</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workbookViewId="0">
      <selection activeCell="A48" sqref="A48"/>
    </sheetView>
  </sheetViews>
  <sheetFormatPr baseColWidth="10" defaultRowHeight="15" x14ac:dyDescent="0.25"/>
  <cols>
    <col min="1" max="1" width="8" customWidth="1"/>
    <col min="4" max="4" width="19.140625" customWidth="1"/>
    <col min="5" max="5" width="10.85546875" bestFit="1" customWidth="1"/>
    <col min="15" max="23" width="12.42578125" bestFit="1" customWidth="1"/>
    <col min="24" max="24" width="12.28515625" customWidth="1"/>
    <col min="25" max="25" width="13.140625" customWidth="1"/>
    <col min="26" max="26" width="12.42578125" bestFit="1" customWidth="1"/>
  </cols>
  <sheetData>
    <row r="7" spans="2:16" x14ac:dyDescent="0.25">
      <c r="B7" s="202" t="s">
        <v>5</v>
      </c>
      <c r="C7" s="203"/>
      <c r="D7" s="203"/>
      <c r="E7" s="203"/>
      <c r="M7" s="188" t="s">
        <v>6</v>
      </c>
      <c r="N7" s="204"/>
      <c r="O7" s="204"/>
      <c r="P7" s="204"/>
    </row>
    <row r="8" spans="2:16" x14ac:dyDescent="0.25">
      <c r="B8" s="203"/>
      <c r="C8" s="203"/>
      <c r="D8" s="203"/>
      <c r="E8" s="203"/>
      <c r="G8" s="190" t="s">
        <v>1</v>
      </c>
      <c r="H8" s="190"/>
      <c r="I8" s="190"/>
      <c r="J8" s="190"/>
      <c r="K8" s="190"/>
      <c r="M8" s="204"/>
      <c r="N8" s="204"/>
      <c r="O8" s="204"/>
      <c r="P8" s="204"/>
    </row>
    <row r="9" spans="2:16" x14ac:dyDescent="0.25">
      <c r="B9" s="203"/>
      <c r="C9" s="203"/>
      <c r="D9" s="203"/>
      <c r="E9" s="203"/>
      <c r="G9" s="190"/>
      <c r="H9" s="190"/>
      <c r="I9" s="190"/>
      <c r="J9" s="190"/>
      <c r="K9" s="190"/>
      <c r="M9" s="204"/>
      <c r="N9" s="204"/>
      <c r="O9" s="204"/>
      <c r="P9" s="204"/>
    </row>
    <row r="10" spans="2:16" x14ac:dyDescent="0.25">
      <c r="B10" s="203"/>
      <c r="C10" s="203"/>
      <c r="D10" s="203"/>
      <c r="E10" s="203"/>
      <c r="G10" s="190"/>
      <c r="H10" s="190"/>
      <c r="I10" s="190"/>
      <c r="J10" s="190"/>
      <c r="K10" s="190"/>
      <c r="M10" s="204"/>
      <c r="N10" s="204"/>
      <c r="O10" s="204"/>
      <c r="P10" s="204"/>
    </row>
    <row r="11" spans="2:16" x14ac:dyDescent="0.25">
      <c r="B11" s="203"/>
      <c r="C11" s="203"/>
      <c r="D11" s="203"/>
      <c r="E11" s="203"/>
      <c r="G11" s="190"/>
      <c r="H11" s="190"/>
      <c r="I11" s="190"/>
      <c r="J11" s="190"/>
      <c r="K11" s="190"/>
      <c r="M11" s="204"/>
      <c r="N11" s="204"/>
      <c r="O11" s="204"/>
      <c r="P11" s="204"/>
    </row>
    <row r="12" spans="2:16" x14ac:dyDescent="0.25">
      <c r="B12" s="203"/>
      <c r="C12" s="203"/>
      <c r="D12" s="203"/>
      <c r="E12" s="203"/>
      <c r="G12" s="190"/>
      <c r="H12" s="190"/>
      <c r="I12" s="190"/>
      <c r="J12" s="190"/>
      <c r="K12" s="190"/>
      <c r="M12" s="204"/>
      <c r="N12" s="204"/>
      <c r="O12" s="204"/>
      <c r="P12" s="204"/>
    </row>
    <row r="13" spans="2:16" x14ac:dyDescent="0.25">
      <c r="B13" s="203"/>
      <c r="C13" s="203"/>
      <c r="D13" s="203"/>
      <c r="E13" s="203"/>
      <c r="G13" s="190"/>
      <c r="H13" s="190"/>
      <c r="I13" s="190"/>
      <c r="J13" s="190"/>
      <c r="K13" s="190"/>
      <c r="M13" s="204"/>
      <c r="N13" s="204"/>
      <c r="O13" s="204"/>
      <c r="P13" s="204"/>
    </row>
    <row r="14" spans="2:16" x14ac:dyDescent="0.25">
      <c r="B14" s="203"/>
      <c r="C14" s="203"/>
      <c r="D14" s="203"/>
      <c r="E14" s="203"/>
      <c r="G14" s="190"/>
      <c r="H14" s="190"/>
      <c r="I14" s="190"/>
      <c r="J14" s="190"/>
      <c r="K14" s="190"/>
      <c r="M14" s="204"/>
      <c r="N14" s="204"/>
      <c r="O14" s="204"/>
      <c r="P14" s="204"/>
    </row>
    <row r="15" spans="2:16" x14ac:dyDescent="0.25">
      <c r="B15" s="203"/>
      <c r="C15" s="203"/>
      <c r="D15" s="203"/>
      <c r="E15" s="203"/>
      <c r="G15" s="190"/>
      <c r="H15" s="190"/>
      <c r="I15" s="190"/>
      <c r="J15" s="190"/>
      <c r="K15" s="190"/>
      <c r="M15" s="204"/>
      <c r="N15" s="204"/>
      <c r="O15" s="204"/>
      <c r="P15" s="204"/>
    </row>
    <row r="16" spans="2:16" x14ac:dyDescent="0.25">
      <c r="B16" s="203"/>
      <c r="C16" s="203"/>
      <c r="D16" s="203"/>
      <c r="E16" s="203"/>
      <c r="G16" s="190"/>
      <c r="H16" s="190"/>
      <c r="I16" s="190"/>
      <c r="J16" s="190"/>
      <c r="K16" s="190"/>
      <c r="M16" s="204"/>
      <c r="N16" s="204"/>
      <c r="O16" s="204"/>
      <c r="P16" s="204"/>
    </row>
    <row r="17" spans="3:15" x14ac:dyDescent="0.25">
      <c r="C17" s="189" t="s">
        <v>3</v>
      </c>
      <c r="D17" s="189"/>
      <c r="E17" s="189"/>
      <c r="M17" s="189" t="s">
        <v>3</v>
      </c>
      <c r="N17" s="189"/>
      <c r="O17" s="189"/>
    </row>
    <row r="42" spans="2:26" x14ac:dyDescent="0.25">
      <c r="C42" s="5" t="s">
        <v>38</v>
      </c>
    </row>
    <row r="44" spans="2:26" ht="15.75" thickBot="1" x14ac:dyDescent="0.3"/>
    <row r="45" spans="2:26" ht="15.75" thickBot="1" x14ac:dyDescent="0.3">
      <c r="B45" s="193" t="s">
        <v>15</v>
      </c>
      <c r="C45" s="194"/>
      <c r="D45" s="195"/>
      <c r="E45" s="10">
        <v>1995</v>
      </c>
      <c r="F45" s="18">
        <v>1996</v>
      </c>
      <c r="G45" s="10">
        <v>1997</v>
      </c>
      <c r="H45" s="18">
        <v>1998</v>
      </c>
      <c r="I45" s="10">
        <v>1999</v>
      </c>
      <c r="J45" s="18">
        <v>2000</v>
      </c>
      <c r="K45" s="10">
        <v>2001</v>
      </c>
      <c r="L45" s="18">
        <v>2002</v>
      </c>
      <c r="M45" s="10">
        <v>2003</v>
      </c>
      <c r="N45" s="18">
        <v>2004</v>
      </c>
      <c r="O45" s="10">
        <v>2005</v>
      </c>
      <c r="P45" s="18">
        <v>2006</v>
      </c>
      <c r="Q45" s="10">
        <v>2007</v>
      </c>
      <c r="R45" s="18">
        <v>2008</v>
      </c>
      <c r="S45" s="10">
        <v>2009</v>
      </c>
      <c r="T45" s="18">
        <v>2010</v>
      </c>
      <c r="U45" s="10">
        <v>2011</v>
      </c>
      <c r="V45" s="18">
        <v>2012</v>
      </c>
      <c r="W45" s="10">
        <v>2013</v>
      </c>
      <c r="X45" s="18">
        <v>2014</v>
      </c>
      <c r="Y45" s="11">
        <v>2015</v>
      </c>
      <c r="Z45" s="11">
        <v>2016</v>
      </c>
    </row>
    <row r="46" spans="2:26" ht="15.75" thickBot="1" x14ac:dyDescent="0.3">
      <c r="B46" s="191" t="s">
        <v>16</v>
      </c>
      <c r="C46" s="192"/>
      <c r="D46" s="198"/>
      <c r="E46" s="23">
        <v>505104.864</v>
      </c>
      <c r="F46" s="22">
        <v>516202.65600000002</v>
      </c>
      <c r="G46" s="23">
        <v>593846.14399999997</v>
      </c>
      <c r="H46" s="22">
        <v>631239.80799999996</v>
      </c>
      <c r="I46" s="23">
        <v>466154.592</v>
      </c>
      <c r="J46" s="22">
        <v>549041.93000000005</v>
      </c>
      <c r="K46" s="23">
        <v>596167.64899999998</v>
      </c>
      <c r="L46" s="22">
        <v>677990.03399999999</v>
      </c>
      <c r="M46" s="23">
        <v>744375.17500000005</v>
      </c>
      <c r="N46" s="22">
        <v>935642.03</v>
      </c>
      <c r="O46" s="23">
        <v>1757067.5519999999</v>
      </c>
      <c r="P46" s="22">
        <v>2290570.56</v>
      </c>
      <c r="Q46" s="23">
        <v>3072565.2179999999</v>
      </c>
      <c r="R46" s="22">
        <v>3125980.3769999999</v>
      </c>
      <c r="S46" s="23">
        <v>2297888.324</v>
      </c>
      <c r="T46" s="22">
        <v>3856674.125</v>
      </c>
      <c r="U46" s="23">
        <v>6059027.2130000014</v>
      </c>
      <c r="V46" s="22">
        <v>6362175.608</v>
      </c>
      <c r="W46" s="23">
        <v>5495957.5039999997</v>
      </c>
      <c r="X46" s="22">
        <v>5272631.6459999997</v>
      </c>
      <c r="Y46" s="24">
        <v>3852939.6510000001</v>
      </c>
      <c r="Z46" s="24">
        <v>3410737.3640000001</v>
      </c>
    </row>
    <row r="47" spans="2:26" x14ac:dyDescent="0.25">
      <c r="B47" s="199" t="s">
        <v>28</v>
      </c>
      <c r="C47" s="200"/>
      <c r="D47" s="201"/>
      <c r="E47" s="12">
        <v>8850.7189999999991</v>
      </c>
      <c r="F47" s="19">
        <v>16711.243999999999</v>
      </c>
      <c r="G47" s="12">
        <v>23965.083999999999</v>
      </c>
      <c r="H47" s="19">
        <v>48689.834999999999</v>
      </c>
      <c r="I47" s="12">
        <v>22519.715</v>
      </c>
      <c r="J47" s="19">
        <v>16963.755000000001</v>
      </c>
      <c r="K47" s="12">
        <v>22790.467000000001</v>
      </c>
      <c r="L47" s="19">
        <v>33220.625</v>
      </c>
      <c r="M47" s="12">
        <v>23786.026999999998</v>
      </c>
      <c r="N47" s="19">
        <v>20862.835999999999</v>
      </c>
      <c r="O47" s="12">
        <v>25105.456999999999</v>
      </c>
      <c r="P47" s="19">
        <v>32999.894999999997</v>
      </c>
      <c r="Q47" s="12">
        <v>47012.533000000003</v>
      </c>
      <c r="R47" s="19">
        <v>64968.998</v>
      </c>
      <c r="S47" s="12">
        <v>80331.566999999995</v>
      </c>
      <c r="T47" s="19">
        <v>84806.448000000004</v>
      </c>
      <c r="U47" s="12">
        <v>86200.073000000004</v>
      </c>
      <c r="V47" s="19">
        <v>93298.771999999997</v>
      </c>
      <c r="W47" s="12">
        <v>96754.493000000002</v>
      </c>
      <c r="X47" s="19">
        <v>105760.23699999999</v>
      </c>
      <c r="Y47" s="13">
        <v>119355.65399999999</v>
      </c>
      <c r="Z47" s="13">
        <v>159044.82199999999</v>
      </c>
    </row>
    <row r="48" spans="2:26" x14ac:dyDescent="0.25">
      <c r="B48" s="182" t="s">
        <v>29</v>
      </c>
      <c r="C48" s="183"/>
      <c r="D48" s="196"/>
      <c r="E48" s="14">
        <v>2202.5210000000002</v>
      </c>
      <c r="F48" s="20">
        <v>8353.2340000000004</v>
      </c>
      <c r="G48" s="14">
        <v>10824.09</v>
      </c>
      <c r="H48" s="20">
        <v>2822.8009999999999</v>
      </c>
      <c r="I48" s="14">
        <v>2543.319</v>
      </c>
      <c r="J48" s="20">
        <v>2122.0419999999999</v>
      </c>
      <c r="K48" s="14">
        <v>3530.2930000000001</v>
      </c>
      <c r="L48" s="20">
        <v>4297.43</v>
      </c>
      <c r="M48" s="14">
        <v>5294.7389999999996</v>
      </c>
      <c r="N48" s="20">
        <v>6520.0450000000001</v>
      </c>
      <c r="O48" s="14">
        <v>6789.0529999999999</v>
      </c>
      <c r="P48" s="20">
        <v>6481.0709999999999</v>
      </c>
      <c r="Q48" s="14">
        <v>8290.7019999999993</v>
      </c>
      <c r="R48" s="20">
        <v>8150.2669999999998</v>
      </c>
      <c r="S48" s="14">
        <v>5158.03</v>
      </c>
      <c r="T48" s="20">
        <v>10089.67</v>
      </c>
      <c r="U48" s="14">
        <v>8079.4809999999998</v>
      </c>
      <c r="V48" s="20">
        <v>11600.918</v>
      </c>
      <c r="W48" s="14">
        <v>16263.108</v>
      </c>
      <c r="X48" s="20">
        <v>18051.097000000002</v>
      </c>
      <c r="Y48" s="15">
        <v>24515.274000000001</v>
      </c>
      <c r="Z48" s="15">
        <v>34403.144</v>
      </c>
    </row>
    <row r="49" spans="2:26" x14ac:dyDescent="0.25">
      <c r="B49" s="184" t="s">
        <v>30</v>
      </c>
      <c r="C49" s="185"/>
      <c r="D49" s="197"/>
      <c r="E49" s="12">
        <v>12714.478999999999</v>
      </c>
      <c r="F49" s="19">
        <v>10912.77</v>
      </c>
      <c r="G49" s="12">
        <v>15445.655000000001</v>
      </c>
      <c r="H49" s="19">
        <v>10936.694</v>
      </c>
      <c r="I49" s="12">
        <v>11985.977000000001</v>
      </c>
      <c r="J49" s="19">
        <v>16552.241999999998</v>
      </c>
      <c r="K49" s="12">
        <v>12608.636</v>
      </c>
      <c r="L49" s="19">
        <v>11739.403</v>
      </c>
      <c r="M49" s="12">
        <v>13998.478999999999</v>
      </c>
      <c r="N49" s="19">
        <v>18232.816999999999</v>
      </c>
      <c r="O49" s="12">
        <v>19899.764999999999</v>
      </c>
      <c r="P49" s="19">
        <v>19650.939999999999</v>
      </c>
      <c r="Q49" s="12">
        <v>21607.474999999999</v>
      </c>
      <c r="R49" s="19">
        <v>27988.157999999999</v>
      </c>
      <c r="S49" s="12">
        <v>23844.524000000001</v>
      </c>
      <c r="T49" s="19">
        <v>31144.886999999999</v>
      </c>
      <c r="U49" s="12">
        <v>38923.642999999996</v>
      </c>
      <c r="V49" s="19">
        <v>33137.826000000001</v>
      </c>
      <c r="W49" s="12">
        <v>33067.877999999997</v>
      </c>
      <c r="X49" s="19">
        <v>32496.240000000002</v>
      </c>
      <c r="Y49" s="13">
        <v>29584.933000000001</v>
      </c>
      <c r="Z49" s="13">
        <v>23804.116999999998</v>
      </c>
    </row>
    <row r="50" spans="2:26" x14ac:dyDescent="0.25">
      <c r="B50" s="182" t="s">
        <v>31</v>
      </c>
      <c r="C50" s="183"/>
      <c r="D50" s="196"/>
      <c r="E50" s="14">
        <v>40.890999999999998</v>
      </c>
      <c r="F50" s="20">
        <v>213.85499999999999</v>
      </c>
      <c r="G50" s="14">
        <v>299.416</v>
      </c>
      <c r="H50" s="20">
        <v>315.97500000000002</v>
      </c>
      <c r="I50" s="14">
        <v>390.04700000000003</v>
      </c>
      <c r="J50" s="20">
        <v>511.75900000000001</v>
      </c>
      <c r="K50" s="14">
        <v>601.20399999999995</v>
      </c>
      <c r="L50" s="20">
        <v>549.38800000000003</v>
      </c>
      <c r="M50" s="14">
        <v>486.77499999999998</v>
      </c>
      <c r="N50" s="20">
        <v>1039.4739999999999</v>
      </c>
      <c r="O50" s="14">
        <v>1657.2049999999999</v>
      </c>
      <c r="P50" s="20">
        <v>2085.002</v>
      </c>
      <c r="Q50" s="14">
        <v>5001.9589999999998</v>
      </c>
      <c r="R50" s="20">
        <v>17294.855</v>
      </c>
      <c r="S50" s="14">
        <v>30979.954000000002</v>
      </c>
      <c r="T50" s="20">
        <v>68843.259000000005</v>
      </c>
      <c r="U50" s="14">
        <v>411291.51699999999</v>
      </c>
      <c r="V50" s="20">
        <v>1022065.173</v>
      </c>
      <c r="W50" s="14">
        <v>609247.65399999998</v>
      </c>
      <c r="X50" s="20">
        <v>107265.946</v>
      </c>
      <c r="Y50" s="15">
        <v>114032.36</v>
      </c>
      <c r="Z50" s="15">
        <v>185752.791</v>
      </c>
    </row>
    <row r="51" spans="2:26" x14ac:dyDescent="0.25">
      <c r="B51" s="184" t="s">
        <v>32</v>
      </c>
      <c r="C51" s="185"/>
      <c r="D51" s="197"/>
      <c r="E51" s="12">
        <v>36.604999999999997</v>
      </c>
      <c r="F51" s="19">
        <v>28.106000000000002</v>
      </c>
      <c r="G51" s="12">
        <v>113.324</v>
      </c>
      <c r="H51" s="19">
        <v>100.343</v>
      </c>
      <c r="I51" s="12">
        <v>17.016999999999999</v>
      </c>
      <c r="J51" s="19">
        <v>48.917999999999999</v>
      </c>
      <c r="K51" s="12">
        <v>44.261000000000003</v>
      </c>
      <c r="L51" s="19">
        <v>62.036999999999999</v>
      </c>
      <c r="M51" s="12">
        <v>94.941000000000003</v>
      </c>
      <c r="N51" s="19">
        <v>146.65299999999999</v>
      </c>
      <c r="O51" s="12">
        <v>208.72300000000001</v>
      </c>
      <c r="P51" s="19">
        <v>322.64800000000002</v>
      </c>
      <c r="Q51" s="12">
        <v>715.42100000000005</v>
      </c>
      <c r="R51" s="19">
        <v>548.40300000000002</v>
      </c>
      <c r="S51" s="12">
        <v>1883.2650000000001</v>
      </c>
      <c r="T51" s="19">
        <v>1496.049</v>
      </c>
      <c r="U51" s="12">
        <v>545.024</v>
      </c>
      <c r="V51" s="19">
        <v>1920.6510000000001</v>
      </c>
      <c r="W51" s="12">
        <v>413.91899999999998</v>
      </c>
      <c r="X51" s="19">
        <v>365.846</v>
      </c>
      <c r="Y51" s="13">
        <v>2624.2959999999998</v>
      </c>
      <c r="Z51" s="13">
        <v>600.84699999999998</v>
      </c>
    </row>
    <row r="52" spans="2:26" x14ac:dyDescent="0.25">
      <c r="B52" s="182" t="s">
        <v>33</v>
      </c>
      <c r="C52" s="183"/>
      <c r="D52" s="196"/>
      <c r="E52" s="14">
        <v>182913.11</v>
      </c>
      <c r="F52" s="20">
        <v>173461.19399999999</v>
      </c>
      <c r="G52" s="14">
        <v>164273.12100000001</v>
      </c>
      <c r="H52" s="20">
        <v>168599.26800000001</v>
      </c>
      <c r="I52" s="14">
        <v>168699.29699999999</v>
      </c>
      <c r="J52" s="20">
        <v>192971.448</v>
      </c>
      <c r="K52" s="14">
        <v>214500.62299999999</v>
      </c>
      <c r="L52" s="20">
        <v>202580.50200000001</v>
      </c>
      <c r="M52" s="14">
        <v>208722.84400000001</v>
      </c>
      <c r="N52" s="20">
        <v>264661.98700000002</v>
      </c>
      <c r="O52" s="14">
        <v>342983.43599999999</v>
      </c>
      <c r="P52" s="20">
        <v>434798.56199999998</v>
      </c>
      <c r="Q52" s="14">
        <v>589426.23400000005</v>
      </c>
      <c r="R52" s="20">
        <v>668215.16700000002</v>
      </c>
      <c r="S52" s="14">
        <v>502889.24800000002</v>
      </c>
      <c r="T52" s="20">
        <v>666804.94499999995</v>
      </c>
      <c r="U52" s="14">
        <v>847126.60499999998</v>
      </c>
      <c r="V52" s="20">
        <v>845140.79099999997</v>
      </c>
      <c r="W52" s="14">
        <v>858560.42500000005</v>
      </c>
      <c r="X52" s="20">
        <v>911820.49300000002</v>
      </c>
      <c r="Y52" s="15">
        <v>770910.52599999995</v>
      </c>
      <c r="Z52" s="15">
        <v>620479.63500000001</v>
      </c>
    </row>
    <row r="53" spans="2:26" x14ac:dyDescent="0.25">
      <c r="B53" s="184" t="s">
        <v>34</v>
      </c>
      <c r="C53" s="185"/>
      <c r="D53" s="197"/>
      <c r="E53" s="12">
        <v>89317.623000000007</v>
      </c>
      <c r="F53" s="19">
        <v>83482.447</v>
      </c>
      <c r="G53" s="12">
        <v>93992.119000000006</v>
      </c>
      <c r="H53" s="19">
        <v>128400.59600000001</v>
      </c>
      <c r="I53" s="12">
        <v>73008.035999999993</v>
      </c>
      <c r="J53" s="19">
        <v>86503.212</v>
      </c>
      <c r="K53" s="12">
        <v>74587.540999999997</v>
      </c>
      <c r="L53" s="19">
        <v>74498.758000000002</v>
      </c>
      <c r="M53" s="12">
        <v>80041.478000000003</v>
      </c>
      <c r="N53" s="19">
        <v>99061.868000000002</v>
      </c>
      <c r="O53" s="12">
        <v>174402.647</v>
      </c>
      <c r="P53" s="19">
        <v>215360.973</v>
      </c>
      <c r="Q53" s="12">
        <v>381828.12</v>
      </c>
      <c r="R53" s="19">
        <v>520540.57199999999</v>
      </c>
      <c r="S53" s="12">
        <v>419909.228</v>
      </c>
      <c r="T53" s="19">
        <v>777138.62699999998</v>
      </c>
      <c r="U53" s="12">
        <v>1038774.27</v>
      </c>
      <c r="V53" s="19">
        <v>809933.05299999996</v>
      </c>
      <c r="W53" s="12">
        <v>1042005.747</v>
      </c>
      <c r="X53" s="19">
        <v>751857.46900000004</v>
      </c>
      <c r="Y53" s="13">
        <v>568325.77</v>
      </c>
      <c r="Z53" s="13">
        <v>444487.88199999998</v>
      </c>
    </row>
    <row r="54" spans="2:26" x14ac:dyDescent="0.25">
      <c r="B54" s="26" t="s">
        <v>35</v>
      </c>
      <c r="C54" s="27"/>
      <c r="D54" s="28"/>
      <c r="E54" s="14">
        <v>170074.872</v>
      </c>
      <c r="F54" s="20">
        <v>180993.052</v>
      </c>
      <c r="G54" s="14">
        <v>239282.481</v>
      </c>
      <c r="H54" s="20">
        <v>225070.11</v>
      </c>
      <c r="I54" s="14">
        <v>146302.201</v>
      </c>
      <c r="J54" s="20">
        <v>196619.954</v>
      </c>
      <c r="K54" s="14">
        <v>233320.84700000001</v>
      </c>
      <c r="L54" s="20">
        <v>316934.75</v>
      </c>
      <c r="M54" s="14">
        <v>384651.217</v>
      </c>
      <c r="N54" s="20">
        <v>501130.679</v>
      </c>
      <c r="O54" s="14">
        <v>1141024.4680000001</v>
      </c>
      <c r="P54" s="20">
        <v>1520510.672</v>
      </c>
      <c r="Q54" s="14">
        <v>1951644.8219999999</v>
      </c>
      <c r="R54" s="20">
        <v>1735938.1640000001</v>
      </c>
      <c r="S54" s="14">
        <v>1148017.2120000001</v>
      </c>
      <c r="T54" s="20">
        <v>2106596.7769999998</v>
      </c>
      <c r="U54" s="14">
        <v>3493171.3330000001</v>
      </c>
      <c r="V54" s="20">
        <v>3389884.1069999998</v>
      </c>
      <c r="W54" s="14">
        <v>2659765.9079999998</v>
      </c>
      <c r="X54" s="20">
        <v>3140351.9580000001</v>
      </c>
      <c r="Y54" s="15">
        <v>2041598.4</v>
      </c>
      <c r="Z54" s="15">
        <v>1785236.862</v>
      </c>
    </row>
    <row r="55" spans="2:26" x14ac:dyDescent="0.25">
      <c r="B55" s="29" t="s">
        <v>36</v>
      </c>
      <c r="C55" s="30"/>
      <c r="D55" s="31"/>
      <c r="E55" s="12">
        <v>36814.904999999999</v>
      </c>
      <c r="F55" s="19">
        <v>41092.584999999999</v>
      </c>
      <c r="G55" s="12">
        <v>45352.165999999997</v>
      </c>
      <c r="H55" s="19">
        <v>46304.192999999999</v>
      </c>
      <c r="I55" s="12">
        <v>40688.980000000003</v>
      </c>
      <c r="J55" s="19">
        <v>36748.6</v>
      </c>
      <c r="K55" s="12">
        <v>34115.368000000002</v>
      </c>
      <c r="L55" s="19">
        <v>33906.101999999999</v>
      </c>
      <c r="M55" s="12">
        <v>26973.7</v>
      </c>
      <c r="N55" s="19">
        <v>23633.94</v>
      </c>
      <c r="O55" s="12">
        <v>44560.646000000001</v>
      </c>
      <c r="P55" s="19">
        <v>57632.228000000003</v>
      </c>
      <c r="Q55" s="12">
        <v>66327.985000000001</v>
      </c>
      <c r="R55" s="19">
        <v>81186.648000000001</v>
      </c>
      <c r="S55" s="12">
        <v>83915.887000000002</v>
      </c>
      <c r="T55" s="19">
        <v>108530.158</v>
      </c>
      <c r="U55" s="12">
        <v>133160.092</v>
      </c>
      <c r="V55" s="19">
        <v>154008.084</v>
      </c>
      <c r="W55" s="12">
        <v>178662.55600000001</v>
      </c>
      <c r="X55" s="19">
        <v>203720.06700000001</v>
      </c>
      <c r="Y55" s="13">
        <v>181348.815</v>
      </c>
      <c r="Z55" s="13">
        <v>156142.63</v>
      </c>
    </row>
    <row r="56" spans="2:26" ht="15.75" thickBot="1" x14ac:dyDescent="0.3">
      <c r="B56" s="32" t="s">
        <v>37</v>
      </c>
      <c r="C56" s="33"/>
      <c r="D56" s="34"/>
      <c r="E56" s="144">
        <v>2139.1529999999998</v>
      </c>
      <c r="F56" s="145">
        <v>954.15899999999999</v>
      </c>
      <c r="G56" s="16">
        <v>298.68700000000001</v>
      </c>
      <c r="H56" s="21"/>
      <c r="I56" s="144">
        <v>1.6E-2</v>
      </c>
      <c r="J56" s="21"/>
      <c r="K56" s="16">
        <v>68.409000000000006</v>
      </c>
      <c r="L56" s="21">
        <v>201.03899999999999</v>
      </c>
      <c r="M56" s="16">
        <v>324.97399999999999</v>
      </c>
      <c r="N56" s="21">
        <v>351.73099999999999</v>
      </c>
      <c r="O56" s="16">
        <v>436.14600000000002</v>
      </c>
      <c r="P56" s="21">
        <v>728.57600000000002</v>
      </c>
      <c r="Q56" s="16">
        <v>709.96600000000001</v>
      </c>
      <c r="R56" s="21">
        <v>1149.1479999999999</v>
      </c>
      <c r="S56" s="16">
        <v>959.40899999999999</v>
      </c>
      <c r="T56" s="21">
        <v>1223.316</v>
      </c>
      <c r="U56" s="16">
        <v>1755.182</v>
      </c>
      <c r="V56" s="21">
        <v>1186.2370000000001</v>
      </c>
      <c r="W56" s="16">
        <v>1215.8119999999999</v>
      </c>
      <c r="X56" s="21">
        <v>942.29200000000003</v>
      </c>
      <c r="Y56" s="17">
        <v>643.62699999999995</v>
      </c>
      <c r="Z56" s="17">
        <v>784.63599999999997</v>
      </c>
    </row>
    <row r="57" spans="2:26" x14ac:dyDescent="0.25">
      <c r="B57" s="1" t="s">
        <v>56</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workbookViewId="0">
      <selection activeCell="U1" sqref="U1"/>
    </sheetView>
  </sheetViews>
  <sheetFormatPr baseColWidth="10" defaultRowHeight="15" x14ac:dyDescent="0.25"/>
  <cols>
    <col min="1" max="1" width="7.140625" customWidth="1"/>
    <col min="3" max="3" width="30.140625" customWidth="1"/>
    <col min="14" max="25" width="13.140625" bestFit="1" customWidth="1"/>
  </cols>
  <sheetData>
    <row r="7" spans="2:16" x14ac:dyDescent="0.25">
      <c r="B7" s="202" t="s">
        <v>53</v>
      </c>
      <c r="C7" s="204"/>
      <c r="D7" s="204"/>
      <c r="E7" s="204"/>
      <c r="M7" s="206" t="s">
        <v>7</v>
      </c>
      <c r="N7" s="207"/>
      <c r="O7" s="207"/>
      <c r="P7" s="207"/>
    </row>
    <row r="8" spans="2:16" x14ac:dyDescent="0.25">
      <c r="B8" s="204"/>
      <c r="C8" s="204"/>
      <c r="D8" s="204"/>
      <c r="E8" s="204"/>
      <c r="M8" s="207"/>
      <c r="N8" s="207"/>
      <c r="O8" s="207"/>
      <c r="P8" s="207"/>
    </row>
    <row r="9" spans="2:16" x14ac:dyDescent="0.25">
      <c r="B9" s="204"/>
      <c r="C9" s="204"/>
      <c r="D9" s="204"/>
      <c r="E9" s="204"/>
      <c r="M9" s="207"/>
      <c r="N9" s="207"/>
      <c r="O9" s="207"/>
      <c r="P9" s="207"/>
    </row>
    <row r="10" spans="2:16" x14ac:dyDescent="0.25">
      <c r="B10" s="204"/>
      <c r="C10" s="204"/>
      <c r="D10" s="204"/>
      <c r="E10" s="204"/>
      <c r="M10" s="207"/>
      <c r="N10" s="207"/>
      <c r="O10" s="207"/>
      <c r="P10" s="207"/>
    </row>
    <row r="11" spans="2:16" x14ac:dyDescent="0.25">
      <c r="B11" s="204"/>
      <c r="C11" s="204"/>
      <c r="D11" s="204"/>
      <c r="E11" s="204"/>
      <c r="M11" s="207"/>
      <c r="N11" s="207"/>
      <c r="O11" s="207"/>
      <c r="P11" s="207"/>
    </row>
    <row r="12" spans="2:16" x14ac:dyDescent="0.25">
      <c r="B12" s="204"/>
      <c r="C12" s="204"/>
      <c r="D12" s="204"/>
      <c r="E12" s="204"/>
      <c r="M12" s="207"/>
      <c r="N12" s="207"/>
      <c r="O12" s="207"/>
      <c r="P12" s="207"/>
    </row>
    <row r="13" spans="2:16" x14ac:dyDescent="0.25">
      <c r="B13" s="204"/>
      <c r="C13" s="204"/>
      <c r="D13" s="204"/>
      <c r="E13" s="204"/>
      <c r="M13" s="207"/>
      <c r="N13" s="207"/>
      <c r="O13" s="207"/>
      <c r="P13" s="207"/>
    </row>
    <row r="14" spans="2:16" x14ac:dyDescent="0.25">
      <c r="B14" s="204"/>
      <c r="C14" s="204"/>
      <c r="D14" s="204"/>
      <c r="E14" s="204"/>
      <c r="M14" s="207"/>
      <c r="N14" s="207"/>
      <c r="O14" s="207"/>
      <c r="P14" s="207"/>
    </row>
    <row r="15" spans="2:16" x14ac:dyDescent="0.25">
      <c r="B15" s="204"/>
      <c r="C15" s="204"/>
      <c r="D15" s="204"/>
      <c r="E15" s="204"/>
      <c r="M15" s="207"/>
      <c r="N15" s="207"/>
      <c r="O15" s="207"/>
      <c r="P15" s="207"/>
    </row>
    <row r="16" spans="2:16" x14ac:dyDescent="0.25">
      <c r="B16" s="204"/>
      <c r="C16" s="204"/>
      <c r="D16" s="204"/>
      <c r="E16" s="204"/>
      <c r="M16" s="207"/>
      <c r="N16" s="207"/>
      <c r="O16" s="207"/>
      <c r="P16" s="207"/>
    </row>
    <row r="17" spans="3:15" x14ac:dyDescent="0.25">
      <c r="C17" s="189" t="s">
        <v>3</v>
      </c>
      <c r="D17" s="189"/>
      <c r="E17" s="189"/>
      <c r="M17" s="189" t="s">
        <v>3</v>
      </c>
      <c r="N17" s="189"/>
      <c r="O17" s="189"/>
    </row>
    <row r="44" spans="2:25" ht="15.75" thickBot="1" x14ac:dyDescent="0.3"/>
    <row r="45" spans="2:25" ht="15.75" thickBot="1" x14ac:dyDescent="0.3">
      <c r="B45" s="8" t="s">
        <v>15</v>
      </c>
      <c r="C45" s="47"/>
      <c r="D45" s="11">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208" t="s">
        <v>27</v>
      </c>
      <c r="C46" s="209"/>
      <c r="D46" s="44">
        <f>+A!D46-B!E46</f>
        <v>-415420.41599999997</v>
      </c>
      <c r="E46" s="45">
        <f>+A!E46-B!F46</f>
        <v>-427047.77600000001</v>
      </c>
      <c r="F46" s="44">
        <f>+A!F46-B!G46</f>
        <v>-479890.75199999998</v>
      </c>
      <c r="G46" s="45">
        <f>+A!G46-B!H46</f>
        <v>-503702.53599999996</v>
      </c>
      <c r="H46" s="44">
        <f>+A!H46-B!I46</f>
        <v>-264319.08799999999</v>
      </c>
      <c r="I46" s="45">
        <f>+A!I46-B!J46</f>
        <v>-318567.51900000009</v>
      </c>
      <c r="J46" s="44">
        <f>+A!J46-B!K46</f>
        <v>-334825.58499999996</v>
      </c>
      <c r="K46" s="45">
        <f>+A!K46-B!L46</f>
        <v>-371405.83899999998</v>
      </c>
      <c r="L46" s="44">
        <f>+A!L46-B!M46</f>
        <v>-386212.29100000003</v>
      </c>
      <c r="M46" s="45">
        <f>+A!M46-B!N46</f>
        <v>-410575.13300000003</v>
      </c>
      <c r="N46" s="44">
        <f>+A!N46-B!O46</f>
        <v>-1146133.3559999999</v>
      </c>
      <c r="O46" s="45">
        <f>+A!O46-B!P46</f>
        <v>-1708971.6090000002</v>
      </c>
      <c r="P46" s="44">
        <f>+A!P46-B!Q46</f>
        <v>-2577117.0460000001</v>
      </c>
      <c r="Q46" s="146">
        <f>+A!Q46-B!R46</f>
        <v>-2509023.5439999998</v>
      </c>
      <c r="R46" s="147">
        <f>+A!R46-B!S46</f>
        <v>-1762182.709</v>
      </c>
      <c r="S46" s="146">
        <f>+A!S46-B!T46</f>
        <v>-3218459.389</v>
      </c>
      <c r="T46" s="147">
        <f>+A!T46-B!U46</f>
        <v>-5354088.9450000012</v>
      </c>
      <c r="U46" s="146">
        <f>+A!U46-B!V46</f>
        <v>-5527071.1550000003</v>
      </c>
      <c r="V46" s="147">
        <f>+A!V46-B!W46</f>
        <v>-4632151.0599999996</v>
      </c>
      <c r="W46" s="146">
        <f>+A!W46-B!X46</f>
        <v>-4358215.7639999995</v>
      </c>
      <c r="X46" s="46">
        <f>+A!X46-B!Y46</f>
        <v>-2938679.3840000001</v>
      </c>
      <c r="Y46" s="46">
        <f>+A!Y46-B!Z46</f>
        <v>-2473859.5610000002</v>
      </c>
    </row>
    <row r="47" spans="2:25" x14ac:dyDescent="0.25">
      <c r="B47" s="184" t="s">
        <v>17</v>
      </c>
      <c r="C47" s="197"/>
      <c r="D47" s="35">
        <f>+A!D47-B!E47</f>
        <v>-5167.1059999999998</v>
      </c>
      <c r="E47" s="36">
        <f>+A!E47-B!F47</f>
        <v>-4946.5569999999989</v>
      </c>
      <c r="F47" s="35">
        <f>+A!F47-B!G47</f>
        <v>-16186.911</v>
      </c>
      <c r="G47" s="36">
        <f>+A!G47-B!H47</f>
        <v>-47035.012999999999</v>
      </c>
      <c r="H47" s="35">
        <f>+A!H47-B!I47</f>
        <v>-19770.817999999999</v>
      </c>
      <c r="I47" s="36">
        <f>+A!I47-B!J47</f>
        <v>-12290.613000000001</v>
      </c>
      <c r="J47" s="35">
        <f>+A!J47-B!K47</f>
        <v>-14436.292000000001</v>
      </c>
      <c r="K47" s="36">
        <f>+A!K47-B!L47</f>
        <v>-26625.207999999999</v>
      </c>
      <c r="L47" s="35">
        <f>+A!L47-B!M47</f>
        <v>-10044.514999999998</v>
      </c>
      <c r="M47" s="36">
        <f>+A!M47-B!N47</f>
        <v>-159.35399999999936</v>
      </c>
      <c r="N47" s="35">
        <f>+A!N47-B!O47</f>
        <v>-2906.2229999999981</v>
      </c>
      <c r="O47" s="36">
        <f>+A!O47-B!P47</f>
        <v>15120.637000000002</v>
      </c>
      <c r="P47" s="35">
        <f>+A!P47-B!Q47</f>
        <v>-26052.149000000005</v>
      </c>
      <c r="Q47" s="36">
        <f>+A!Q47-B!R47</f>
        <v>-42761.153999999995</v>
      </c>
      <c r="R47" s="35">
        <f>+A!R47-B!S47</f>
        <v>-24220.879999999997</v>
      </c>
      <c r="S47" s="36">
        <f>+A!S47-B!T47</f>
        <v>-31569.636000000006</v>
      </c>
      <c r="T47" s="35">
        <f>+A!T47-B!U47</f>
        <v>-20120.063000000009</v>
      </c>
      <c r="U47" s="36">
        <f>+A!U47-B!V47</f>
        <v>-54246.735999999997</v>
      </c>
      <c r="V47" s="35">
        <f>+A!V47-B!W47</f>
        <v>-65157.319000000003</v>
      </c>
      <c r="W47" s="36">
        <f>+A!W47-B!X47</f>
        <v>-65078.377999999997</v>
      </c>
      <c r="X47" s="37">
        <f>+A!X47-B!Y47</f>
        <v>-60419.259999999995</v>
      </c>
      <c r="Y47" s="37">
        <f>+A!Y47-B!Z47</f>
        <v>-119841.78399999999</v>
      </c>
    </row>
    <row r="48" spans="2:25" x14ac:dyDescent="0.25">
      <c r="B48" s="182" t="s">
        <v>18</v>
      </c>
      <c r="C48" s="196"/>
      <c r="D48" s="38">
        <f>+A!D48-B!E48</f>
        <v>-2122.5250000000001</v>
      </c>
      <c r="E48" s="39">
        <f>+A!E48-B!F48</f>
        <v>-8295.634</v>
      </c>
      <c r="F48" s="38">
        <f>+A!F48-B!G48</f>
        <v>-10785.691000000001</v>
      </c>
      <c r="G48" s="39">
        <f>+A!G48-B!H48</f>
        <v>-2707.1219999999998</v>
      </c>
      <c r="H48" s="38">
        <f>+A!H48-B!I48</f>
        <v>-943.096</v>
      </c>
      <c r="I48" s="39">
        <f>+A!I48-B!J48</f>
        <v>-2066.6619999999998</v>
      </c>
      <c r="J48" s="38">
        <f>+A!J48-B!K48</f>
        <v>-3530.2930000000001</v>
      </c>
      <c r="K48" s="39">
        <f>+A!K48-B!L48</f>
        <v>-4265.0039999999999</v>
      </c>
      <c r="L48" s="38">
        <f>+A!L48-B!M48</f>
        <v>-4960.1489999999994</v>
      </c>
      <c r="M48" s="39">
        <f>+A!M48-B!N48</f>
        <v>-6387.5529999999999</v>
      </c>
      <c r="N48" s="38">
        <f>+A!N48-B!O48</f>
        <v>-6776.7510000000002</v>
      </c>
      <c r="O48" s="39">
        <f>+A!O48-B!P48</f>
        <v>-6446.9830000000002</v>
      </c>
      <c r="P48" s="38">
        <f>+A!P48-B!Q48</f>
        <v>-8148.9139999999989</v>
      </c>
      <c r="Q48" s="39">
        <f>+A!Q48-B!R48</f>
        <v>-8079.3490000000002</v>
      </c>
      <c r="R48" s="38">
        <f>+A!R48-B!S48</f>
        <v>-4245.3879999999999</v>
      </c>
      <c r="S48" s="39">
        <f>+A!S48-B!T48</f>
        <v>-9833.4510000000009</v>
      </c>
      <c r="T48" s="38">
        <f>+A!T48-B!U48</f>
        <v>-7992.5439999999999</v>
      </c>
      <c r="U48" s="39">
        <f>+A!U48-B!V48</f>
        <v>-11560.053</v>
      </c>
      <c r="V48" s="38">
        <f>+A!V48-B!W48</f>
        <v>-16179.344000000001</v>
      </c>
      <c r="W48" s="39">
        <f>+A!W48-B!X48</f>
        <v>-17972.656000000003</v>
      </c>
      <c r="X48" s="40">
        <f>+A!X48-B!Y48</f>
        <v>-24186.828000000001</v>
      </c>
      <c r="Y48" s="40">
        <f>+A!Y48-B!Z48</f>
        <v>-34320.161999999997</v>
      </c>
    </row>
    <row r="49" spans="2:25" x14ac:dyDescent="0.25">
      <c r="B49" s="184" t="s">
        <v>19</v>
      </c>
      <c r="C49" s="197"/>
      <c r="D49" s="35">
        <f>+A!D49-B!E49</f>
        <v>-12639.207999999999</v>
      </c>
      <c r="E49" s="36">
        <f>+A!E49-B!F49</f>
        <v>-10809.787</v>
      </c>
      <c r="F49" s="35">
        <f>+A!F49-B!G49</f>
        <v>-13131.907000000001</v>
      </c>
      <c r="G49" s="36">
        <f>+A!G49-B!H49</f>
        <v>-8496.9519999999993</v>
      </c>
      <c r="H49" s="35">
        <f>+A!H49-B!I49</f>
        <v>-7491.6010000000006</v>
      </c>
      <c r="I49" s="36">
        <f>+A!I49-B!J49</f>
        <v>-11219.309999999998</v>
      </c>
      <c r="J49" s="35">
        <f>+A!J49-B!K49</f>
        <v>-7187.8720000000003</v>
      </c>
      <c r="K49" s="36">
        <f>+A!K49-B!L49</f>
        <v>-4088.2110000000002</v>
      </c>
      <c r="L49" s="35">
        <f>+A!L49-B!M49</f>
        <v>-7046.985999999999</v>
      </c>
      <c r="M49" s="36">
        <f>+A!M49-B!N49</f>
        <v>-9992.0259999999998</v>
      </c>
      <c r="N49" s="35">
        <f>+A!N49-B!O49</f>
        <v>-14430.9</v>
      </c>
      <c r="O49" s="36">
        <f>+A!O49-B!P49</f>
        <v>-15422.112999999998</v>
      </c>
      <c r="P49" s="35">
        <f>+A!P49-B!Q49</f>
        <v>-17238.226999999999</v>
      </c>
      <c r="Q49" s="36">
        <f>+A!Q49-B!R49</f>
        <v>-15495.523999999999</v>
      </c>
      <c r="R49" s="35">
        <f>+A!R49-B!S49</f>
        <v>-14442.886</v>
      </c>
      <c r="S49" s="36">
        <f>+A!S49-B!T49</f>
        <v>-21394.065999999999</v>
      </c>
      <c r="T49" s="35">
        <f>+A!T49-B!U49</f>
        <v>-25416.307999999997</v>
      </c>
      <c r="U49" s="36">
        <f>+A!U49-B!V49</f>
        <v>-9598.4890000000014</v>
      </c>
      <c r="V49" s="35">
        <f>+A!V49-B!W49</f>
        <v>-16492.384999999998</v>
      </c>
      <c r="W49" s="36">
        <f>+A!W49-B!X49</f>
        <v>145.96999999999753</v>
      </c>
      <c r="X49" s="37">
        <f>+A!X49-B!Y49</f>
        <v>-7789.4770000000026</v>
      </c>
      <c r="Y49" s="37">
        <f>+A!Y49-B!Z49</f>
        <v>-4648.4199999999983</v>
      </c>
    </row>
    <row r="50" spans="2:25" x14ac:dyDescent="0.25">
      <c r="B50" s="182" t="s">
        <v>20</v>
      </c>
      <c r="C50" s="196"/>
      <c r="D50" s="38">
        <f>+A!D50-B!E50</f>
        <v>23309.129000000001</v>
      </c>
      <c r="E50" s="39">
        <f>+A!E50-B!F50</f>
        <v>1798.2470000000001</v>
      </c>
      <c r="F50" s="38">
        <f>+A!F50-B!G50</f>
        <v>5157.5259999999998</v>
      </c>
      <c r="G50" s="39">
        <f>+A!G50-B!H50</f>
        <v>3716.0790000000002</v>
      </c>
      <c r="H50" s="38">
        <f>+A!H50-B!I50</f>
        <v>45092.695</v>
      </c>
      <c r="I50" s="39">
        <f>+A!I50-B!J50</f>
        <v>26240.031000000003</v>
      </c>
      <c r="J50" s="38">
        <f>+A!J50-B!K50</f>
        <v>13805.785</v>
      </c>
      <c r="K50" s="39">
        <f>+A!K50-B!L50</f>
        <v>5258.1670000000004</v>
      </c>
      <c r="L50" s="38">
        <f>+A!L50-B!M50</f>
        <v>35791.682000000001</v>
      </c>
      <c r="M50" s="39">
        <f>+A!M50-B!N50</f>
        <v>125323.023</v>
      </c>
      <c r="N50" s="38">
        <f>+A!N50-B!O50</f>
        <v>176500.875</v>
      </c>
      <c r="O50" s="39">
        <f>+A!O50-B!P50</f>
        <v>74365.084000000003</v>
      </c>
      <c r="P50" s="38">
        <f>+A!P50-B!Q50</f>
        <v>13276.269</v>
      </c>
      <c r="Q50" s="39">
        <f>+A!Q50-B!R50</f>
        <v>115055.02399999999</v>
      </c>
      <c r="R50" s="38">
        <f>+A!R50-B!S50</f>
        <v>20533.901999999998</v>
      </c>
      <c r="S50" s="39">
        <f>+A!S50-B!T50</f>
        <v>71064.762000000002</v>
      </c>
      <c r="T50" s="38">
        <f>+A!T50-B!U50</f>
        <v>-312203.36300000001</v>
      </c>
      <c r="U50" s="39">
        <f>+A!U50-B!V50</f>
        <v>-925785.97199999995</v>
      </c>
      <c r="V50" s="38">
        <f>+A!V50-B!W50</f>
        <v>-530089.31099999999</v>
      </c>
      <c r="W50" s="39">
        <f>+A!W50-B!X50</f>
        <v>28667.758000000002</v>
      </c>
      <c r="X50" s="40">
        <f>+A!X50-B!Y50</f>
        <v>8253.5399999999936</v>
      </c>
      <c r="Y50" s="40">
        <f>+A!Y50-B!Z50</f>
        <v>-112172.144</v>
      </c>
    </row>
    <row r="51" spans="2:25" x14ac:dyDescent="0.25">
      <c r="B51" s="184" t="s">
        <v>21</v>
      </c>
      <c r="C51" s="197"/>
      <c r="D51" s="35">
        <f>+A!D51-B!E51</f>
        <v>4211.7060000000001</v>
      </c>
      <c r="E51" s="36">
        <f>+A!E51-B!F51</f>
        <v>2987.9169999999999</v>
      </c>
      <c r="F51" s="35">
        <f>+A!F51-B!G51</f>
        <v>6303.6330000000007</v>
      </c>
      <c r="G51" s="36">
        <f>+A!G51-B!H51</f>
        <v>2241.7620000000002</v>
      </c>
      <c r="H51" s="35">
        <f>+A!H51-B!I51</f>
        <v>6308.8119999999999</v>
      </c>
      <c r="I51" s="36">
        <f>+A!I51-B!J51</f>
        <v>4934.0200000000004</v>
      </c>
      <c r="J51" s="35">
        <f>+A!J51-B!K51</f>
        <v>9009.223</v>
      </c>
      <c r="K51" s="36">
        <f>+A!K51-B!L51</f>
        <v>9951.4269999999997</v>
      </c>
      <c r="L51" s="35">
        <f>+A!L51-B!M51</f>
        <v>7625.8249999999998</v>
      </c>
      <c r="M51" s="36">
        <f>+A!M51-B!N51</f>
        <v>20500.108</v>
      </c>
      <c r="N51" s="35">
        <f>+A!N51-B!O51</f>
        <v>6933.2430000000004</v>
      </c>
      <c r="O51" s="36">
        <f>+A!O51-B!P51</f>
        <v>17189.415999999997</v>
      </c>
      <c r="P51" s="35">
        <f>+A!P51-B!Q51</f>
        <v>14203.984</v>
      </c>
      <c r="Q51" s="36">
        <f>+A!Q51-B!R51</f>
        <v>25330.006000000001</v>
      </c>
      <c r="R51" s="35">
        <f>+A!R51-B!S51</f>
        <v>45183.493999999999</v>
      </c>
      <c r="S51" s="36">
        <f>+A!S51-B!T51</f>
        <v>40297.839</v>
      </c>
      <c r="T51" s="35">
        <f>+A!T51-B!U51</f>
        <v>17331.597999999998</v>
      </c>
      <c r="U51" s="36">
        <f>+A!U51-B!V51</f>
        <v>42606.915000000001</v>
      </c>
      <c r="V51" s="35">
        <f>+A!V51-B!W51</f>
        <v>26284.91</v>
      </c>
      <c r="W51" s="36">
        <f>+A!W51-B!X51</f>
        <v>59732.061000000002</v>
      </c>
      <c r="X51" s="37">
        <f>+A!X51-B!Y51</f>
        <v>41033.788999999997</v>
      </c>
      <c r="Y51" s="37">
        <f>+A!Y51-B!Z51</f>
        <v>46226.923999999999</v>
      </c>
    </row>
    <row r="52" spans="2:25" x14ac:dyDescent="0.25">
      <c r="B52" s="182" t="s">
        <v>22</v>
      </c>
      <c r="C52" s="196"/>
      <c r="D52" s="38">
        <f>+A!D52-B!E52</f>
        <v>-165714.12699999998</v>
      </c>
      <c r="E52" s="39">
        <f>+A!E52-B!F52</f>
        <v>-143252.27899999998</v>
      </c>
      <c r="F52" s="38">
        <f>+A!F52-B!G52</f>
        <v>-123969.29000000001</v>
      </c>
      <c r="G52" s="39">
        <f>+A!G52-B!H52</f>
        <v>-124670.32700000002</v>
      </c>
      <c r="H52" s="38">
        <f>+A!H52-B!I52</f>
        <v>-117016.07699999999</v>
      </c>
      <c r="I52" s="39">
        <f>+A!I52-B!J52</f>
        <v>-138628.19899999999</v>
      </c>
      <c r="J52" s="38">
        <f>+A!J52-B!K52</f>
        <v>-147425.609</v>
      </c>
      <c r="K52" s="39">
        <f>+A!K52-B!L52</f>
        <v>-112978.232</v>
      </c>
      <c r="L52" s="38">
        <f>+A!L52-B!M52</f>
        <v>-112193.32300000002</v>
      </c>
      <c r="M52" s="39">
        <f>+A!M52-B!N52</f>
        <v>-169869.614</v>
      </c>
      <c r="N52" s="38">
        <f>+A!N52-B!O52</f>
        <v>-225232.261</v>
      </c>
      <c r="O52" s="39">
        <f>+A!O52-B!P52</f>
        <v>-322609.64199999999</v>
      </c>
      <c r="P52" s="38">
        <f>+A!P52-B!Q52</f>
        <v>-466602.07600000006</v>
      </c>
      <c r="Q52" s="39">
        <f>+A!Q52-B!R52</f>
        <v>-534545.37400000007</v>
      </c>
      <c r="R52" s="38">
        <f>+A!R52-B!S52</f>
        <v>-375485.022</v>
      </c>
      <c r="S52" s="39">
        <f>+A!S52-B!T52</f>
        <v>-515256.56299999997</v>
      </c>
      <c r="T52" s="38">
        <f>+A!T52-B!U52</f>
        <v>-636682.09299999999</v>
      </c>
      <c r="U52" s="39">
        <f>+A!U52-B!V52</f>
        <v>-651885.34299999999</v>
      </c>
      <c r="V52" s="38">
        <f>+A!V52-B!W52</f>
        <v>-660088.75</v>
      </c>
      <c r="W52" s="39">
        <f>+A!W52-B!X52</f>
        <v>-710234.91899999999</v>
      </c>
      <c r="X52" s="40">
        <f>+A!X52-B!Y52</f>
        <v>-557130.43999999994</v>
      </c>
      <c r="Y52" s="40">
        <f>+A!Y52-B!Z52</f>
        <v>-357798.19699999999</v>
      </c>
    </row>
    <row r="53" spans="2:25" x14ac:dyDescent="0.25">
      <c r="B53" s="184" t="s">
        <v>23</v>
      </c>
      <c r="C53" s="197"/>
      <c r="D53" s="35">
        <f>+A!D53-B!E53</f>
        <v>-77845.491000000009</v>
      </c>
      <c r="E53" s="36">
        <f>+A!E53-B!F53</f>
        <v>-63185.805</v>
      </c>
      <c r="F53" s="35">
        <f>+A!F53-B!G53</f>
        <v>-76184.55</v>
      </c>
      <c r="G53" s="36">
        <f>+A!G53-B!H53</f>
        <v>-103094.24900000001</v>
      </c>
      <c r="H53" s="35">
        <f>+A!H53-B!I53</f>
        <v>-35985.724999999991</v>
      </c>
      <c r="I53" s="36">
        <f>+A!I53-B!J53</f>
        <v>-32517.703000000001</v>
      </c>
      <c r="J53" s="35">
        <f>+A!J53-B!K53</f>
        <v>-17412.273999999998</v>
      </c>
      <c r="K53" s="36">
        <f>+A!K53-B!L53</f>
        <v>-108.46400000000722</v>
      </c>
      <c r="L53" s="35">
        <f>+A!L53-B!M53</f>
        <v>1847.8610000000044</v>
      </c>
      <c r="M53" s="36">
        <f>+A!M53-B!N53</f>
        <v>-4780.544000000009</v>
      </c>
      <c r="N53" s="35">
        <f>+A!N53-B!O53</f>
        <v>-62203.869999999995</v>
      </c>
      <c r="O53" s="36">
        <f>+A!O53-B!P53</f>
        <v>-74429.018000000011</v>
      </c>
      <c r="P53" s="35">
        <f>+A!P53-B!Q53</f>
        <v>-258572.16099999999</v>
      </c>
      <c r="Q53" s="36">
        <f>+A!Q53-B!R53</f>
        <v>-409592.05599999998</v>
      </c>
      <c r="R53" s="35">
        <f>+A!R53-B!S53</f>
        <v>-324532.62300000002</v>
      </c>
      <c r="S53" s="36">
        <f>+A!S53-B!T53</f>
        <v>-676285.30599999998</v>
      </c>
      <c r="T53" s="35">
        <f>+A!T53-B!U53</f>
        <v>-913476.74400000006</v>
      </c>
      <c r="U53" s="36">
        <f>+A!U53-B!V53</f>
        <v>-691698.853</v>
      </c>
      <c r="V53" s="35">
        <f>+A!V53-B!W53</f>
        <v>-938433.44499999995</v>
      </c>
      <c r="W53" s="36">
        <f>+A!W53-B!X53</f>
        <v>-639040.54500000004</v>
      </c>
      <c r="X53" s="37">
        <f>+A!X53-B!Y53</f>
        <v>-455727.81400000001</v>
      </c>
      <c r="Y53" s="37">
        <f>+A!Y53-B!Z53</f>
        <v>-331547.25899999996</v>
      </c>
    </row>
    <row r="54" spans="2:25" x14ac:dyDescent="0.25">
      <c r="B54" s="182" t="s">
        <v>24</v>
      </c>
      <c r="C54" s="196"/>
      <c r="D54" s="38">
        <f>+A!D54-B!E54</f>
        <v>-162278.85699999999</v>
      </c>
      <c r="E54" s="39">
        <f>+A!E54-B!F54</f>
        <v>-175559.86299999998</v>
      </c>
      <c r="F54" s="38">
        <f>+A!F54-B!G54</f>
        <v>-231403.24299999999</v>
      </c>
      <c r="G54" s="39">
        <f>+A!G54-B!H54</f>
        <v>-212263.48599999998</v>
      </c>
      <c r="H54" s="38">
        <f>+A!H54-B!I54</f>
        <v>-130301.62300000001</v>
      </c>
      <c r="I54" s="39">
        <f>+A!I54-B!J54</f>
        <v>-177320.79300000001</v>
      </c>
      <c r="J54" s="38">
        <f>+A!J54-B!K54</f>
        <v>-207889.45300000001</v>
      </c>
      <c r="K54" s="39">
        <f>+A!K54-B!L54</f>
        <v>-287353.88400000002</v>
      </c>
      <c r="L54" s="38">
        <f>+A!L54-B!M54</f>
        <v>-360012.424</v>
      </c>
      <c r="M54" s="39">
        <f>+A!M54-B!N54</f>
        <v>-453335.12400000001</v>
      </c>
      <c r="N54" s="38">
        <f>+A!N54-B!O54</f>
        <v>-1107394.0110000002</v>
      </c>
      <c r="O54" s="39">
        <f>+A!O54-B!P54</f>
        <v>-1493680.682</v>
      </c>
      <c r="P54" s="38">
        <f>+A!P54-B!Q54</f>
        <v>-1923918.2929999998</v>
      </c>
      <c r="Q54" s="39">
        <f>+A!Q54-B!R54</f>
        <v>-1704807.6040000001</v>
      </c>
      <c r="R54" s="38">
        <f>+A!R54-B!S54</f>
        <v>-1116108.057</v>
      </c>
      <c r="S54" s="39">
        <f>+A!S54-B!T54</f>
        <v>-2083573.3019999997</v>
      </c>
      <c r="T54" s="38">
        <f>+A!T54-B!U54</f>
        <v>-3452175.5380000002</v>
      </c>
      <c r="U54" s="39">
        <f>+A!U54-B!V54</f>
        <v>-3193093.2659999998</v>
      </c>
      <c r="V54" s="38">
        <f>+A!V54-B!W54</f>
        <v>-2371168.3909999998</v>
      </c>
      <c r="W54" s="39">
        <f>+A!W54-B!X54</f>
        <v>-2916286.2039999999</v>
      </c>
      <c r="X54" s="40">
        <f>+A!X54-B!Y54</f>
        <v>-1796027.7349999999</v>
      </c>
      <c r="Y54" s="40">
        <f>+A!Y54-B!Z54</f>
        <v>-1489579.2949999999</v>
      </c>
    </row>
    <row r="55" spans="2:25" x14ac:dyDescent="0.25">
      <c r="B55" s="184" t="s">
        <v>25</v>
      </c>
      <c r="C55" s="197"/>
      <c r="D55" s="35">
        <f>+A!D55-B!E55</f>
        <v>-15034.803</v>
      </c>
      <c r="E55" s="36">
        <f>+A!E55-B!F55</f>
        <v>-24829.845999999998</v>
      </c>
      <c r="F55" s="35">
        <f>+A!F55-B!G55</f>
        <v>-19391.626999999997</v>
      </c>
      <c r="G55" s="36">
        <f>+A!G55-B!H55</f>
        <v>-11393.235000000001</v>
      </c>
      <c r="H55" s="35">
        <f>+A!H55-B!I55</f>
        <v>-4211.648000000001</v>
      </c>
      <c r="I55" s="36">
        <f>+A!I55-B!J55</f>
        <v>24301.71</v>
      </c>
      <c r="J55" s="35">
        <f>+A!J55-B!K55</f>
        <v>40309.608999999997</v>
      </c>
      <c r="K55" s="36">
        <f>+A!K55-B!L55</f>
        <v>49004.608999999997</v>
      </c>
      <c r="L55" s="35">
        <f>+A!L55-B!M55</f>
        <v>63104.713000000003</v>
      </c>
      <c r="M55" s="36">
        <f>+A!M55-B!N55</f>
        <v>88324.705000000002</v>
      </c>
      <c r="N55" s="35">
        <f>+A!N55-B!O55</f>
        <v>89515.628999999986</v>
      </c>
      <c r="O55" s="36">
        <f>+A!O55-B!P55</f>
        <v>97430.304999999993</v>
      </c>
      <c r="P55" s="35">
        <f>+A!P55-B!Q55</f>
        <v>96228.974999999991</v>
      </c>
      <c r="Q55" s="36">
        <f>+A!Q55-B!R55</f>
        <v>66558.436000000002</v>
      </c>
      <c r="R55" s="35">
        <f>+A!R55-B!S55</f>
        <v>31499.679000000004</v>
      </c>
      <c r="S55" s="36">
        <f>+A!S55-B!T55</f>
        <v>8758.4570000000094</v>
      </c>
      <c r="T55" s="35">
        <f>+A!T55-B!U55</f>
        <v>-3151.6129999999976</v>
      </c>
      <c r="U55" s="36">
        <f>+A!U55-B!V55</f>
        <v>-31324.328999999998</v>
      </c>
      <c r="V55" s="35">
        <f>+A!V55-B!W55</f>
        <v>-60316.259000000005</v>
      </c>
      <c r="W55" s="36">
        <f>+A!W55-B!X55</f>
        <v>-98106.16</v>
      </c>
      <c r="X55" s="37">
        <f>+A!X55-B!Y55</f>
        <v>-87060.112999999998</v>
      </c>
      <c r="Y55" s="37">
        <f>+A!Y55-B!Z55</f>
        <v>-70903.650000000009</v>
      </c>
    </row>
    <row r="56" spans="2:25" ht="15.75" thickBot="1" x14ac:dyDescent="0.3">
      <c r="B56" s="186" t="s">
        <v>26</v>
      </c>
      <c r="C56" s="205"/>
      <c r="D56" s="41">
        <f>+A!D56-B!E56</f>
        <v>-2139.1489999999999</v>
      </c>
      <c r="E56" s="42">
        <f>+A!E56-B!F56</f>
        <v>-954.15899999999999</v>
      </c>
      <c r="F56" s="41">
        <f>+A!F56-B!G56</f>
        <v>-298.68700000000001</v>
      </c>
      <c r="G56" s="42">
        <f>+A!G56-B!H56</f>
        <v>2E-3</v>
      </c>
      <c r="H56" s="41">
        <f>+A!H56-B!I56</f>
        <v>-1.6E-2</v>
      </c>
      <c r="I56" s="42">
        <f>+A!I56-B!J56</f>
        <v>0</v>
      </c>
      <c r="J56" s="41">
        <f>+A!J56-B!K56</f>
        <v>-68.409000000000006</v>
      </c>
      <c r="K56" s="42">
        <f>+A!K56-B!L56</f>
        <v>-201.03899999999999</v>
      </c>
      <c r="L56" s="41">
        <f>+A!L56-B!M56</f>
        <v>-324.97399999999999</v>
      </c>
      <c r="M56" s="42">
        <f>+A!M56-B!N56</f>
        <v>-198.75399999999999</v>
      </c>
      <c r="N56" s="41">
        <f>+A!N56-B!O56</f>
        <v>-139.08300000000003</v>
      </c>
      <c r="O56" s="42">
        <f>+A!O56-B!P56</f>
        <v>-488.61900000000003</v>
      </c>
      <c r="P56" s="41">
        <f>+A!P56-B!Q56</f>
        <v>-294.452</v>
      </c>
      <c r="Q56" s="42">
        <f>+A!Q56-B!R56</f>
        <v>-685.95099999999991</v>
      </c>
      <c r="R56" s="41">
        <f>+A!R56-B!S56</f>
        <v>-364.92999999999995</v>
      </c>
      <c r="S56" s="42">
        <f>+A!S56-B!T56</f>
        <v>-668.13800000000003</v>
      </c>
      <c r="T56" s="41">
        <f>+A!T56-B!U56</f>
        <v>-202.28199999999993</v>
      </c>
      <c r="U56" s="42">
        <f>+A!U56-B!V56</f>
        <v>-485.03000000000009</v>
      </c>
      <c r="V56" s="41">
        <f>+A!V56-B!W56</f>
        <v>-510.76699999999994</v>
      </c>
      <c r="W56" s="42">
        <f>+A!W56-B!X56</f>
        <v>-42.689000000000078</v>
      </c>
      <c r="X56" s="43">
        <f>+A!X56-B!Y56</f>
        <v>374.94900000000007</v>
      </c>
      <c r="Y56" s="43">
        <f>+A!Y56-B!Z56</f>
        <v>724.42599999999993</v>
      </c>
    </row>
    <row r="57" spans="2:25" x14ac:dyDescent="0.25">
      <c r="B57" t="s">
        <v>57</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151"/>
  <sheetViews>
    <sheetView showGridLines="0" workbookViewId="0">
      <selection activeCell="H81" sqref="H81"/>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88" t="s">
        <v>9</v>
      </c>
      <c r="M7" s="204"/>
      <c r="N7" s="204"/>
      <c r="O7" s="204"/>
      <c r="P7" s="204"/>
    </row>
    <row r="8" spans="2:16" x14ac:dyDescent="0.25">
      <c r="B8" s="188" t="s">
        <v>8</v>
      </c>
      <c r="C8" s="204"/>
      <c r="D8" s="204"/>
      <c r="E8" s="204"/>
      <c r="L8" s="204"/>
      <c r="M8" s="204"/>
      <c r="N8" s="204"/>
      <c r="O8" s="204"/>
      <c r="P8" s="204"/>
    </row>
    <row r="9" spans="2:16" x14ac:dyDescent="0.25">
      <c r="B9" s="204"/>
      <c r="C9" s="204"/>
      <c r="D9" s="204"/>
      <c r="E9" s="204"/>
      <c r="L9" s="204"/>
      <c r="M9" s="204"/>
      <c r="N9" s="204"/>
      <c r="O9" s="204"/>
      <c r="P9" s="204"/>
    </row>
    <row r="10" spans="2:16" x14ac:dyDescent="0.25">
      <c r="B10" s="204"/>
      <c r="C10" s="204"/>
      <c r="D10" s="204"/>
      <c r="E10" s="204"/>
      <c r="L10" s="204"/>
      <c r="M10" s="204"/>
      <c r="N10" s="204"/>
      <c r="O10" s="204"/>
      <c r="P10" s="204"/>
    </row>
    <row r="11" spans="2:16" x14ac:dyDescent="0.25">
      <c r="B11" s="204"/>
      <c r="C11" s="204"/>
      <c r="D11" s="204"/>
      <c r="E11" s="204"/>
      <c r="L11" s="204"/>
      <c r="M11" s="204"/>
      <c r="N11" s="204"/>
      <c r="O11" s="204"/>
      <c r="P11" s="204"/>
    </row>
    <row r="12" spans="2:16" x14ac:dyDescent="0.25">
      <c r="B12" s="204"/>
      <c r="C12" s="204"/>
      <c r="D12" s="204"/>
      <c r="E12" s="204"/>
      <c r="L12" s="204"/>
      <c r="M12" s="204"/>
      <c r="N12" s="204"/>
      <c r="O12" s="204"/>
      <c r="P12" s="204"/>
    </row>
    <row r="13" spans="2:16" x14ac:dyDescent="0.25">
      <c r="B13" s="204"/>
      <c r="C13" s="204"/>
      <c r="D13" s="204"/>
      <c r="E13" s="204"/>
      <c r="L13" s="204"/>
      <c r="M13" s="204"/>
      <c r="N13" s="204"/>
      <c r="O13" s="204"/>
      <c r="P13" s="204"/>
    </row>
    <row r="14" spans="2:16" x14ac:dyDescent="0.25">
      <c r="B14" s="204"/>
      <c r="C14" s="204"/>
      <c r="D14" s="204"/>
      <c r="E14" s="204"/>
      <c r="L14" s="204"/>
      <c r="M14" s="204"/>
      <c r="N14" s="204"/>
      <c r="O14" s="204"/>
      <c r="P14" s="204"/>
    </row>
    <row r="15" spans="2:16" x14ac:dyDescent="0.25">
      <c r="B15" s="204"/>
      <c r="C15" s="204"/>
      <c r="D15" s="204"/>
      <c r="E15" s="204"/>
      <c r="G15" s="210" t="s">
        <v>42</v>
      </c>
      <c r="H15" s="210"/>
      <c r="I15" s="210"/>
      <c r="J15" s="210"/>
      <c r="K15" s="210"/>
      <c r="L15" s="204"/>
      <c r="M15" s="204"/>
      <c r="N15" s="204"/>
      <c r="O15" s="204"/>
      <c r="P15" s="204"/>
    </row>
    <row r="16" spans="2:16" ht="15" customHeight="1" x14ac:dyDescent="0.25">
      <c r="B16" s="204"/>
      <c r="C16" s="204"/>
      <c r="D16" s="204"/>
      <c r="E16" s="204"/>
      <c r="G16" s="210"/>
      <c r="H16" s="210"/>
      <c r="I16" s="210"/>
      <c r="J16" s="210"/>
      <c r="K16" s="210"/>
      <c r="L16" s="204"/>
      <c r="M16" s="204"/>
      <c r="N16" s="204"/>
      <c r="O16" s="204"/>
      <c r="P16" s="204"/>
    </row>
    <row r="17" spans="3:14" x14ac:dyDescent="0.25">
      <c r="C17" s="189" t="s">
        <v>3</v>
      </c>
      <c r="D17" s="189"/>
      <c r="E17" s="189"/>
      <c r="G17" s="210"/>
      <c r="H17" s="210"/>
      <c r="I17" s="210"/>
      <c r="J17" s="210"/>
      <c r="K17" s="210"/>
      <c r="N17" s="3" t="s">
        <v>3</v>
      </c>
    </row>
    <row r="43" spans="6:29" x14ac:dyDescent="0.25">
      <c r="F43" s="6" t="s">
        <v>41</v>
      </c>
    </row>
    <row r="44" spans="6:29" ht="15.75" thickBot="1" x14ac:dyDescent="0.3"/>
    <row r="45" spans="6:29" ht="15.75" thickBot="1" x14ac:dyDescent="0.3">
      <c r="F45" s="8" t="s">
        <v>15</v>
      </c>
      <c r="G45" s="9"/>
      <c r="H45" s="18">
        <v>1995</v>
      </c>
      <c r="I45" s="10">
        <v>1996</v>
      </c>
      <c r="J45" s="18">
        <v>1997</v>
      </c>
      <c r="K45" s="10">
        <v>1998</v>
      </c>
      <c r="L45" s="18">
        <v>1999</v>
      </c>
      <c r="M45" s="10">
        <v>2000</v>
      </c>
      <c r="N45" s="18">
        <v>2001</v>
      </c>
      <c r="O45" s="10">
        <v>2002</v>
      </c>
      <c r="P45" s="18">
        <v>2003</v>
      </c>
      <c r="Q45" s="10">
        <v>2004</v>
      </c>
      <c r="R45" s="18">
        <v>2005</v>
      </c>
      <c r="S45" s="10">
        <v>2006</v>
      </c>
      <c r="T45" s="18">
        <v>2007</v>
      </c>
      <c r="U45" s="10">
        <v>2008</v>
      </c>
      <c r="V45" s="18">
        <v>2009</v>
      </c>
      <c r="W45" s="10">
        <v>2010</v>
      </c>
      <c r="X45" s="18">
        <v>2011</v>
      </c>
      <c r="Y45" s="10">
        <v>2012</v>
      </c>
      <c r="Z45" s="18">
        <v>2013</v>
      </c>
      <c r="AA45" s="10">
        <v>2014</v>
      </c>
      <c r="AB45" s="18">
        <v>2015</v>
      </c>
      <c r="AC45" s="11">
        <v>2016</v>
      </c>
    </row>
    <row r="46" spans="6:29" ht="15.75" thickBot="1" x14ac:dyDescent="0.3">
      <c r="F46" s="191" t="s">
        <v>27</v>
      </c>
      <c r="G46" s="192"/>
      <c r="H46" s="148">
        <f>(A!D46/D!H60)*1000</f>
        <v>2.3933605791431853</v>
      </c>
      <c r="I46" s="159">
        <f>(A!E46/D!I60)*1000</f>
        <v>2.3419870468805204</v>
      </c>
      <c r="J46" s="148">
        <f>(A!F46/D!J60)*1000</f>
        <v>2.9494850240933959</v>
      </c>
      <c r="K46" s="159">
        <f>(A!G46/D!K60)*1000</f>
        <v>3.2547924615822148</v>
      </c>
      <c r="L46" s="148">
        <f>(A!H46/D!L60)*1000</f>
        <v>5.0800767706704502</v>
      </c>
      <c r="M46" s="159">
        <f>(A!I46/D!M60)*1000</f>
        <v>5.7195977383415642</v>
      </c>
      <c r="N46" s="148">
        <f>(A!J46/D!N60)*1000</f>
        <v>6.4033175656089236</v>
      </c>
      <c r="O46" s="159">
        <f>(A!K46/D!O60)*1000</f>
        <v>7.4181688547440894</v>
      </c>
      <c r="P46" s="148">
        <f>(A!L46/D!P60)*1000</f>
        <v>8.5584657912279258</v>
      </c>
      <c r="Q46" s="159">
        <f>(A!M46/D!Q60)*1000</f>
        <v>12.392863408463775</v>
      </c>
      <c r="R46" s="148">
        <f>(A!N46/D!R60)*1000</f>
        <v>14.24467830513065</v>
      </c>
      <c r="S46" s="159">
        <f>(A!O46/D!S60)*1000</f>
        <v>13.399058668354177</v>
      </c>
      <c r="T46" s="148">
        <f>(A!P46/D!T60)*1000</f>
        <v>11.278916675463472</v>
      </c>
      <c r="U46" s="159">
        <f>(A!Q46/D!U60)*1000</f>
        <v>13.87943561951281</v>
      </c>
      <c r="V46" s="148">
        <f>(A!R46/D!V60)*1000</f>
        <v>11.91017176702143</v>
      </c>
      <c r="W46" s="159">
        <f>(A!S46/D!W60)*1000</f>
        <v>14.023743570145577</v>
      </c>
      <c r="X46" s="148">
        <f>(A!T46/D!X60)*1000</f>
        <v>15.309900676520144</v>
      </c>
      <c r="Y46" s="159">
        <f>(A!U46/D!Y60)*1000</f>
        <v>17.927689369306133</v>
      </c>
      <c r="Z46" s="148">
        <f>(A!V46/D!Z60)*1000</f>
        <v>18.331631597054137</v>
      </c>
      <c r="AA46" s="159">
        <f>(A!W46/D!AA60)*1000</f>
        <v>19.185514005171477</v>
      </c>
      <c r="AB46" s="148">
        <f>(A!X46/D!AB60)*1000</f>
        <v>18.966715463357826</v>
      </c>
      <c r="AC46" s="155">
        <f>(A!Y46/D!AC60)*1000</f>
        <v>19.218909799820739</v>
      </c>
    </row>
    <row r="47" spans="6:29" x14ac:dyDescent="0.25">
      <c r="F47" s="212" t="s">
        <v>17</v>
      </c>
      <c r="G47" s="213"/>
      <c r="H47" s="156">
        <f>(A!D47/D!H$60)*1000</f>
        <v>9.8302596934301975E-2</v>
      </c>
      <c r="I47" s="149">
        <f>(A!E47/D!I$60)*1000</f>
        <v>0.30904359430020711</v>
      </c>
      <c r="J47" s="156">
        <f>(A!F47/D!J$60)*1000</f>
        <v>0.20132092370238699</v>
      </c>
      <c r="K47" s="149">
        <f>(A!G47/D!K$60)*1000</f>
        <v>4.2231593058226963E-2</v>
      </c>
      <c r="L47" s="156">
        <f>(A!H47/D!L$60)*1000</f>
        <v>6.9188064131004867E-2</v>
      </c>
      <c r="M47" s="149">
        <f>(A!I47/D!M$60)*1000</f>
        <v>0.11597162695059007</v>
      </c>
      <c r="N47" s="156">
        <f>(A!J47/D!N$60)*1000</f>
        <v>0.20469125675716301</v>
      </c>
      <c r="O47" s="149">
        <f>(A!K47/D!O$60)*1000</f>
        <v>0.15958395041678419</v>
      </c>
      <c r="P47" s="156">
        <f>(A!L47/D!P$60)*1000</f>
        <v>0.3283597090192853</v>
      </c>
      <c r="Q47" s="149">
        <f>(A!M47/D!Q$60)*1000</f>
        <v>0.48865282875676774</v>
      </c>
      <c r="R47" s="156">
        <f>(A!N47/D!R$60)*1000</f>
        <v>0.51760230319521794</v>
      </c>
      <c r="S47" s="149">
        <f>(A!O47/D!S$60)*1000</f>
        <v>1.1086158775076858</v>
      </c>
      <c r="T47" s="156">
        <f>(A!P47/D!T$60)*1000</f>
        <v>0.47716479337765672</v>
      </c>
      <c r="U47" s="149">
        <f>(A!Q47/D!U$60)*1000</f>
        <v>0.49960114640011427</v>
      </c>
      <c r="V47" s="156">
        <f>(A!R47/D!V$60)*1000</f>
        <v>1.2474909753103416</v>
      </c>
      <c r="W47" s="149">
        <f>(A!S47/D!W$60)*1000</f>
        <v>1.1697934219745889</v>
      </c>
      <c r="X47" s="156">
        <f>(A!T47/D!X$60)*1000</f>
        <v>1.4351304727344687</v>
      </c>
      <c r="Y47" s="149">
        <f>(A!U47/D!Y$60)*1000</f>
        <v>0.83835353545523539</v>
      </c>
      <c r="Z47" s="156">
        <f>(A!V47/D!Z$60)*1000</f>
        <v>0.67055271154705276</v>
      </c>
      <c r="AA47" s="149">
        <f>(A!W47/D!AA$60)*1000</f>
        <v>0.85355295217948912</v>
      </c>
      <c r="AB47" s="156">
        <f>(A!X47/D!AB$60)*1000</f>
        <v>1.2226603908997715</v>
      </c>
      <c r="AC47" s="150">
        <f>(A!Y47/D!AC$60)*1000</f>
        <v>0.80420269195015281</v>
      </c>
    </row>
    <row r="48" spans="6:29" x14ac:dyDescent="0.25">
      <c r="F48" s="214" t="s">
        <v>18</v>
      </c>
      <c r="G48" s="215"/>
      <c r="H48" s="157">
        <f>(A!D48/D!H$60)*1000</f>
        <v>2.134810183468356E-3</v>
      </c>
      <c r="I48" s="151">
        <f>(A!E48/D!I$60)*1000</f>
        <v>1.5130798661869994E-3</v>
      </c>
      <c r="J48" s="157">
        <f>(A!F48/D!J$60)*1000</f>
        <v>9.9387377334599764E-4</v>
      </c>
      <c r="K48" s="151">
        <f>(A!G48/D!K$60)*1000</f>
        <v>2.9521655219610552E-3</v>
      </c>
      <c r="L48" s="157">
        <f>(A!H48/D!L$60)*1000</f>
        <v>4.0276638792908208E-2</v>
      </c>
      <c r="M48" s="151">
        <f>(A!I48/D!M$60)*1000</f>
        <v>1.3743448627333982E-3</v>
      </c>
      <c r="N48" s="157">
        <f>(A!J48/D!N$60)*1000</f>
        <v>0</v>
      </c>
      <c r="O48" s="151">
        <f>(A!K48/D!O$60)*1000</f>
        <v>7.8458559575757595E-4</v>
      </c>
      <c r="P48" s="157">
        <f>(A!L48/D!P$60)*1000</f>
        <v>7.9951809553972415E-3</v>
      </c>
      <c r="Q48" s="151">
        <f>(A!M48/D!Q$60)*1000</f>
        <v>3.1271353576003144E-3</v>
      </c>
      <c r="R48" s="157">
        <f>(A!N48/D!R$60)*1000</f>
        <v>2.8683618245150128E-4</v>
      </c>
      <c r="S48" s="151">
        <f>(A!O48/D!S$60)*1000</f>
        <v>7.8533001323597155E-4</v>
      </c>
      <c r="T48" s="157">
        <f>(A!P48/D!T$60)*1000</f>
        <v>3.2278149924844508E-3</v>
      </c>
      <c r="U48" s="151">
        <f>(A!Q48/D!U$60)*1000</f>
        <v>1.5954143995429411E-3</v>
      </c>
      <c r="V48" s="157">
        <f>(A!R48/D!V$60)*1000</f>
        <v>2.0290477974172386E-2</v>
      </c>
      <c r="W48" s="151">
        <f>(A!S48/D!W$60)*1000</f>
        <v>5.6300009246404012E-3</v>
      </c>
      <c r="X48" s="157">
        <f>(A!T48/D!X$60)*1000</f>
        <v>1.8881041014993268E-3</v>
      </c>
      <c r="Y48" s="151">
        <f>(A!U48/D!Y$60)*1000</f>
        <v>8.7727352362315235E-4</v>
      </c>
      <c r="Z48" s="157">
        <f>(A!V48/D!Z$60)*1000</f>
        <v>1.7776329405290272E-3</v>
      </c>
      <c r="AA48" s="151">
        <f>(A!W48/D!AA$60)*1000</f>
        <v>1.6457838645454062E-3</v>
      </c>
      <c r="AB48" s="157">
        <f>(A!X48/D!AB$60)*1000</f>
        <v>6.8137510202858085E-3</v>
      </c>
      <c r="AC48" s="152">
        <f>(A!Y48/D!AC$60)*1000</f>
        <v>1.7022749049042472E-3</v>
      </c>
    </row>
    <row r="49" spans="6:29" x14ac:dyDescent="0.25">
      <c r="F49" s="212" t="s">
        <v>19</v>
      </c>
      <c r="G49" s="213"/>
      <c r="H49" s="157">
        <f>(A!D49/D!H$60)*1000</f>
        <v>2.0087166523306997E-3</v>
      </c>
      <c r="I49" s="151">
        <f>(A!E49/D!I$60)*1000</f>
        <v>2.705234442005829E-3</v>
      </c>
      <c r="J49" s="157">
        <f>(A!F49/D!J$60)*1000</f>
        <v>5.9886284937934721E-2</v>
      </c>
      <c r="K49" s="151">
        <f>(A!G49/D!K$60)*1000</f>
        <v>6.2263005514227379E-2</v>
      </c>
      <c r="L49" s="157">
        <f>(A!H49/D!L$60)*1000</f>
        <v>0.11312070802101684</v>
      </c>
      <c r="M49" s="151">
        <f>(A!I49/D!M$60)*1000</f>
        <v>0.13234538998747825</v>
      </c>
      <c r="N49" s="157">
        <f>(A!J49/D!N$60)*1000</f>
        <v>0.13281778221595622</v>
      </c>
      <c r="O49" s="151">
        <f>(A!K49/D!O$60)*1000</f>
        <v>0.1851296809219638</v>
      </c>
      <c r="P49" s="157">
        <f>(A!L49/D!P$60)*1000</f>
        <v>0.16610910202091289</v>
      </c>
      <c r="Q49" s="151">
        <f>(A!M49/D!Q$60)*1000</f>
        <v>0.19450282968552404</v>
      </c>
      <c r="R49" s="157">
        <f>(A!N49/D!R$60)*1000</f>
        <v>0.12751327905565191</v>
      </c>
      <c r="S49" s="151">
        <f>(A!O49/D!S$60)*1000</f>
        <v>9.7425040010638175E-2</v>
      </c>
      <c r="T49" s="157">
        <f>(A!P49/D!T$60)*1000</f>
        <v>9.946627500410965E-2</v>
      </c>
      <c r="U49" s="151">
        <f>(A!Q49/D!U$60)*1000</f>
        <v>0.28104188177641398</v>
      </c>
      <c r="V49" s="157">
        <f>(A!R49/D!V$60)*1000</f>
        <v>0.20902361359672481</v>
      </c>
      <c r="W49" s="151">
        <f>(A!S49/D!W$60)*1000</f>
        <v>0.2142586273695668</v>
      </c>
      <c r="X49" s="157">
        <f>(A!T49/D!X$60)*1000</f>
        <v>0.29335328587167037</v>
      </c>
      <c r="Y49" s="151">
        <f>(A!U49/D!Y$60)*1000</f>
        <v>0.50533309956546779</v>
      </c>
      <c r="Z49" s="157">
        <f>(A!V49/D!Z$60)*1000</f>
        <v>0.351763793065139</v>
      </c>
      <c r="AA49" s="151">
        <f>(A!W49/D!AA$60)*1000</f>
        <v>0.68487171914053502</v>
      </c>
      <c r="AB49" s="157">
        <f>(A!X49/D!AB$60)*1000</f>
        <v>0.4521559420957918</v>
      </c>
      <c r="AC49" s="152">
        <f>(A!Y49/D!AC$60)*1000</f>
        <v>0.39295584932936745</v>
      </c>
    </row>
    <row r="50" spans="6:29" x14ac:dyDescent="0.25">
      <c r="F50" s="214" t="s">
        <v>20</v>
      </c>
      <c r="G50" s="215"/>
      <c r="H50" s="157">
        <f>(A!D50/D!H$60)*1000</f>
        <v>0.62312941247299602</v>
      </c>
      <c r="I50" s="151">
        <f>(A!E50/D!I$60)*1000</f>
        <v>5.2855399738100585E-2</v>
      </c>
      <c r="J50" s="157">
        <f>(A!F50/D!J$60)*1000</f>
        <v>0.14124095774552087</v>
      </c>
      <c r="K50" s="151">
        <f>(A!G50/D!K$60)*1000</f>
        <v>0.10289932313976746</v>
      </c>
      <c r="L50" s="157">
        <f>(A!H50/D!L$60)*1000</f>
        <v>1.1447729290511608</v>
      </c>
      <c r="M50" s="151">
        <f>(A!I50/D!M$60)*1000</f>
        <v>0.66388922274147166</v>
      </c>
      <c r="N50" s="157">
        <f>(A!J50/D!N$60)*1000</f>
        <v>0.3529953208421685</v>
      </c>
      <c r="O50" s="151">
        <f>(A!K50/D!O$60)*1000</f>
        <v>0.14052069325756766</v>
      </c>
      <c r="P50" s="157">
        <f>(A!L50/D!P$60)*1000</f>
        <v>0.86689030902775865</v>
      </c>
      <c r="Q50" s="151">
        <f>(A!M50/D!Q$60)*1000</f>
        <v>2.982464090234608</v>
      </c>
      <c r="R50" s="157">
        <f>(A!N50/D!R$60)*1000</f>
        <v>4.1539736254340074</v>
      </c>
      <c r="S50" s="151">
        <f>(A!O50/D!S$60)*1000</f>
        <v>1.761281009454094</v>
      </c>
      <c r="T50" s="157">
        <f>(A!P50/D!T$60)*1000</f>
        <v>0.41610530069151885</v>
      </c>
      <c r="U50" s="151">
        <f>(A!Q50/D!U$60)*1000</f>
        <v>2.977423259741756</v>
      </c>
      <c r="V50" s="157">
        <f>(A!R50/D!V$60)*1000</f>
        <v>1.1452911004892257</v>
      </c>
      <c r="W50" s="151">
        <f>(A!S50/D!W$60)*1000</f>
        <v>3.0742540076833049</v>
      </c>
      <c r="X50" s="157">
        <f>(A!T50/D!X$60)*1000</f>
        <v>2.1520037495818451</v>
      </c>
      <c r="Y50" s="151">
        <f>(A!U50/D!Y$60)*1000</f>
        <v>2.0668834923012782</v>
      </c>
      <c r="Z50" s="157">
        <f>(A!V50/D!Z$60)*1000</f>
        <v>1.679892054277438</v>
      </c>
      <c r="AA50" s="151">
        <f>(A!W50/D!AA$60)*1000</f>
        <v>2.8520479939201611</v>
      </c>
      <c r="AB50" s="157">
        <f>(A!X50/D!AB$60)*1000</f>
        <v>2.5368726545355043</v>
      </c>
      <c r="AC50" s="152">
        <f>(A!Y50/D!AC$60)*1000</f>
        <v>1.5094175709758497</v>
      </c>
    </row>
    <row r="51" spans="6:29" x14ac:dyDescent="0.25">
      <c r="F51" s="212" t="s">
        <v>21</v>
      </c>
      <c r="G51" s="213"/>
      <c r="H51" s="157">
        <f>(A!D51/D!H$60)*1000</f>
        <v>0.11337238843617975</v>
      </c>
      <c r="I51" s="151">
        <f>(A!E51/D!I$60)*1000</f>
        <v>7.922714717459918E-2</v>
      </c>
      <c r="J51" s="157">
        <f>(A!F51/D!J$60)*1000</f>
        <v>0.16608883739131261</v>
      </c>
      <c r="K51" s="151">
        <f>(A!G51/D!K$60)*1000</f>
        <v>5.9771277671942159E-2</v>
      </c>
      <c r="L51" s="157">
        <f>(A!H51/D!L$60)*1000</f>
        <v>0.15921726515535881</v>
      </c>
      <c r="M51" s="151">
        <f>(A!I51/D!M$60)*1000</f>
        <v>0.12365971906137656</v>
      </c>
      <c r="N51" s="157">
        <f>(A!J51/D!N$60)*1000</f>
        <v>0.22182549659192766</v>
      </c>
      <c r="O51" s="151">
        <f>(A!K51/D!O$60)*1000</f>
        <v>0.24228765860843271</v>
      </c>
      <c r="P51" s="157">
        <f>(A!L51/D!P$60)*1000</f>
        <v>0.18449123190854042</v>
      </c>
      <c r="Q51" s="151">
        <f>(A!M51/D!Q$60)*1000</f>
        <v>0.48731407438202479</v>
      </c>
      <c r="R51" s="157">
        <f>(A!N51/D!R$60)*1000</f>
        <v>0.16652367603953985</v>
      </c>
      <c r="S51" s="151">
        <f>(A!O51/D!S$60)*1000</f>
        <v>0.40344841154978822</v>
      </c>
      <c r="T51" s="157">
        <f>(A!P51/D!T$60)*1000</f>
        <v>0.33964143043097778</v>
      </c>
      <c r="U51" s="151">
        <f>(A!Q51/D!U$60)*1000</f>
        <v>0.58217640593166242</v>
      </c>
      <c r="V51" s="157">
        <f>(A!R51/D!V$60)*1000</f>
        <v>1.0464202138463712</v>
      </c>
      <c r="W51" s="151">
        <f>(A!S51/D!W$60)*1000</f>
        <v>0.91835354944136605</v>
      </c>
      <c r="X51" s="157">
        <f>(A!T51/D!X$60)*1000</f>
        <v>0.38824577934772414</v>
      </c>
      <c r="Y51" s="151">
        <f>(A!U51/D!Y$60)*1000</f>
        <v>0.95590002993227641</v>
      </c>
      <c r="Z51" s="157">
        <f>(A!V51/D!Z$60)*1000</f>
        <v>0.56660042385692744</v>
      </c>
      <c r="AA51" s="151">
        <f>(A!W51/D!AA$60)*1000</f>
        <v>1.2609243333658471</v>
      </c>
      <c r="AB51" s="157">
        <f>(A!X51/D!AB$60)*1000</f>
        <v>0.90570541645346414</v>
      </c>
      <c r="AC51" s="152">
        <f>(A!Y51/D!AC$60)*1000</f>
        <v>0.96061482521393615</v>
      </c>
    </row>
    <row r="52" spans="6:29" x14ac:dyDescent="0.25">
      <c r="F52" s="214" t="s">
        <v>22</v>
      </c>
      <c r="G52" s="215"/>
      <c r="H52" s="157">
        <f>(A!D52/D!H$60)*1000</f>
        <v>0.45897999967122277</v>
      </c>
      <c r="I52" s="151">
        <f>(A!E52/D!I$60)*1000</f>
        <v>0.79355036572663962</v>
      </c>
      <c r="J52" s="157">
        <f>(A!F52/D!J$60)*1000</f>
        <v>1.0431761399064921</v>
      </c>
      <c r="K52" s="151">
        <f>(A!G52/D!K$60)*1000</f>
        <v>1.1210807928531659</v>
      </c>
      <c r="L52" s="157">
        <f>(A!H52/D!L$60)*1000</f>
        <v>1.3008351858424791</v>
      </c>
      <c r="M52" s="151">
        <f>(A!I52/D!M$60)*1000</f>
        <v>1.3486161987611389</v>
      </c>
      <c r="N52" s="157">
        <f>(A!J52/D!N$60)*1000</f>
        <v>1.6434500010670479</v>
      </c>
      <c r="O52" s="151">
        <f>(A!K52/D!O$60)*1000</f>
        <v>2.1680333802868432</v>
      </c>
      <c r="P52" s="157">
        <f>(A!L52/D!P$60)*1000</f>
        <v>2.306617017641944</v>
      </c>
      <c r="Q52" s="151">
        <f>(A!M52/D!Q$60)*1000</f>
        <v>2.2373319237322815</v>
      </c>
      <c r="R52" s="157">
        <f>(A!N52/D!R$60)*1000</f>
        <v>2.7455127228238223</v>
      </c>
      <c r="S52" s="151">
        <f>(A!O52/D!S$60)*1000</f>
        <v>2.5846434530781908</v>
      </c>
      <c r="T52" s="157">
        <f>(A!P52/D!T$60)*1000</f>
        <v>2.7961016350585308</v>
      </c>
      <c r="U52" s="151">
        <f>(A!Q52/D!U$60)*1000</f>
        <v>3.0071168467261375</v>
      </c>
      <c r="V52" s="157">
        <f>(A!R52/D!V$60)*1000</f>
        <v>2.832537447837685</v>
      </c>
      <c r="W52" s="151">
        <f>(A!S52/D!W$60)*1000</f>
        <v>3.3300322411209033</v>
      </c>
      <c r="X52" s="157">
        <f>(A!T52/D!X$60)*1000</f>
        <v>4.5704492476761827</v>
      </c>
      <c r="Y52" s="151">
        <f>(A!U52/D!Y$60)*1000</f>
        <v>4.1487308901585926</v>
      </c>
      <c r="Z52" s="157">
        <f>(A!V52/D!Z$60)*1000</f>
        <v>4.2119500888445076</v>
      </c>
      <c r="AA52" s="151">
        <f>(A!W52/D!AA$60)*1000</f>
        <v>4.2295009626894604</v>
      </c>
      <c r="AB52" s="157">
        <f>(A!X52/D!AB$60)*1000</f>
        <v>4.4349581943433254</v>
      </c>
      <c r="AC52" s="152">
        <f>(A!Y52/D!AC$60)*1000</f>
        <v>5.3885905364001934</v>
      </c>
    </row>
    <row r="53" spans="6:29" x14ac:dyDescent="0.25">
      <c r="F53" s="212" t="s">
        <v>23</v>
      </c>
      <c r="G53" s="213"/>
      <c r="H53" s="157">
        <f>(A!D53/D!H$60)*1000</f>
        <v>0.30615061027667884</v>
      </c>
      <c r="I53" s="151">
        <f>(A!E53/D!I$60)*1000</f>
        <v>0.53316736738551096</v>
      </c>
      <c r="J53" s="157">
        <f>(A!F53/D!J$60)*1000</f>
        <v>0.46090981005102249</v>
      </c>
      <c r="K53" s="151">
        <f>(A!G53/D!K$60)*1000</f>
        <v>0.64582616637576906</v>
      </c>
      <c r="L53" s="157">
        <f>(A!H53/D!L$60)*1000</f>
        <v>0.9318290309698789</v>
      </c>
      <c r="M53" s="151">
        <f>(A!I53/D!M$60)*1000</f>
        <v>1.3397382982339769</v>
      </c>
      <c r="N53" s="157">
        <f>(A!J53/D!N$60)*1000</f>
        <v>1.4008896459143303</v>
      </c>
      <c r="O53" s="151">
        <f>(A!K53/D!O$60)*1000</f>
        <v>1.7999615474178505</v>
      </c>
      <c r="P53" s="157">
        <f>(A!L53/D!P$60)*1000</f>
        <v>1.956783178286466</v>
      </c>
      <c r="Q53" s="151">
        <f>(A!M53/D!Q$60)*1000</f>
        <v>2.225269916989487</v>
      </c>
      <c r="R53" s="157">
        <f>(A!N53/D!R$60)*1000</f>
        <v>2.6160517696640637</v>
      </c>
      <c r="S53" s="151">
        <f>(A!O53/D!S$60)*1000</f>
        <v>3.2468344897184154</v>
      </c>
      <c r="T53" s="157">
        <f>(A!P53/D!T$60)*1000</f>
        <v>2.8059316188482013</v>
      </c>
      <c r="U53" s="151">
        <f>(A!Q53/D!U$60)*1000</f>
        <v>2.495965199728142</v>
      </c>
      <c r="V53" s="157">
        <f>(A!R53/D!V$60)*1000</f>
        <v>2.1204775837665149</v>
      </c>
      <c r="W53" s="151">
        <f>(A!S53/D!W$60)*1000</f>
        <v>2.2160897142017384</v>
      </c>
      <c r="X53" s="157">
        <f>(A!T53/D!X$60)*1000</f>
        <v>2.7212208006754146</v>
      </c>
      <c r="Y53" s="151">
        <f>(A!U53/D!Y$60)*1000</f>
        <v>2.5382046554940541</v>
      </c>
      <c r="Z53" s="157">
        <f>(A!V53/D!Z$60)*1000</f>
        <v>2.1980031488661051</v>
      </c>
      <c r="AA53" s="151">
        <f>(A!W53/D!AA$60)*1000</f>
        <v>2.3670309298306416</v>
      </c>
      <c r="AB53" s="157">
        <f>(A!X53/D!AB$60)*1000</f>
        <v>2.3358921636344987</v>
      </c>
      <c r="AC53" s="152">
        <f>(A!Y53/D!AC$60)*1000</f>
        <v>2.3168396553126152</v>
      </c>
    </row>
    <row r="54" spans="6:29" x14ac:dyDescent="0.25">
      <c r="F54" s="214" t="s">
        <v>24</v>
      </c>
      <c r="G54" s="215"/>
      <c r="H54" s="157">
        <f>(A!D54/D!H$60)*1000</f>
        <v>0.20804805505865365</v>
      </c>
      <c r="I54" s="151">
        <f>(A!E54/D!I$60)*1000</f>
        <v>0.14272307092167844</v>
      </c>
      <c r="J54" s="157">
        <f>(A!F54/D!J$60)*1000</f>
        <v>0.20393676924271914</v>
      </c>
      <c r="K54" s="151">
        <f>(A!G54/D!K$60)*1000</f>
        <v>0.32682918961539237</v>
      </c>
      <c r="L54" s="157">
        <f>(A!H54/D!L$60)*1000</f>
        <v>0.40272480809471783</v>
      </c>
      <c r="M54" s="151">
        <f>(A!I54/D!M$60)*1000</f>
        <v>0.47894010067560044</v>
      </c>
      <c r="N54" s="157">
        <f>(A!J54/D!N$60)*1000</f>
        <v>0.62311167756799146</v>
      </c>
      <c r="O54" s="151">
        <f>(A!K54/D!O$60)*1000</f>
        <v>0.71574419828640667</v>
      </c>
      <c r="P54" s="157">
        <f>(A!L54/D!P$60)*1000</f>
        <v>0.58875521849898349</v>
      </c>
      <c r="Q54" s="151">
        <f>(A!M54/D!Q$60)*1000</f>
        <v>1.1280920355691701</v>
      </c>
      <c r="R54" s="157">
        <f>(A!N54/D!R$60)*1000</f>
        <v>0.78413525442849696</v>
      </c>
      <c r="S54" s="151">
        <f>(A!O54/D!S$60)*1000</f>
        <v>0.61811770716442704</v>
      </c>
      <c r="T54" s="157">
        <f>(A!P54/D!T$60)*1000</f>
        <v>0.63119661745531996</v>
      </c>
      <c r="U54" s="151">
        <f>(A!Q54/D!U$60)*1000</f>
        <v>0.70033198468421975</v>
      </c>
      <c r="V54" s="157">
        <f>(A!R54/D!V$60)*1000</f>
        <v>0.7094260473460049</v>
      </c>
      <c r="W54" s="151">
        <f>(A!S54/D!W$60)*1000</f>
        <v>0.50590387730197661</v>
      </c>
      <c r="X54" s="157">
        <f>(A!T54/D!X$60)*1000</f>
        <v>0.89034966336226906</v>
      </c>
      <c r="Y54" s="151">
        <f>(A!U54/D!Y$60)*1000</f>
        <v>4.224627297218488</v>
      </c>
      <c r="Z54" s="157">
        <f>(A!V54/D!Z$60)*1000</f>
        <v>6.1245935339058057</v>
      </c>
      <c r="AA54" s="151">
        <f>(A!W54/D!AA$60)*1000</f>
        <v>4.7011614146989498</v>
      </c>
      <c r="AB54" s="157">
        <f>(A!X54/D!AB$60)*1000</f>
        <v>5.0944671854612755</v>
      </c>
      <c r="AC54" s="152">
        <f>(A!Y54/D!AC$60)*1000</f>
        <v>6.0650557560572897</v>
      </c>
    </row>
    <row r="55" spans="6:29" x14ac:dyDescent="0.25">
      <c r="F55" s="212" t="s">
        <v>25</v>
      </c>
      <c r="G55" s="213"/>
      <c r="H55" s="157">
        <f>(A!D55/D!H$60)*1000</f>
        <v>0.58123385602504518</v>
      </c>
      <c r="I55" s="151">
        <f>(A!E55/D!I$60)*1000</f>
        <v>0.42720178732559194</v>
      </c>
      <c r="J55" s="157">
        <f>(A!F55/D!J$60)*1000</f>
        <v>0.67193153087387525</v>
      </c>
      <c r="K55" s="151">
        <f>(A!G55/D!K$60)*1000</f>
        <v>0.89093894783176264</v>
      </c>
      <c r="L55" s="157">
        <f>(A!H55/D!L$60)*1000</f>
        <v>0.91811224128949032</v>
      </c>
      <c r="M55" s="151">
        <f>(A!I55/D!M$60)*1000</f>
        <v>1.5150628370671977</v>
      </c>
      <c r="N55" s="157">
        <f>(A!J55/D!N$60)*1000</f>
        <v>1.8235363846523387</v>
      </c>
      <c r="O55" s="151">
        <f>(A!K55/D!O$60)*1000</f>
        <v>2.0061231599524825</v>
      </c>
      <c r="P55" s="157">
        <f>(A!L55/D!P$60)*1000</f>
        <v>2.1524648438686369</v>
      </c>
      <c r="Q55" s="151">
        <f>(A!M55/D!Q$60)*1000</f>
        <v>2.6424979422796975</v>
      </c>
      <c r="R55" s="157">
        <f>(A!N55/D!R$60)*1000</f>
        <v>3.1261524043503224</v>
      </c>
      <c r="S55" s="151">
        <f>(A!O55/D!S$60)*1000</f>
        <v>3.5723791684256416</v>
      </c>
      <c r="T55" s="157">
        <f>(A!P55/D!T$60)*1000</f>
        <v>3.7006220034184496</v>
      </c>
      <c r="U55" s="151">
        <f>(A!Q55/D!U$60)*1000</f>
        <v>3.3237631415900246</v>
      </c>
      <c r="V55" s="157">
        <f>(A!R55/D!V$60)*1000</f>
        <v>2.5659974007328605</v>
      </c>
      <c r="W55" s="151">
        <f>(A!S55/D!W$60)*1000</f>
        <v>2.5772288975438671</v>
      </c>
      <c r="X55" s="157">
        <f>(A!T55/D!X$60)*1000</f>
        <v>2.8235336212382429</v>
      </c>
      <c r="Y55" s="151">
        <f>(A!U55/D!Y$60)*1000</f>
        <v>2.6337259278152341</v>
      </c>
      <c r="Z55" s="157">
        <f>(A!V55/D!Z$60)*1000</f>
        <v>2.5115356947714007</v>
      </c>
      <c r="AA55" s="151">
        <f>(A!W55/D!AA$60)*1000</f>
        <v>2.215903214036016</v>
      </c>
      <c r="AB55" s="157">
        <f>(A!X55/D!AB$60)*1000</f>
        <v>1.956058954756412</v>
      </c>
      <c r="AC55" s="152">
        <f>(A!Y55/D!AC$60)*1000</f>
        <v>1.7485741073200816</v>
      </c>
    </row>
    <row r="56" spans="6:29" ht="15.75" thickBot="1" x14ac:dyDescent="0.3">
      <c r="F56" s="216" t="s">
        <v>26</v>
      </c>
      <c r="G56" s="217"/>
      <c r="H56" s="158">
        <f>(A!D56/D!H$60)*1000</f>
        <v>1.067458464657411E-7</v>
      </c>
      <c r="I56" s="153">
        <f>(A!E56/D!I$60)*1000</f>
        <v>0</v>
      </c>
      <c r="J56" s="158">
        <f>(A!F56/D!J$60)*1000</f>
        <v>0</v>
      </c>
      <c r="K56" s="153">
        <f>(A!G56/D!K$60)*1000</f>
        <v>5.104064734240537E-8</v>
      </c>
      <c r="L56" s="158">
        <f>(A!H56/D!L$60)*1000</f>
        <v>0</v>
      </c>
      <c r="M56" s="153">
        <f>(A!I56/D!M$60)*1000</f>
        <v>0</v>
      </c>
      <c r="N56" s="158">
        <f>(A!J56/D!N$60)*1000</f>
        <v>0</v>
      </c>
      <c r="O56" s="153">
        <f>(A!K56/D!O$60)*1000</f>
        <v>0</v>
      </c>
      <c r="P56" s="158">
        <f>(A!L56/D!P$60)*1000</f>
        <v>0</v>
      </c>
      <c r="Q56" s="153">
        <f>(A!M56/D!Q$60)*1000</f>
        <v>3.6106314766146137E-3</v>
      </c>
      <c r="R56" s="158">
        <f>(A!N56/D!R$60)*1000</f>
        <v>6.9263873246293564E-3</v>
      </c>
      <c r="S56" s="153">
        <f>(A!O56/D!S$60)*1000</f>
        <v>5.5282044703726836E-3</v>
      </c>
      <c r="T56" s="158">
        <f>(A!P56/D!T$60)*1000</f>
        <v>9.4592089513018309E-3</v>
      </c>
      <c r="U56" s="153">
        <f>(A!Q56/D!U$60)*1000</f>
        <v>1.0420361031403756E-2</v>
      </c>
      <c r="V56" s="158">
        <f>(A!R56/D!V$60)*1000</f>
        <v>1.3216861656167507E-2</v>
      </c>
      <c r="W56" s="153">
        <f>(A!S56/D!W$60)*1000</f>
        <v>1.2199144690050342E-2</v>
      </c>
      <c r="X56" s="158">
        <f>(A!T56/D!X$60)*1000</f>
        <v>3.3725995366970386E-2</v>
      </c>
      <c r="Y56" s="153">
        <f>(A!U56/D!Y$60)*1000</f>
        <v>1.5053232244689092E-2</v>
      </c>
      <c r="Z56" s="158">
        <f>(A!V56/D!Z$60)*1000</f>
        <v>1.4962408869625231E-2</v>
      </c>
      <c r="AA56" s="153">
        <f>(A!W56/D!AA$60)*1000</f>
        <v>1.8874722427004258E-2</v>
      </c>
      <c r="AB56" s="158">
        <f>(A!X56/D!AB$60)*1000</f>
        <v>2.1130789412075766E-2</v>
      </c>
      <c r="AC56" s="154">
        <f>(A!Y56/D!AC$60)*1000</f>
        <v>3.0956573383921965E-2</v>
      </c>
    </row>
    <row r="57" spans="6:29" x14ac:dyDescent="0.25">
      <c r="F57" s="1" t="s">
        <v>57</v>
      </c>
    </row>
    <row r="58" spans="6:29" s="1" customFormat="1" ht="19.5" thickBot="1" x14ac:dyDescent="0.3">
      <c r="G58" s="211" t="s">
        <v>59</v>
      </c>
      <c r="H58" s="211"/>
      <c r="I58" s="211"/>
      <c r="J58" s="211"/>
      <c r="K58" s="211"/>
      <c r="L58" s="211"/>
      <c r="M58" s="211"/>
      <c r="N58" s="211"/>
      <c r="O58" s="211"/>
      <c r="P58" s="211"/>
      <c r="Q58" s="211"/>
      <c r="R58" s="211"/>
      <c r="S58" s="211"/>
      <c r="T58" s="211"/>
      <c r="U58" s="211"/>
      <c r="V58" s="211"/>
      <c r="W58" s="211"/>
      <c r="X58" s="211"/>
      <c r="Y58" s="211"/>
      <c r="Z58" s="211"/>
      <c r="AA58" s="211"/>
      <c r="AB58" s="211"/>
      <c r="AC58" s="211"/>
    </row>
    <row r="59" spans="6:29" ht="15.75" thickBot="1" x14ac:dyDescent="0.3">
      <c r="G59" s="61" t="s">
        <v>40</v>
      </c>
      <c r="H59" s="62">
        <v>1995</v>
      </c>
      <c r="I59" s="63">
        <v>1996</v>
      </c>
      <c r="J59" s="62">
        <v>1997</v>
      </c>
      <c r="K59" s="63">
        <v>1998</v>
      </c>
      <c r="L59" s="62">
        <v>1999</v>
      </c>
      <c r="M59" s="63">
        <v>2000</v>
      </c>
      <c r="N59" s="62">
        <v>2001</v>
      </c>
      <c r="O59" s="63">
        <v>2002</v>
      </c>
      <c r="P59" s="62">
        <v>2003</v>
      </c>
      <c r="Q59" s="63">
        <v>2004</v>
      </c>
      <c r="R59" s="62">
        <v>2005</v>
      </c>
      <c r="S59" s="63">
        <v>2006</v>
      </c>
      <c r="T59" s="62">
        <v>2007</v>
      </c>
      <c r="U59" s="63">
        <v>2008</v>
      </c>
      <c r="V59" s="62">
        <v>2009</v>
      </c>
      <c r="W59" s="63">
        <v>2010</v>
      </c>
      <c r="X59" s="62">
        <v>2011</v>
      </c>
      <c r="Y59" s="63">
        <v>2012</v>
      </c>
      <c r="Z59" s="62">
        <v>2013</v>
      </c>
      <c r="AA59" s="63">
        <v>2014</v>
      </c>
      <c r="AB59" s="62">
        <v>2015</v>
      </c>
      <c r="AC59" s="64">
        <v>2016</v>
      </c>
    </row>
    <row r="60" spans="6:29" x14ac:dyDescent="0.25">
      <c r="G60" s="25" t="s">
        <v>39</v>
      </c>
      <c r="H60" s="52">
        <v>37472184</v>
      </c>
      <c r="I60" s="48">
        <v>38068050</v>
      </c>
      <c r="J60" s="52">
        <v>38635691</v>
      </c>
      <c r="K60" s="48">
        <v>39184456</v>
      </c>
      <c r="L60" s="52">
        <v>39730798</v>
      </c>
      <c r="M60" s="48">
        <v>40295563</v>
      </c>
      <c r="N60" s="52">
        <v>40813541</v>
      </c>
      <c r="O60" s="48">
        <v>41328824</v>
      </c>
      <c r="P60" s="52">
        <v>41848959</v>
      </c>
      <c r="Q60" s="48">
        <v>42368489</v>
      </c>
      <c r="R60" s="52">
        <v>42888592</v>
      </c>
      <c r="S60" s="48">
        <v>43405956</v>
      </c>
      <c r="T60" s="52">
        <v>43926929</v>
      </c>
      <c r="U60" s="48">
        <v>44451147</v>
      </c>
      <c r="V60" s="52">
        <v>44978832</v>
      </c>
      <c r="W60" s="48">
        <v>45509584</v>
      </c>
      <c r="X60" s="52">
        <v>46044601</v>
      </c>
      <c r="Y60" s="48">
        <v>46581823</v>
      </c>
      <c r="Z60" s="52">
        <v>47121089</v>
      </c>
      <c r="AA60" s="48">
        <v>47661787</v>
      </c>
      <c r="AB60" s="52">
        <v>48203405</v>
      </c>
      <c r="AC60" s="49">
        <v>48747708</v>
      </c>
    </row>
    <row r="61" spans="6:29" ht="15.75" thickBot="1" x14ac:dyDescent="0.3">
      <c r="G61" s="60" t="s">
        <v>58</v>
      </c>
      <c r="H61" s="53">
        <v>94490000</v>
      </c>
      <c r="I61" s="50">
        <v>95877000</v>
      </c>
      <c r="J61" s="53">
        <v>97205000</v>
      </c>
      <c r="K61" s="50">
        <v>98485000</v>
      </c>
      <c r="L61" s="53">
        <v>99706000</v>
      </c>
      <c r="M61" s="50">
        <v>100896000</v>
      </c>
      <c r="N61" s="53">
        <v>102122000</v>
      </c>
      <c r="O61" s="50">
        <v>103418000</v>
      </c>
      <c r="P61" s="53">
        <v>104720000</v>
      </c>
      <c r="Q61" s="50">
        <v>105952000</v>
      </c>
      <c r="R61" s="53">
        <v>107151000</v>
      </c>
      <c r="S61" s="50">
        <v>108409000</v>
      </c>
      <c r="T61" s="53">
        <v>109787000</v>
      </c>
      <c r="U61" s="50">
        <v>111299000</v>
      </c>
      <c r="V61" s="53">
        <v>112853000</v>
      </c>
      <c r="W61" s="50">
        <v>114256000</v>
      </c>
      <c r="X61" s="53">
        <v>115683000</v>
      </c>
      <c r="Y61" s="50">
        <v>117054000</v>
      </c>
      <c r="Z61" s="53">
        <v>118395000</v>
      </c>
      <c r="AA61" s="50">
        <v>119713000</v>
      </c>
      <c r="AB61" s="53">
        <v>121006000</v>
      </c>
      <c r="AC61" s="51">
        <v>127540423</v>
      </c>
    </row>
    <row r="62" spans="6:29" x14ac:dyDescent="0.25">
      <c r="G62" s="1" t="s">
        <v>60</v>
      </c>
      <c r="K62" s="1" t="s">
        <v>55</v>
      </c>
      <c r="W62" s="2"/>
      <c r="X62" s="220"/>
      <c r="Y62" s="220"/>
      <c r="Z62" s="2"/>
      <c r="AA62" s="78"/>
    </row>
    <row r="63" spans="6:29" s="1" customFormat="1" x14ac:dyDescent="0.25">
      <c r="W63" s="142"/>
      <c r="X63" s="160"/>
      <c r="Y63" s="160"/>
      <c r="Z63" s="142"/>
      <c r="AA63" s="78"/>
    </row>
    <row r="64" spans="6:29" ht="15.75" thickBot="1" x14ac:dyDescent="0.3"/>
    <row r="65" spans="6:29" ht="15.75" thickBot="1" x14ac:dyDescent="0.3">
      <c r="F65" s="8" t="s">
        <v>15</v>
      </c>
      <c r="G65" s="9"/>
      <c r="H65" s="18">
        <v>1995</v>
      </c>
      <c r="I65" s="10">
        <v>1996</v>
      </c>
      <c r="J65" s="18">
        <v>1997</v>
      </c>
      <c r="K65" s="10">
        <v>1998</v>
      </c>
      <c r="L65" s="18">
        <v>1999</v>
      </c>
      <c r="M65" s="10">
        <v>2000</v>
      </c>
      <c r="N65" s="18">
        <v>2001</v>
      </c>
      <c r="O65" s="10">
        <v>2002</v>
      </c>
      <c r="P65" s="18">
        <v>2003</v>
      </c>
      <c r="Q65" s="10">
        <v>2004</v>
      </c>
      <c r="R65" s="18">
        <v>2005</v>
      </c>
      <c r="S65" s="10">
        <v>2006</v>
      </c>
      <c r="T65" s="18">
        <v>2007</v>
      </c>
      <c r="U65" s="10">
        <v>2008</v>
      </c>
      <c r="V65" s="18">
        <v>2009</v>
      </c>
      <c r="W65" s="10">
        <v>2010</v>
      </c>
      <c r="X65" s="18">
        <v>2011</v>
      </c>
      <c r="Y65" s="10">
        <v>2012</v>
      </c>
      <c r="Z65" s="18">
        <v>2013</v>
      </c>
      <c r="AA65" s="10">
        <v>2014</v>
      </c>
      <c r="AB65" s="18">
        <v>2015</v>
      </c>
      <c r="AC65" s="11">
        <v>2016</v>
      </c>
    </row>
    <row r="66" spans="6:29" ht="15.75" thickBot="1" x14ac:dyDescent="0.3">
      <c r="F66" s="191" t="s">
        <v>27</v>
      </c>
      <c r="G66" s="192"/>
      <c r="H66" s="165">
        <f>+(B!E46/D!H$60)*1000</f>
        <v>13.479461565410761</v>
      </c>
      <c r="I66" s="166">
        <f>+(B!F46/D!I$60)*1000</f>
        <v>13.559997320587737</v>
      </c>
      <c r="J66" s="165">
        <f>+(B!G46/D!J$60)*1000</f>
        <v>15.370403081440941</v>
      </c>
      <c r="K66" s="166">
        <f>+(B!H46/D!K$60)*1000</f>
        <v>16.109444214307835</v>
      </c>
      <c r="L66" s="165">
        <f>+(B!I46/D!L$60)*1000</f>
        <v>11.732827314467734</v>
      </c>
      <c r="M66" s="166">
        <f>+(B!J46/D!M$60)*1000</f>
        <v>13.625369373794332</v>
      </c>
      <c r="N66" s="165">
        <f>+(B!K46/D!N$60)*1000</f>
        <v>14.607104269634432</v>
      </c>
      <c r="O66" s="166">
        <f>+(B!L46/D!O$60)*1000</f>
        <v>16.404774401516967</v>
      </c>
      <c r="P66" s="165">
        <f>+(B!M46/D!P$60)*1000</f>
        <v>17.787184981112674</v>
      </c>
      <c r="Q66" s="166">
        <f>+(B!N46/D!Q$60)*1000</f>
        <v>22.083441068667803</v>
      </c>
      <c r="R66" s="165">
        <f>+(B!O46/D!R$60)*1000</f>
        <v>40.968179883359191</v>
      </c>
      <c r="S66" s="166">
        <f>+(B!P46/D!S$60)*1000</f>
        <v>52.770881489167067</v>
      </c>
      <c r="T66" s="165">
        <f>+(B!Q46/D!T$60)*1000</f>
        <v>69.947189297025517</v>
      </c>
      <c r="U66" s="166">
        <f>+(B!R46/D!U$60)*1000</f>
        <v>70.323953102942426</v>
      </c>
      <c r="V66" s="165">
        <f>+(B!S46/D!V$60)*1000</f>
        <v>51.088216874995773</v>
      </c>
      <c r="W66" s="166">
        <f>+(B!T46/D!W$60)*1000</f>
        <v>84.744218382659795</v>
      </c>
      <c r="X66" s="165">
        <f>+(B!U46/D!X$60)*1000</f>
        <v>131.59039456113436</v>
      </c>
      <c r="Y66" s="166">
        <f>+(B!V46/D!Y$60)*1000</f>
        <v>136.58064880801251</v>
      </c>
      <c r="Z66" s="165">
        <f>+(B!W46/D!Z$60)*1000</f>
        <v>116.63477268108129</v>
      </c>
      <c r="AA66" s="166">
        <f>+(B!X46/D!AA$60)*1000</f>
        <v>110.62597476674551</v>
      </c>
      <c r="AB66" s="165">
        <f>+(B!Y46/D!AB$60)*1000</f>
        <v>79.930860714092702</v>
      </c>
      <c r="AC66" s="167">
        <f>+(B!Z46/D!AC$60)*1000</f>
        <v>69.967132895766099</v>
      </c>
    </row>
    <row r="67" spans="6:29" x14ac:dyDescent="0.25">
      <c r="F67" s="212" t="s">
        <v>17</v>
      </c>
      <c r="G67" s="213"/>
      <c r="H67" s="168">
        <f>+(B!E47/D!H$60)*1000</f>
        <v>0.23619437287135436</v>
      </c>
      <c r="I67" s="169">
        <f>+(B!F47/D!I$60)*1000</f>
        <v>0.43898345200240096</v>
      </c>
      <c r="J67" s="168">
        <f>+(B!G47/D!J$60)*1000</f>
        <v>0.6202835611248676</v>
      </c>
      <c r="K67" s="169">
        <f>+(B!H47/D!K$60)*1000</f>
        <v>1.2425803486974529</v>
      </c>
      <c r="L67" s="168">
        <f>+(B!I47/D!L$60)*1000</f>
        <v>0.56680751793608575</v>
      </c>
      <c r="M67" s="169">
        <f>+(B!J47/D!M$60)*1000</f>
        <v>0.42098319857201155</v>
      </c>
      <c r="N67" s="168">
        <f>+(B!K47/D!N$60)*1000</f>
        <v>0.55840455009772372</v>
      </c>
      <c r="O67" s="169">
        <f>+(B!L47/D!O$60)*1000</f>
        <v>0.80381249173700176</v>
      </c>
      <c r="P67" s="168">
        <f>+(B!M47/D!P$60)*1000</f>
        <v>0.568377985220612</v>
      </c>
      <c r="Q67" s="169">
        <f>+(B!N47/D!Q$60)*1000</f>
        <v>0.49241397303547924</v>
      </c>
      <c r="R67" s="168">
        <f>+(B!O47/D!R$60)*1000</f>
        <v>0.58536444842954971</v>
      </c>
      <c r="S67" s="169">
        <f>+(B!P47/D!S$60)*1000</f>
        <v>0.76026190967893892</v>
      </c>
      <c r="T67" s="168">
        <f>+(B!Q47/D!T$60)*1000</f>
        <v>1.0702440181966739</v>
      </c>
      <c r="U67" s="169">
        <f>+(B!R47/D!U$60)*1000</f>
        <v>1.4615820374668846</v>
      </c>
      <c r="V67" s="168">
        <f>+(B!S47/D!V$60)*1000</f>
        <v>1.7859860611765108</v>
      </c>
      <c r="W67" s="169">
        <f>+(B!T47/D!W$60)*1000</f>
        <v>1.863485458359716</v>
      </c>
      <c r="X67" s="168">
        <f>+(B!U47/D!X$60)*1000</f>
        <v>1.8720994672100646</v>
      </c>
      <c r="Y67" s="169">
        <f>+(B!V47/D!Y$60)*1000</f>
        <v>2.002900831081686</v>
      </c>
      <c r="Z67" s="168">
        <f>+(B!W47/D!Z$60)*1000</f>
        <v>2.0533161489540279</v>
      </c>
      <c r="AA67" s="169">
        <f>+(B!X47/D!AA$60)*1000</f>
        <v>2.2189733884715652</v>
      </c>
      <c r="AB67" s="168">
        <f>+(B!Y47/D!AB$60)*1000</f>
        <v>2.4760834633984881</v>
      </c>
      <c r="AC67" s="170">
        <f>+(B!Z47/D!AC$60)*1000</f>
        <v>3.2626112801036715</v>
      </c>
    </row>
    <row r="68" spans="6:29" x14ac:dyDescent="0.25">
      <c r="F68" s="214" t="s">
        <v>18</v>
      </c>
      <c r="G68" s="215"/>
      <c r="H68" s="19">
        <f>+(B!E48/D!H$60)*1000</f>
        <v>5.8777492125892637E-2</v>
      </c>
      <c r="I68" s="12">
        <f>+(B!F48/D!I$60)*1000</f>
        <v>0.21942899623174816</v>
      </c>
      <c r="J68" s="19">
        <f>+(B!G48/D!J$60)*1000</f>
        <v>0.28015779502947158</v>
      </c>
      <c r="K68" s="12">
        <f>+(B!H48/D!K$60)*1000</f>
        <v>7.2038795179394599E-2</v>
      </c>
      <c r="L68" s="19">
        <f>+(B!I48/D!L$60)*1000</f>
        <v>6.4013791014215213E-2</v>
      </c>
      <c r="M68" s="12">
        <f>+(B!J48/D!M$60)*1000</f>
        <v>5.2661927071226182E-2</v>
      </c>
      <c r="N68" s="19">
        <f>+(B!K48/D!N$60)*1000</f>
        <v>8.6498081604828178E-2</v>
      </c>
      <c r="O68" s="12">
        <f>+(B!L48/D!O$60)*1000</f>
        <v>0.10398142468317029</v>
      </c>
      <c r="P68" s="19">
        <f>+(B!M48/D!P$60)*1000</f>
        <v>0.12652020806539058</v>
      </c>
      <c r="Q68" s="12">
        <f>+(B!N48/D!Q$60)*1000</f>
        <v>0.15388901407364328</v>
      </c>
      <c r="R68" s="19">
        <f>+(B!O48/D!R$60)*1000</f>
        <v>0.15829507762810213</v>
      </c>
      <c r="S68" s="12">
        <f>+(B!P48/D!S$60)*1000</f>
        <v>0.1493129422146583</v>
      </c>
      <c r="T68" s="19">
        <f>+(B!Q48/D!T$60)*1000</f>
        <v>0.1887384843133468</v>
      </c>
      <c r="U68" s="12">
        <f>+(B!R48/D!U$60)*1000</f>
        <v>0.18335335643869888</v>
      </c>
      <c r="V68" s="19">
        <f>+(B!S48/D!V$60)*1000</f>
        <v>0.11467683287107144</v>
      </c>
      <c r="W68" s="12">
        <f>+(B!T48/D!W$60)*1000</f>
        <v>0.22170428980409929</v>
      </c>
      <c r="X68" s="19">
        <f>+(B!U48/D!X$60)*1000</f>
        <v>0.17547075714696714</v>
      </c>
      <c r="Y68" s="12">
        <f>+(B!V48/D!Y$60)*1000</f>
        <v>0.24904388134401692</v>
      </c>
      <c r="Z68" s="19">
        <f>+(B!W48/D!Z$60)*1000</f>
        <v>0.34513438346045017</v>
      </c>
      <c r="AA68" s="12">
        <f>+(B!X48/D!AA$60)*1000</f>
        <v>0.37873311380456637</v>
      </c>
      <c r="AB68" s="19">
        <f>+(B!Y48/D!AB$60)*1000</f>
        <v>0.5085797154786057</v>
      </c>
      <c r="AC68" s="13">
        <f>+(B!Z48/D!AC$60)*1000</f>
        <v>0.70573869852506699</v>
      </c>
    </row>
    <row r="69" spans="6:29" x14ac:dyDescent="0.25">
      <c r="F69" s="212" t="s">
        <v>19</v>
      </c>
      <c r="G69" s="213"/>
      <c r="H69" s="19">
        <f>+(B!E49/D!H$60)*1000</f>
        <v>0.33930445580647234</v>
      </c>
      <c r="I69" s="12">
        <f>+(B!F49/D!I$60)*1000</f>
        <v>0.28666480158558161</v>
      </c>
      <c r="J69" s="19">
        <f>+(B!G49/D!J$60)*1000</f>
        <v>0.39977685399751234</v>
      </c>
      <c r="K69" s="12">
        <f>+(B!H49/D!K$60)*1000</f>
        <v>0.27910797077290034</v>
      </c>
      <c r="L69" s="19">
        <f>+(B!I49/D!L$60)*1000</f>
        <v>0.30167974476626425</v>
      </c>
      <c r="M69" s="12">
        <f>+(B!J49/D!M$60)*1000</f>
        <v>0.41077083350343058</v>
      </c>
      <c r="N69" s="19">
        <f>+(B!K49/D!N$60)*1000</f>
        <v>0.30893266526420732</v>
      </c>
      <c r="O69" s="12">
        <f>+(B!L49/D!O$60)*1000</f>
        <v>0.28404880332428528</v>
      </c>
      <c r="P69" s="19">
        <f>+(B!M49/D!P$60)*1000</f>
        <v>0.33450005291648949</v>
      </c>
      <c r="Q69" s="12">
        <f>+(B!N49/D!Q$60)*1000</f>
        <v>0.43033908997793147</v>
      </c>
      <c r="R69" s="19">
        <f>+(B!O49/D!R$60)*1000</f>
        <v>0.46398736988148265</v>
      </c>
      <c r="S69" s="12">
        <f>+(B!P49/D!S$60)*1000</f>
        <v>0.45272450628664873</v>
      </c>
      <c r="T69" s="19">
        <f>+(B!Q49/D!T$60)*1000</f>
        <v>0.49189587098155663</v>
      </c>
      <c r="U69" s="12">
        <f>+(B!R49/D!U$60)*1000</f>
        <v>0.62963860077671341</v>
      </c>
      <c r="V69" s="19">
        <f>+(B!S49/D!V$60)*1000</f>
        <v>0.53012768317327585</v>
      </c>
      <c r="W69" s="12">
        <f>+(B!T49/D!W$60)*1000</f>
        <v>0.68435885944376018</v>
      </c>
      <c r="X69" s="19">
        <f>+(B!U49/D!X$60)*1000</f>
        <v>0.84534651521901549</v>
      </c>
      <c r="Y69" s="12">
        <f>+(B!V49/D!Y$60)*1000</f>
        <v>0.71138963367749697</v>
      </c>
      <c r="Z69" s="19">
        <f>+(B!W49/D!Z$60)*1000</f>
        <v>0.7017638747695325</v>
      </c>
      <c r="AA69" s="12">
        <f>+(B!X49/D!AA$60)*1000</f>
        <v>0.68180909792576605</v>
      </c>
      <c r="AB69" s="19">
        <f>+(B!Y49/D!AB$60)*1000</f>
        <v>0.61375193308439513</v>
      </c>
      <c r="AC69" s="13">
        <f>+(B!Z49/D!AC$60)*1000</f>
        <v>0.48831253768895139</v>
      </c>
    </row>
    <row r="70" spans="6:29" x14ac:dyDescent="0.25">
      <c r="F70" s="214" t="s">
        <v>20</v>
      </c>
      <c r="G70" s="215"/>
      <c r="H70" s="19">
        <f>+(B!E50/D!H$60)*1000</f>
        <v>1.0912361019576548E-3</v>
      </c>
      <c r="I70" s="12">
        <f>+(B!F50/D!I$60)*1000</f>
        <v>5.6177030344343876E-3</v>
      </c>
      <c r="J70" s="19">
        <f>+(B!G50/D!J$60)*1000</f>
        <v>7.7497255063976988E-3</v>
      </c>
      <c r="K70" s="12">
        <f>+(B!H50/D!K$60)*1000</f>
        <v>8.0637842720082675E-3</v>
      </c>
      <c r="L70" s="19">
        <f>+(B!I50/D!L$60)*1000</f>
        <v>9.8172455534369096E-3</v>
      </c>
      <c r="M70" s="12">
        <f>+(B!J50/D!M$60)*1000</f>
        <v>1.2700132766478533E-2</v>
      </c>
      <c r="N70" s="19">
        <f>+(B!K50/D!N$60)*1000</f>
        <v>1.4730503290562314E-2</v>
      </c>
      <c r="O70" s="12">
        <f>+(B!L50/D!O$60)*1000</f>
        <v>1.3293095395116979E-2</v>
      </c>
      <c r="P70" s="19">
        <f>+(B!M50/D!P$60)*1000</f>
        <v>1.1631711077926694E-2</v>
      </c>
      <c r="Q70" s="12">
        <f>+(B!N50/D!Q$60)*1000</f>
        <v>2.4534129598060481E-2</v>
      </c>
      <c r="R70" s="19">
        <f>+(B!O50/D!R$60)*1000</f>
        <v>3.8639762293898573E-2</v>
      </c>
      <c r="S70" s="12">
        <f>+(B!P50/D!S$60)*1000</f>
        <v>4.8034928662785359E-2</v>
      </c>
      <c r="T70" s="19">
        <f>+(B!Q50/D!T$60)*1000</f>
        <v>0.11386999077490711</v>
      </c>
      <c r="U70" s="12">
        <f>+(B!R50/D!U$60)*1000</f>
        <v>0.38907556198718557</v>
      </c>
      <c r="V70" s="19">
        <f>+(B!S50/D!V$60)*1000</f>
        <v>0.6887674184158451</v>
      </c>
      <c r="W70" s="12">
        <f>+(B!T50/D!W$60)*1000</f>
        <v>1.5127200239843985</v>
      </c>
      <c r="X70" s="19">
        <f>+(B!U50/D!X$60)*1000</f>
        <v>8.9324591389118559</v>
      </c>
      <c r="Y70" s="12">
        <f>+(B!V50/D!Y$60)*1000</f>
        <v>21.941287549008116</v>
      </c>
      <c r="Z70" s="19">
        <f>+(B!W50/D!Z$60)*1000</f>
        <v>12.929405218117942</v>
      </c>
      <c r="AA70" s="12">
        <f>+(B!X50/D!AA$60)*1000</f>
        <v>2.2505649232161606</v>
      </c>
      <c r="AB70" s="19">
        <f>+(B!Y50/D!AB$60)*1000</f>
        <v>2.3656494805709265</v>
      </c>
      <c r="AC70" s="13">
        <f>+(B!Z50/D!AC$60)*1000</f>
        <v>3.8104928133236542</v>
      </c>
    </row>
    <row r="71" spans="6:29" x14ac:dyDescent="0.25">
      <c r="F71" s="212" t="s">
        <v>21</v>
      </c>
      <c r="G71" s="213"/>
      <c r="H71" s="19">
        <f>+(B!E51/D!H$60)*1000</f>
        <v>9.7685792746961308E-4</v>
      </c>
      <c r="I71" s="12">
        <f>+(B!F51/D!I$60)*1000</f>
        <v>7.3830942220576051E-4</v>
      </c>
      <c r="J71" s="19">
        <f>+(B!G51/D!J$60)*1000</f>
        <v>2.9331428289971571E-3</v>
      </c>
      <c r="K71" s="12">
        <f>+(B!H51/D!K$60)*1000</f>
        <v>2.5607858381394909E-3</v>
      </c>
      <c r="L71" s="19">
        <f>+(B!I51/D!L$60)*1000</f>
        <v>4.2830753109967737E-4</v>
      </c>
      <c r="M71" s="12">
        <f>+(B!J51/D!M$60)*1000</f>
        <v>1.2139798121197612E-3</v>
      </c>
      <c r="N71" s="19">
        <f>+(B!K51/D!N$60)*1000</f>
        <v>1.0844685100957058E-3</v>
      </c>
      <c r="O71" s="12">
        <f>+(B!L51/D!O$60)*1000</f>
        <v>1.5010589219765847E-3</v>
      </c>
      <c r="P71" s="19">
        <f>+(B!M51/D!P$60)*1000</f>
        <v>2.2686585824034477E-3</v>
      </c>
      <c r="Q71" s="12">
        <f>+(B!N51/D!Q$60)*1000</f>
        <v>3.461369604188622E-3</v>
      </c>
      <c r="R71" s="19">
        <f>+(B!O51/D!R$60)*1000</f>
        <v>4.8666321337851341E-3</v>
      </c>
      <c r="S71" s="12">
        <f>+(B!P51/D!S$60)*1000</f>
        <v>7.4332656099084654E-3</v>
      </c>
      <c r="T71" s="19">
        <f>+(B!Q51/D!T$60)*1000</f>
        <v>1.6286615438106316E-2</v>
      </c>
      <c r="U71" s="12">
        <f>+(B!R51/D!U$60)*1000</f>
        <v>1.2337206956661883E-2</v>
      </c>
      <c r="V71" s="19">
        <f>+(B!S51/D!V$60)*1000</f>
        <v>4.1870028994972573E-2</v>
      </c>
      <c r="W71" s="12">
        <f>+(B!T51/D!W$60)*1000</f>
        <v>3.287327346257439E-2</v>
      </c>
      <c r="X71" s="19">
        <f>+(B!U51/D!X$60)*1000</f>
        <v>1.1836870950407412E-2</v>
      </c>
      <c r="Y71" s="12">
        <f>+(B!V51/D!Y$60)*1000</f>
        <v>4.1231769739883302E-2</v>
      </c>
      <c r="Z71" s="19">
        <f>+(B!W51/D!Z$60)*1000</f>
        <v>8.7841560707563448E-3</v>
      </c>
      <c r="AA71" s="12">
        <f>+(B!X51/D!AA$60)*1000</f>
        <v>7.6758766934189853E-3</v>
      </c>
      <c r="AB71" s="19">
        <f>+(B!Y51/D!AB$60)*1000</f>
        <v>5.4442129140047257E-2</v>
      </c>
      <c r="AC71" s="13">
        <f>+(B!Z51/D!AC$60)*1000</f>
        <v>1.2325646161661589E-2</v>
      </c>
    </row>
    <row r="72" spans="6:29" x14ac:dyDescent="0.25">
      <c r="F72" s="214" t="s">
        <v>22</v>
      </c>
      <c r="G72" s="215"/>
      <c r="H72" s="19">
        <f>+(B!E52/D!H$60)*1000</f>
        <v>4.8813036891578028</v>
      </c>
      <c r="I72" s="12">
        <f>+(B!F52/D!I$60)*1000</f>
        <v>4.5566083369124497</v>
      </c>
      <c r="J72" s="19">
        <f>+(B!G52/D!J$60)*1000</f>
        <v>4.2518489186591744</v>
      </c>
      <c r="K72" s="12">
        <f>+(B!H52/D!K$60)*1000</f>
        <v>4.3027078900878459</v>
      </c>
      <c r="L72" s="19">
        <f>+(B!I52/D!L$60)*1000</f>
        <v>4.2460586117600752</v>
      </c>
      <c r="M72" s="12">
        <f>+(B!J52/D!M$60)*1000</f>
        <v>4.7889006539007788</v>
      </c>
      <c r="N72" s="19">
        <f>+(B!K52/D!N$60)*1000</f>
        <v>5.255623936183337</v>
      </c>
      <c r="O72" s="12">
        <f>+(B!L52/D!O$60)*1000</f>
        <v>4.901675934451946</v>
      </c>
      <c r="P72" s="19">
        <f>+(B!M52/D!P$60)*1000</f>
        <v>4.9875277423268765</v>
      </c>
      <c r="Q72" s="12">
        <f>+(B!N52/D!Q$60)*1000</f>
        <v>6.2466704205571277</v>
      </c>
      <c r="R72" s="19">
        <f>+(B!O52/D!R$60)*1000</f>
        <v>7.9970784771857275</v>
      </c>
      <c r="S72" s="12">
        <f>+(B!P52/D!S$60)*1000</f>
        <v>10.017025359376948</v>
      </c>
      <c r="T72" s="19">
        <f>+(B!Q52/D!T$60)*1000</f>
        <v>13.418334662093041</v>
      </c>
      <c r="U72" s="12">
        <f>+(B!R52/D!U$60)*1000</f>
        <v>15.032574232561423</v>
      </c>
      <c r="V72" s="19">
        <f>+(B!S52/D!V$60)*1000</f>
        <v>11.180575965156233</v>
      </c>
      <c r="W72" s="12">
        <f>+(B!T52/D!W$60)*1000</f>
        <v>14.651967484475357</v>
      </c>
      <c r="X72" s="19">
        <f>+(B!U52/D!X$60)*1000</f>
        <v>18.397957341404695</v>
      </c>
      <c r="Y72" s="12">
        <f>+(B!V52/D!Y$60)*1000</f>
        <v>18.143145471142255</v>
      </c>
      <c r="Z72" s="19">
        <f>+(B!W52/D!Z$60)*1000</f>
        <v>18.220300999410263</v>
      </c>
      <c r="AA72" s="12">
        <f>+(B!X52/D!AA$60)*1000</f>
        <v>19.131059710371328</v>
      </c>
      <c r="AB72" s="19">
        <f>+(B!Y52/D!AB$60)*1000</f>
        <v>15.992864528968441</v>
      </c>
      <c r="AC72" s="13">
        <f>+(B!Z52/D!AC$60)*1000</f>
        <v>12.72838581456999</v>
      </c>
    </row>
    <row r="73" spans="6:29" x14ac:dyDescent="0.25">
      <c r="F73" s="212" t="s">
        <v>23</v>
      </c>
      <c r="G73" s="213"/>
      <c r="H73" s="19">
        <f>+(B!E53/D!H$60)*1000</f>
        <v>2.3835713178607367</v>
      </c>
      <c r="I73" s="12">
        <f>+(B!F53/D!I$60)*1000</f>
        <v>2.1929793356896399</v>
      </c>
      <c r="J73" s="19">
        <f>+(B!G53/D!J$60)*1000</f>
        <v>2.4327795509079935</v>
      </c>
      <c r="K73" s="12">
        <f>+(B!H53/D!K$60)*1000</f>
        <v>3.2768247694953327</v>
      </c>
      <c r="L73" s="19">
        <f>+(B!I53/D!L$60)*1000</f>
        <v>1.8375678233293977</v>
      </c>
      <c r="M73" s="12">
        <f>+(B!J53/D!M$60)*1000</f>
        <v>2.1467180394029985</v>
      </c>
      <c r="N73" s="19">
        <f>+(B!K53/D!N$60)*1000</f>
        <v>1.8275194744802956</v>
      </c>
      <c r="O73" s="12">
        <f>+(B!L53/D!O$60)*1000</f>
        <v>1.8025859627653573</v>
      </c>
      <c r="P73" s="19">
        <f>+(B!M53/D!P$60)*1000</f>
        <v>1.9126276952313199</v>
      </c>
      <c r="Q73" s="12">
        <f>+(B!N53/D!Q$60)*1000</f>
        <v>2.3381024515648883</v>
      </c>
      <c r="R73" s="19">
        <f>+(B!O53/D!R$60)*1000</f>
        <v>4.0664111099753519</v>
      </c>
      <c r="S73" s="12">
        <f>+(B!P53/D!S$60)*1000</f>
        <v>4.9615535020124888</v>
      </c>
      <c r="T73" s="19">
        <f>+(B!Q53/D!T$60)*1000</f>
        <v>8.6923472387518821</v>
      </c>
      <c r="U73" s="12">
        <f>+(B!R53/D!U$60)*1000</f>
        <v>11.71039685432639</v>
      </c>
      <c r="V73" s="19">
        <f>+(B!S53/D!V$60)*1000</f>
        <v>9.335707694677355</v>
      </c>
      <c r="W73" s="12">
        <f>+(B!T53/D!W$60)*1000</f>
        <v>17.076372902024328</v>
      </c>
      <c r="X73" s="19">
        <f>+(B!U53/D!X$60)*1000</f>
        <v>22.560175296122125</v>
      </c>
      <c r="Y73" s="12">
        <f>+(B!V53/D!Y$60)*1000</f>
        <v>17.387319792100019</v>
      </c>
      <c r="Z73" s="19">
        <f>+(B!W53/D!Z$60)*1000</f>
        <v>22.11336302096074</v>
      </c>
      <c r="AA73" s="12">
        <f>+(B!X53/D!AA$60)*1000</f>
        <v>15.774848496553435</v>
      </c>
      <c r="AB73" s="19">
        <f>+(B!Y53/D!AB$60)*1000</f>
        <v>11.790158184883413</v>
      </c>
      <c r="AC73" s="13">
        <f>+(B!Z53/D!AC$60)*1000</f>
        <v>9.1181288359239367</v>
      </c>
    </row>
    <row r="74" spans="6:29" x14ac:dyDescent="0.25">
      <c r="F74" s="214" t="s">
        <v>24</v>
      </c>
      <c r="G74" s="215"/>
      <c r="H74" s="19">
        <f>+(B!E54/D!H$60)*1000</f>
        <v>4.5386965435481423</v>
      </c>
      <c r="I74" s="12">
        <f>+(B!F54/D!I$60)*1000</f>
        <v>4.7544608142523712</v>
      </c>
      <c r="J74" s="19">
        <f>+(B!G54/D!J$60)*1000</f>
        <v>6.1933014476174373</v>
      </c>
      <c r="K74" s="12">
        <f>+(B!H54/D!K$60)*1000</f>
        <v>5.7438620559131914</v>
      </c>
      <c r="L74" s="19">
        <f>+(B!I54/D!L$60)*1000</f>
        <v>3.6823373394111036</v>
      </c>
      <c r="M74" s="12">
        <f>+(B!J54/D!M$60)*1000</f>
        <v>4.8794442703282241</v>
      </c>
      <c r="N74" s="19">
        <f>+(B!K54/D!N$60)*1000</f>
        <v>5.7167508940231384</v>
      </c>
      <c r="O74" s="12">
        <f>+(B!L54/D!O$60)*1000</f>
        <v>7.6686128305997769</v>
      </c>
      <c r="P74" s="19">
        <f>+(B!M54/D!P$60)*1000</f>
        <v>9.1914166132543453</v>
      </c>
      <c r="Q74" s="12">
        <f>+(B!N54/D!Q$60)*1000</f>
        <v>11.827910100829888</v>
      </c>
      <c r="R74" s="19">
        <f>+(B!O54/D!R$60)*1000</f>
        <v>26.604381603387683</v>
      </c>
      <c r="S74" s="12">
        <f>+(B!P54/D!S$60)*1000</f>
        <v>35.030000767636594</v>
      </c>
      <c r="T74" s="19">
        <f>+(B!Q54/D!T$60)*1000</f>
        <v>44.429348156799215</v>
      </c>
      <c r="U74" s="12">
        <f>+(B!R54/D!U$60)*1000</f>
        <v>39.052719247042155</v>
      </c>
      <c r="V74" s="19">
        <f>+(B!S54/D!V$60)*1000</f>
        <v>25.523499854331479</v>
      </c>
      <c r="W74" s="12">
        <f>+(B!T54/D!W$60)*1000</f>
        <v>46.28908005399478</v>
      </c>
      <c r="X74" s="19">
        <f>+(B!U54/D!X$60)*1000</f>
        <v>75.864949573566719</v>
      </c>
      <c r="Y74" s="12">
        <f>+(B!V54/D!Y$60)*1000</f>
        <v>72.772680171834395</v>
      </c>
      <c r="Z74" s="19">
        <f>+(B!W54/D!Z$60)*1000</f>
        <v>56.445340386763981</v>
      </c>
      <c r="AA74" s="12">
        <f>+(B!X54/D!AA$60)*1000</f>
        <v>65.888254630486273</v>
      </c>
      <c r="AB74" s="19">
        <f>+(B!Y54/D!AB$60)*1000</f>
        <v>42.353821270509833</v>
      </c>
      <c r="AC74" s="13">
        <f>+(B!Z54/D!AC$60)*1000</f>
        <v>36.621965118852359</v>
      </c>
    </row>
    <row r="75" spans="6:29" x14ac:dyDescent="0.25">
      <c r="F75" s="212" t="s">
        <v>25</v>
      </c>
      <c r="G75" s="213"/>
      <c r="H75" s="19">
        <f>+(B!E55/D!H$60)*1000</f>
        <v>0.98245954919521095</v>
      </c>
      <c r="I75" s="12">
        <f>+(B!F55/D!I$60)*1000</f>
        <v>1.0794507467548244</v>
      </c>
      <c r="J75" s="19">
        <f>+(B!G55/D!J$60)*1000</f>
        <v>1.173841202943672</v>
      </c>
      <c r="K75" s="12">
        <f>+(B!H55/D!K$60)*1000</f>
        <v>1.1816979926938376</v>
      </c>
      <c r="L75" s="19">
        <f>+(B!I55/D!L$60)*1000</f>
        <v>1.0241168576578805</v>
      </c>
      <c r="M75" s="12">
        <f>+(B!J55/D!M$60)*1000</f>
        <v>0.91197633843706305</v>
      </c>
      <c r="N75" s="19">
        <f>+(B!K55/D!N$60)*1000</f>
        <v>0.83588356129158214</v>
      </c>
      <c r="O75" s="12">
        <f>+(B!L55/D!O$60)*1000</f>
        <v>0.82039842217625158</v>
      </c>
      <c r="P75" s="19">
        <f>+(B!M55/D!P$60)*1000</f>
        <v>0.6445488883009014</v>
      </c>
      <c r="Q75" s="12">
        <f>+(B!N55/D!Q$60)*1000</f>
        <v>0.55781880727443456</v>
      </c>
      <c r="R75" s="19">
        <f>+(B!O55/D!R$60)*1000</f>
        <v>1.0389859848978023</v>
      </c>
      <c r="S75" s="12">
        <f>+(B!P55/D!S$60)*1000</f>
        <v>1.3277493070305837</v>
      </c>
      <c r="T75" s="19">
        <f>+(B!Q55/D!T$60)*1000</f>
        <v>1.5099618049784449</v>
      </c>
      <c r="U75" s="12">
        <f>+(B!R55/D!U$60)*1000</f>
        <v>1.8264241415412745</v>
      </c>
      <c r="V75" s="19">
        <f>+(B!S55/D!V$60)*1000</f>
        <v>1.8656751024570848</v>
      </c>
      <c r="W75" s="12">
        <f>+(B!T55/D!W$60)*1000</f>
        <v>2.3847758749014272</v>
      </c>
      <c r="X75" s="19">
        <f>+(B!U55/D!X$60)*1000</f>
        <v>2.8919805820447877</v>
      </c>
      <c r="Y75" s="12">
        <f>+(B!V55/D!Y$60)*1000</f>
        <v>3.3061841310933668</v>
      </c>
      <c r="Z75" s="19">
        <f>+(B!W55/D!Z$60)*1000</f>
        <v>3.7915625421984624</v>
      </c>
      <c r="AA75" s="12">
        <f>+(B!X55/D!AA$60)*1000</f>
        <v>4.2742851206984751</v>
      </c>
      <c r="AB75" s="19">
        <f>+(B!Y55/D!AB$60)*1000</f>
        <v>3.7621577770284071</v>
      </c>
      <c r="AC75" s="13">
        <f>+(B!Z55/D!AC$60)*1000</f>
        <v>3.2030763374557014</v>
      </c>
    </row>
    <row r="76" spans="6:29" ht="15.75" thickBot="1" x14ac:dyDescent="0.3">
      <c r="F76" s="216" t="s">
        <v>26</v>
      </c>
      <c r="G76" s="217"/>
      <c r="H76" s="171">
        <f>+(B!E56/D!H$60)*1000</f>
        <v>5.7086424426182357E-2</v>
      </c>
      <c r="I76" s="172">
        <f>+(B!F56/D!I$60)*1000</f>
        <v>2.5064562014602797E-2</v>
      </c>
      <c r="J76" s="171">
        <f>+(B!G56/D!J$60)*1000</f>
        <v>7.7308569426129837E-3</v>
      </c>
      <c r="K76" s="172">
        <f>+(B!H56/D!K$60)*1000</f>
        <v>0</v>
      </c>
      <c r="L76" s="171">
        <f>+(B!I56/D!L$60)*1000</f>
        <v>4.0271026018656862E-7</v>
      </c>
      <c r="M76" s="172">
        <f>+(B!J56/D!M$60)*1000</f>
        <v>0</v>
      </c>
      <c r="N76" s="171">
        <f>+(B!K56/D!N$60)*1000</f>
        <v>1.6761348886635446E-3</v>
      </c>
      <c r="O76" s="172">
        <f>+(B!L56/D!O$60)*1000</f>
        <v>4.8643774620831214E-3</v>
      </c>
      <c r="P76" s="171">
        <f>+(B!M56/D!P$60)*1000</f>
        <v>7.76540224094941E-3</v>
      </c>
      <c r="Q76" s="172">
        <f>+(B!N56/D!Q$60)*1000</f>
        <v>8.3017121521610088E-3</v>
      </c>
      <c r="R76" s="171">
        <f>+(B!O56/D!R$60)*1000</f>
        <v>1.0169277648471184E-2</v>
      </c>
      <c r="S76" s="172">
        <f>+(B!P56/D!S$60)*1000</f>
        <v>1.6785161925704391E-2</v>
      </c>
      <c r="T76" s="171">
        <f>+(B!Q56/D!T$60)*1000</f>
        <v>1.6162431933268089E-2</v>
      </c>
      <c r="U76" s="172">
        <f>+(B!R56/D!U$60)*1000</f>
        <v>2.5851931334865217E-2</v>
      </c>
      <c r="V76" s="171">
        <f>+(B!S56/D!V$60)*1000</f>
        <v>2.1330233741952212E-2</v>
      </c>
      <c r="W76" s="172">
        <f>+(B!T56/D!W$60)*1000</f>
        <v>2.68804039166783E-2</v>
      </c>
      <c r="X76" s="171">
        <f>+(B!U56/D!X$60)*1000</f>
        <v>3.8119170584190752E-2</v>
      </c>
      <c r="Y76" s="172">
        <f>+(B!V56/D!Y$60)*1000</f>
        <v>2.5465662861670315E-2</v>
      </c>
      <c r="Z76" s="171">
        <f>+(B!W56/D!Z$60)*1000</f>
        <v>2.5801865487446604E-2</v>
      </c>
      <c r="AA76" s="172">
        <f>+(B!X56/D!AA$60)*1000</f>
        <v>1.9770387543379356E-2</v>
      </c>
      <c r="AB76" s="171">
        <f>+(B!Y56/D!AB$60)*1000</f>
        <v>1.3352314011842109E-2</v>
      </c>
      <c r="AC76" s="173">
        <f>+(B!Z56/D!AC$60)*1000</f>
        <v>1.6095854188672827E-2</v>
      </c>
    </row>
    <row r="77" spans="6:29" x14ac:dyDescent="0.25">
      <c r="F77" s="1" t="s">
        <v>57</v>
      </c>
    </row>
    <row r="78" spans="6:29" ht="15.75" thickBot="1" x14ac:dyDescent="0.3"/>
    <row r="79" spans="6:29" ht="15.75" thickBot="1" x14ac:dyDescent="0.3">
      <c r="F79" s="8" t="s">
        <v>15</v>
      </c>
      <c r="G79" s="9"/>
      <c r="H79" s="18">
        <v>1995</v>
      </c>
      <c r="I79" s="10">
        <v>1996</v>
      </c>
      <c r="J79" s="18">
        <v>1997</v>
      </c>
      <c r="K79" s="10">
        <v>1998</v>
      </c>
      <c r="L79" s="18">
        <v>1999</v>
      </c>
      <c r="M79" s="10">
        <v>2000</v>
      </c>
      <c r="N79" s="18">
        <v>2001</v>
      </c>
      <c r="O79" s="10">
        <v>2002</v>
      </c>
      <c r="P79" s="18">
        <v>2003</v>
      </c>
      <c r="Q79" s="10">
        <v>2004</v>
      </c>
      <c r="R79" s="18">
        <v>2005</v>
      </c>
      <c r="S79" s="10">
        <v>2006</v>
      </c>
      <c r="T79" s="18">
        <v>2007</v>
      </c>
      <c r="U79" s="10">
        <v>2008</v>
      </c>
      <c r="V79" s="18">
        <v>2009</v>
      </c>
      <c r="W79" s="10">
        <v>2010</v>
      </c>
      <c r="X79" s="18">
        <v>2011</v>
      </c>
      <c r="Y79" s="10">
        <v>2012</v>
      </c>
      <c r="Z79" s="18">
        <v>2013</v>
      </c>
      <c r="AA79" s="10">
        <v>2014</v>
      </c>
      <c r="AB79" s="18">
        <v>2015</v>
      </c>
      <c r="AC79" s="11">
        <v>2016</v>
      </c>
    </row>
    <row r="80" spans="6:29" ht="15.75" thickBot="1" x14ac:dyDescent="0.3">
      <c r="F80" s="218" t="s">
        <v>27</v>
      </c>
      <c r="G80" s="219"/>
      <c r="H80" s="161">
        <f>+('C'!D46/D!H$60)*1000</f>
        <v>-11.086100986267573</v>
      </c>
      <c r="I80" s="161">
        <f>+('C'!E46/D!I$60)*1000</f>
        <v>-11.218010273707216</v>
      </c>
      <c r="J80" s="161">
        <f>+('C'!F46/D!J$60)*1000</f>
        <v>-12.420918057347542</v>
      </c>
      <c r="K80" s="161">
        <f>+('C'!G46/D!K$60)*1000</f>
        <v>-12.854651752725621</v>
      </c>
      <c r="L80" s="161">
        <f>+('C'!H46/D!L$60)*1000</f>
        <v>-6.6527505437972829</v>
      </c>
      <c r="M80" s="161">
        <f>+('C'!I46/D!M$60)*1000</f>
        <v>-7.9057716354527692</v>
      </c>
      <c r="N80" s="161">
        <f>+('C'!J46/D!N$60)*1000</f>
        <v>-8.203786704025509</v>
      </c>
      <c r="O80" s="161">
        <f>+('C'!K46/D!O$60)*1000</f>
        <v>-8.9866055467728767</v>
      </c>
      <c r="P80" s="161">
        <f>+('C'!L46/D!P$60)*1000</f>
        <v>-9.2287191898847478</v>
      </c>
      <c r="Q80" s="161">
        <f>+('C'!M46/D!Q$60)*1000</f>
        <v>-9.6905776602040259</v>
      </c>
      <c r="R80" s="161">
        <f>+('C'!N46/D!R$60)*1000</f>
        <v>-26.723501578228539</v>
      </c>
      <c r="S80" s="161">
        <f>+('C'!O46/D!S$60)*1000</f>
        <v>-39.371822820812888</v>
      </c>
      <c r="T80" s="161">
        <f>+('C'!P46/D!T$60)*1000</f>
        <v>-58.668272621562053</v>
      </c>
      <c r="U80" s="162">
        <f>+('C'!Q46/D!U$60)*1000</f>
        <v>-56.444517483429614</v>
      </c>
      <c r="V80" s="162">
        <f>+('C'!R46/D!V$60)*1000</f>
        <v>-39.178045107974349</v>
      </c>
      <c r="W80" s="162">
        <f>+('C'!S46/D!W$60)*1000</f>
        <v>-70.720474812514212</v>
      </c>
      <c r="X80" s="162">
        <f>+('C'!T46/D!X$60)*1000</f>
        <v>-116.28049388461422</v>
      </c>
      <c r="Y80" s="162">
        <f>+('C'!U46/D!Y$60)*1000</f>
        <v>-118.65295943870639</v>
      </c>
      <c r="Z80" s="162">
        <f>+('C'!V46/D!Z$60)*1000</f>
        <v>-98.303141084027146</v>
      </c>
      <c r="AA80" s="162">
        <f>+('C'!W46/D!AA$60)*1000</f>
        <v>-91.440460761574045</v>
      </c>
      <c r="AB80" s="161">
        <f>+('C'!X46/D!AB$60)*1000</f>
        <v>-60.96414525073488</v>
      </c>
      <c r="AC80" s="161">
        <f>+('C'!Y46/D!AC$60)*1000</f>
        <v>-50.748223095945356</v>
      </c>
    </row>
    <row r="81" spans="6:29" x14ac:dyDescent="0.25">
      <c r="F81" s="212" t="s">
        <v>17</v>
      </c>
      <c r="G81" s="213"/>
      <c r="H81" s="163">
        <f>+('C'!D47/D!H$60)*1000</f>
        <v>-0.1378917759370524</v>
      </c>
      <c r="I81" s="163">
        <f>+('C'!E47/D!I$60)*1000</f>
        <v>-0.1299398577021938</v>
      </c>
      <c r="J81" s="163">
        <f>+('C'!F47/D!J$60)*1000</f>
        <v>-0.41896263742248069</v>
      </c>
      <c r="K81" s="163">
        <f>+('C'!G47/D!K$60)*1000</f>
        <v>-1.2003487556392258</v>
      </c>
      <c r="L81" s="163">
        <f>+('C'!H47/D!L$60)*1000</f>
        <v>-0.49761945380508088</v>
      </c>
      <c r="M81" s="163">
        <f>+('C'!I47/D!M$60)*1000</f>
        <v>-0.30501157162142145</v>
      </c>
      <c r="N81" s="163">
        <f>+('C'!J47/D!N$60)*1000</f>
        <v>-0.35371329334056067</v>
      </c>
      <c r="O81" s="163">
        <f>+('C'!K47/D!O$60)*1000</f>
        <v>-0.64422854132021756</v>
      </c>
      <c r="P81" s="163">
        <f>+('C'!L47/D!P$60)*1000</f>
        <v>-0.24001827620132671</v>
      </c>
      <c r="Q81" s="163">
        <f>+('C'!M47/D!Q$60)*1000</f>
        <v>-3.7611442787114581E-3</v>
      </c>
      <c r="R81" s="163">
        <f>+('C'!N47/D!R$60)*1000</f>
        <v>-6.776214523433173E-2</v>
      </c>
      <c r="S81" s="163">
        <f>+('C'!O47/D!S$60)*1000</f>
        <v>0.34835396782874684</v>
      </c>
      <c r="T81" s="163">
        <f>+('C'!P47/D!T$60)*1000</f>
        <v>-0.5930792248190172</v>
      </c>
      <c r="U81" s="163">
        <f>+('C'!Q47/D!U$60)*1000</f>
        <v>-0.96198089106677032</v>
      </c>
      <c r="V81" s="163">
        <f>+('C'!R47/D!V$60)*1000</f>
        <v>-0.53849508586616912</v>
      </c>
      <c r="W81" s="163">
        <f>+('C'!S47/D!W$60)*1000</f>
        <v>-0.69369203638512733</v>
      </c>
      <c r="X81" s="163">
        <f>+('C'!T47/D!X$60)*1000</f>
        <v>-0.43696899447559573</v>
      </c>
      <c r="Y81" s="163">
        <f>+('C'!U47/D!Y$60)*1000</f>
        <v>-1.1645472956264507</v>
      </c>
      <c r="Z81" s="163">
        <f>+('C'!V47/D!Z$60)*1000</f>
        <v>-1.3827634374069753</v>
      </c>
      <c r="AA81" s="163">
        <f>+('C'!W47/D!AA$60)*1000</f>
        <v>-1.3654204362920761</v>
      </c>
      <c r="AB81" s="163">
        <f>+('C'!X47/D!AB$60)*1000</f>
        <v>-1.2534230724987165</v>
      </c>
      <c r="AC81" s="163">
        <f>+('C'!Y47/D!AC$60)*1000</f>
        <v>-2.4584085881535187</v>
      </c>
    </row>
    <row r="82" spans="6:29" x14ac:dyDescent="0.25">
      <c r="F82" s="214" t="s">
        <v>18</v>
      </c>
      <c r="G82" s="215"/>
      <c r="H82" s="36">
        <f>+('C'!D48/D!H$60)*1000</f>
        <v>-5.6642681942424278E-2</v>
      </c>
      <c r="I82" s="36">
        <f>+('C'!E48/D!I$60)*1000</f>
        <v>-0.21791591636556115</v>
      </c>
      <c r="J82" s="36">
        <f>+('C'!F48/D!J$60)*1000</f>
        <v>-0.2791639212561256</v>
      </c>
      <c r="K82" s="36">
        <f>+('C'!G48/D!K$60)*1000</f>
        <v>-6.9086629657433549E-2</v>
      </c>
      <c r="L82" s="36">
        <f>+('C'!H48/D!L$60)*1000</f>
        <v>-2.3737152221307008E-2</v>
      </c>
      <c r="M82" s="36">
        <f>+('C'!I48/D!M$60)*1000</f>
        <v>-5.128758220849277E-2</v>
      </c>
      <c r="N82" s="36">
        <f>+('C'!J48/D!N$60)*1000</f>
        <v>-8.6498081604828178E-2</v>
      </c>
      <c r="O82" s="36">
        <f>+('C'!K48/D!O$60)*1000</f>
        <v>-0.10319683908741269</v>
      </c>
      <c r="P82" s="36">
        <f>+('C'!L48/D!P$60)*1000</f>
        <v>-0.11852502710999334</v>
      </c>
      <c r="Q82" s="36">
        <f>+('C'!M48/D!Q$60)*1000</f>
        <v>-0.15076187871604296</v>
      </c>
      <c r="R82" s="36">
        <f>+('C'!N48/D!R$60)*1000</f>
        <v>-0.15800824144565065</v>
      </c>
      <c r="S82" s="36">
        <f>+('C'!O48/D!S$60)*1000</f>
        <v>-0.1485276122014223</v>
      </c>
      <c r="T82" s="36">
        <f>+('C'!P48/D!T$60)*1000</f>
        <v>-0.18551066932086235</v>
      </c>
      <c r="U82" s="36">
        <f>+('C'!Q48/D!U$60)*1000</f>
        <v>-0.18175794203915593</v>
      </c>
      <c r="V82" s="36">
        <f>+('C'!R48/D!V$60)*1000</f>
        <v>-9.4386354896899061E-2</v>
      </c>
      <c r="W82" s="36">
        <f>+('C'!S48/D!W$60)*1000</f>
        <v>-0.2160742888794589</v>
      </c>
      <c r="X82" s="36">
        <f>+('C'!T48/D!X$60)*1000</f>
        <v>-0.1735826530454678</v>
      </c>
      <c r="Y82" s="36">
        <f>+('C'!U48/D!Y$60)*1000</f>
        <v>-0.24816660782039382</v>
      </c>
      <c r="Z82" s="36">
        <f>+('C'!V48/D!Z$60)*1000</f>
        <v>-0.34335675051992121</v>
      </c>
      <c r="AA82" s="36">
        <f>+('C'!W48/D!AA$60)*1000</f>
        <v>-0.37708732994002098</v>
      </c>
      <c r="AB82" s="36">
        <f>+('C'!X48/D!AB$60)*1000</f>
        <v>-0.50176596445831989</v>
      </c>
      <c r="AC82" s="36">
        <f>+('C'!Y48/D!AC$60)*1000</f>
        <v>-0.70403642362016272</v>
      </c>
    </row>
    <row r="83" spans="6:29" x14ac:dyDescent="0.25">
      <c r="F83" s="212" t="s">
        <v>19</v>
      </c>
      <c r="G83" s="213"/>
      <c r="H83" s="36">
        <f>+('C'!D49/D!H$60)*1000</f>
        <v>-0.33729573915414157</v>
      </c>
      <c r="I83" s="36">
        <f>+('C'!E49/D!I$60)*1000</f>
        <v>-0.28395956714357579</v>
      </c>
      <c r="J83" s="36">
        <f>+('C'!F49/D!J$60)*1000</f>
        <v>-0.3398905690595776</v>
      </c>
      <c r="K83" s="36">
        <f>+('C'!G49/D!K$60)*1000</f>
        <v>-0.21684496525867294</v>
      </c>
      <c r="L83" s="36">
        <f>+('C'!H49/D!L$60)*1000</f>
        <v>-0.18855903674524738</v>
      </c>
      <c r="M83" s="36">
        <f>+('C'!I49/D!M$60)*1000</f>
        <v>-0.27842544351595233</v>
      </c>
      <c r="N83" s="36">
        <f>+('C'!J49/D!N$60)*1000</f>
        <v>-0.1761148830482511</v>
      </c>
      <c r="O83" s="36">
        <f>+('C'!K49/D!O$60)*1000</f>
        <v>-9.8919122402321452E-2</v>
      </c>
      <c r="P83" s="36">
        <f>+('C'!L49/D!P$60)*1000</f>
        <v>-0.16839095089557662</v>
      </c>
      <c r="Q83" s="36">
        <f>+('C'!M49/D!Q$60)*1000</f>
        <v>-0.2358362602924074</v>
      </c>
      <c r="R83" s="36">
        <f>+('C'!N49/D!R$60)*1000</f>
        <v>-0.33647409082583074</v>
      </c>
      <c r="S83" s="36">
        <f>+('C'!O49/D!S$60)*1000</f>
        <v>-0.35529946627601056</v>
      </c>
      <c r="T83" s="36">
        <f>+('C'!P49/D!T$60)*1000</f>
        <v>-0.39242959597744698</v>
      </c>
      <c r="U83" s="36">
        <f>+('C'!Q49/D!U$60)*1000</f>
        <v>-0.34859671900029937</v>
      </c>
      <c r="V83" s="36">
        <f>+('C'!R49/D!V$60)*1000</f>
        <v>-0.32110406957655102</v>
      </c>
      <c r="W83" s="36">
        <f>+('C'!S49/D!W$60)*1000</f>
        <v>-0.47010023207419338</v>
      </c>
      <c r="X83" s="36">
        <f>+('C'!T49/D!X$60)*1000</f>
        <v>-0.55199322934734507</v>
      </c>
      <c r="Y83" s="36">
        <f>+('C'!U49/D!Y$60)*1000</f>
        <v>-0.20605653411202909</v>
      </c>
      <c r="Z83" s="36">
        <f>+('C'!V49/D!Z$60)*1000</f>
        <v>-0.35000008170439351</v>
      </c>
      <c r="AA83" s="36">
        <f>+('C'!W49/D!AA$60)*1000</f>
        <v>3.0626212147689203E-3</v>
      </c>
      <c r="AB83" s="36">
        <f>+('C'!X49/D!AB$60)*1000</f>
        <v>-0.16159599098860347</v>
      </c>
      <c r="AC83" s="36">
        <f>+('C'!Y49/D!AC$60)*1000</f>
        <v>-9.5356688359583969E-2</v>
      </c>
    </row>
    <row r="84" spans="6:29" x14ac:dyDescent="0.25">
      <c r="F84" s="214" t="s">
        <v>20</v>
      </c>
      <c r="G84" s="215"/>
      <c r="H84" s="36">
        <f>+('C'!D50/D!H$60)*1000</f>
        <v>0.62203817637103831</v>
      </c>
      <c r="I84" s="36">
        <f>+('C'!E50/D!I$60)*1000</f>
        <v>4.7237696703666204E-2</v>
      </c>
      <c r="J84" s="36">
        <f>+('C'!F50/D!J$60)*1000</f>
        <v>0.13349123223912315</v>
      </c>
      <c r="K84" s="36">
        <f>+('C'!G50/D!K$60)*1000</f>
        <v>9.4835538867759195E-2</v>
      </c>
      <c r="L84" s="36">
        <f>+('C'!H50/D!L$60)*1000</f>
        <v>1.1349556834977239</v>
      </c>
      <c r="M84" s="36">
        <f>+('C'!I50/D!M$60)*1000</f>
        <v>0.65118908997499314</v>
      </c>
      <c r="N84" s="36">
        <f>+('C'!J50/D!N$60)*1000</f>
        <v>0.33826481755160626</v>
      </c>
      <c r="O84" s="36">
        <f>+('C'!K50/D!O$60)*1000</f>
        <v>0.12722759786245066</v>
      </c>
      <c r="P84" s="36">
        <f>+('C'!L50/D!P$60)*1000</f>
        <v>0.85525859794983194</v>
      </c>
      <c r="Q84" s="36">
        <f>+('C'!M50/D!Q$60)*1000</f>
        <v>2.9579299606365477</v>
      </c>
      <c r="R84" s="36">
        <f>+('C'!N50/D!R$60)*1000</f>
        <v>4.1153338631401093</v>
      </c>
      <c r="S84" s="36">
        <f>+('C'!O50/D!S$60)*1000</f>
        <v>1.713246080791309</v>
      </c>
      <c r="T84" s="36">
        <f>+('C'!P50/D!T$60)*1000</f>
        <v>0.30223530991661174</v>
      </c>
      <c r="U84" s="36">
        <f>+('C'!Q50/D!U$60)*1000</f>
        <v>2.5883476977545707</v>
      </c>
      <c r="V84" s="36">
        <f>+('C'!R50/D!V$60)*1000</f>
        <v>0.45652368207338062</v>
      </c>
      <c r="W84" s="36">
        <f>+('C'!S50/D!W$60)*1000</f>
        <v>1.5615339836989062</v>
      </c>
      <c r="X84" s="36">
        <f>+('C'!T50/D!X$60)*1000</f>
        <v>-6.7804553893300117</v>
      </c>
      <c r="Y84" s="36">
        <f>+('C'!U50/D!Y$60)*1000</f>
        <v>-19.87440405670684</v>
      </c>
      <c r="Z84" s="36">
        <f>+('C'!V50/D!Z$60)*1000</f>
        <v>-11.249513163840504</v>
      </c>
      <c r="AA84" s="36">
        <f>+('C'!W50/D!AA$60)*1000</f>
        <v>0.60148307070400031</v>
      </c>
      <c r="AB84" s="36">
        <f>+('C'!X50/D!AB$60)*1000</f>
        <v>0.17122317396457767</v>
      </c>
      <c r="AC84" s="36">
        <f>+('C'!Y50/D!AC$60)*1000</f>
        <v>-2.301075242347804</v>
      </c>
    </row>
    <row r="85" spans="6:29" x14ac:dyDescent="0.25">
      <c r="F85" s="212" t="s">
        <v>21</v>
      </c>
      <c r="G85" s="213"/>
      <c r="H85" s="36">
        <f>+('C'!D51/D!H$60)*1000</f>
        <v>0.11239553050871015</v>
      </c>
      <c r="I85" s="36">
        <f>+('C'!E51/D!I$60)*1000</f>
        <v>7.8488837752393417E-2</v>
      </c>
      <c r="J85" s="36">
        <f>+('C'!F51/D!J$60)*1000</f>
        <v>0.16315569456231546</v>
      </c>
      <c r="K85" s="36">
        <f>+('C'!G51/D!K$60)*1000</f>
        <v>5.7210491833802668E-2</v>
      </c>
      <c r="L85" s="36">
        <f>+('C'!H51/D!L$60)*1000</f>
        <v>0.15878895762425915</v>
      </c>
      <c r="M85" s="36">
        <f>+('C'!I51/D!M$60)*1000</f>
        <v>0.12244573924925681</v>
      </c>
      <c r="N85" s="36">
        <f>+('C'!J51/D!N$60)*1000</f>
        <v>0.22074102808183196</v>
      </c>
      <c r="O85" s="36">
        <f>+('C'!K51/D!O$60)*1000</f>
        <v>0.2407865996864561</v>
      </c>
      <c r="P85" s="36">
        <f>+('C'!L51/D!P$60)*1000</f>
        <v>0.18222257332613698</v>
      </c>
      <c r="Q85" s="36">
        <f>+('C'!M51/D!Q$60)*1000</f>
        <v>0.48385270477783621</v>
      </c>
      <c r="R85" s="36">
        <f>+('C'!N51/D!R$60)*1000</f>
        <v>0.16165704390575472</v>
      </c>
      <c r="S85" s="36">
        <f>+('C'!O51/D!S$60)*1000</f>
        <v>0.39601514593987969</v>
      </c>
      <c r="T85" s="36">
        <f>+('C'!P51/D!T$60)*1000</f>
        <v>0.32335481499287144</v>
      </c>
      <c r="U85" s="36">
        <f>+('C'!Q51/D!U$60)*1000</f>
        <v>0.56983919897500057</v>
      </c>
      <c r="V85" s="36">
        <f>+('C'!R51/D!V$60)*1000</f>
        <v>1.0045501848513987</v>
      </c>
      <c r="W85" s="36">
        <f>+('C'!S51/D!W$60)*1000</f>
        <v>0.88548027597879164</v>
      </c>
      <c r="X85" s="36">
        <f>+('C'!T51/D!X$60)*1000</f>
        <v>0.37640890839731672</v>
      </c>
      <c r="Y85" s="36">
        <f>+('C'!U51/D!Y$60)*1000</f>
        <v>0.91466826019239311</v>
      </c>
      <c r="Z85" s="36">
        <f>+('C'!V51/D!Z$60)*1000</f>
        <v>0.5578162677861711</v>
      </c>
      <c r="AA85" s="36">
        <f>+('C'!W51/D!AA$60)*1000</f>
        <v>1.2532484566724282</v>
      </c>
      <c r="AB85" s="36">
        <f>+('C'!X51/D!AB$60)*1000</f>
        <v>0.85126328731341683</v>
      </c>
      <c r="AC85" s="36">
        <f>+('C'!Y51/D!AC$60)*1000</f>
        <v>0.94828917905227461</v>
      </c>
    </row>
    <row r="86" spans="6:29" x14ac:dyDescent="0.25">
      <c r="F86" s="214" t="s">
        <v>22</v>
      </c>
      <c r="G86" s="215"/>
      <c r="H86" s="36">
        <f>+('C'!D52/D!H$60)*1000</f>
        <v>-4.4223236894865794</v>
      </c>
      <c r="I86" s="36">
        <f>+('C'!E52/D!I$60)*1000</f>
        <v>-3.7630579711858103</v>
      </c>
      <c r="J86" s="36">
        <f>+('C'!F52/D!J$60)*1000</f>
        <v>-3.2086727787526828</v>
      </c>
      <c r="K86" s="36">
        <f>+('C'!G52/D!K$60)*1000</f>
        <v>-3.1816270972346792</v>
      </c>
      <c r="L86" s="36">
        <f>+('C'!H52/D!L$60)*1000</f>
        <v>-2.9452234259175967</v>
      </c>
      <c r="M86" s="36">
        <f>+('C'!I52/D!M$60)*1000</f>
        <v>-3.4402844551396385</v>
      </c>
      <c r="N86" s="36">
        <f>+('C'!J52/D!N$60)*1000</f>
        <v>-3.6121739351162887</v>
      </c>
      <c r="O86" s="36">
        <f>+('C'!K52/D!O$60)*1000</f>
        <v>-2.7336425541651028</v>
      </c>
      <c r="P86" s="36">
        <f>+('C'!L52/D!P$60)*1000</f>
        <v>-2.680910724684932</v>
      </c>
      <c r="Q86" s="36">
        <f>+('C'!M52/D!Q$60)*1000</f>
        <v>-4.0093384968248458</v>
      </c>
      <c r="R86" s="36">
        <f>+('C'!N52/D!R$60)*1000</f>
        <v>-5.2515657543619056</v>
      </c>
      <c r="S86" s="36">
        <f>+('C'!O52/D!S$60)*1000</f>
        <v>-7.4323819062987573</v>
      </c>
      <c r="T86" s="36">
        <f>+('C'!P52/D!T$60)*1000</f>
        <v>-10.622233027034511</v>
      </c>
      <c r="U86" s="36">
        <f>+('C'!Q52/D!U$60)*1000</f>
        <v>-12.025457385835287</v>
      </c>
      <c r="V86" s="36">
        <f>+('C'!R52/D!V$60)*1000</f>
        <v>-8.3480385173185461</v>
      </c>
      <c r="W86" s="36">
        <f>+('C'!S52/D!W$60)*1000</f>
        <v>-11.321935243354455</v>
      </c>
      <c r="X86" s="36">
        <f>+('C'!T52/D!X$60)*1000</f>
        <v>-13.827508093728513</v>
      </c>
      <c r="Y86" s="36">
        <f>+('C'!U52/D!Y$60)*1000</f>
        <v>-13.994414580983658</v>
      </c>
      <c r="Z86" s="36">
        <f>+('C'!V52/D!Z$60)*1000</f>
        <v>-14.008350910565756</v>
      </c>
      <c r="AA86" s="36">
        <f>+('C'!W52/D!AA$60)*1000</f>
        <v>-14.90155874768187</v>
      </c>
      <c r="AB86" s="36">
        <f>+('C'!X52/D!AB$60)*1000</f>
        <v>-11.557906334625116</v>
      </c>
      <c r="AC86" s="36">
        <f>+('C'!Y52/D!AC$60)*1000</f>
        <v>-7.3397952781697962</v>
      </c>
    </row>
    <row r="87" spans="6:29" x14ac:dyDescent="0.25">
      <c r="F87" s="212" t="s">
        <v>23</v>
      </c>
      <c r="G87" s="213"/>
      <c r="H87" s="36">
        <f>+('C'!D53/D!H$60)*1000</f>
        <v>-2.0774207075840576</v>
      </c>
      <c r="I87" s="36">
        <f>+('C'!E53/D!I$60)*1000</f>
        <v>-1.659811968304129</v>
      </c>
      <c r="J87" s="36">
        <f>+('C'!F53/D!J$60)*1000</f>
        <v>-1.971869740856971</v>
      </c>
      <c r="K87" s="36">
        <f>+('C'!G53/D!K$60)*1000</f>
        <v>-2.6309986031195636</v>
      </c>
      <c r="L87" s="36">
        <f>+('C'!H53/D!L$60)*1000</f>
        <v>-0.90573879235951893</v>
      </c>
      <c r="M87" s="36">
        <f>+('C'!I53/D!M$60)*1000</f>
        <v>-0.80697974116902149</v>
      </c>
      <c r="N87" s="36">
        <f>+('C'!J53/D!N$60)*1000</f>
        <v>-0.42662982856596532</v>
      </c>
      <c r="O87" s="36">
        <f>+('C'!K53/D!O$60)*1000</f>
        <v>-2.6244153475067961E-3</v>
      </c>
      <c r="P87" s="36">
        <f>+('C'!L53/D!P$60)*1000</f>
        <v>4.4155483055146112E-2</v>
      </c>
      <c r="Q87" s="36">
        <f>+('C'!M53/D!Q$60)*1000</f>
        <v>-0.11283253457540128</v>
      </c>
      <c r="R87" s="36">
        <f>+('C'!N53/D!R$60)*1000</f>
        <v>-1.4503593403112882</v>
      </c>
      <c r="S87" s="36">
        <f>+('C'!O53/D!S$60)*1000</f>
        <v>-1.7147190122940734</v>
      </c>
      <c r="T87" s="36">
        <f>+('C'!P53/D!T$60)*1000</f>
        <v>-5.8864156199036808</v>
      </c>
      <c r="U87" s="36">
        <f>+('C'!Q53/D!U$60)*1000</f>
        <v>-9.2144316545982488</v>
      </c>
      <c r="V87" s="36">
        <f>+('C'!R53/D!V$60)*1000</f>
        <v>-7.2152301109108397</v>
      </c>
      <c r="W87" s="36">
        <f>+('C'!S53/D!W$60)*1000</f>
        <v>-14.86028318782259</v>
      </c>
      <c r="X87" s="36">
        <f>+('C'!T53/D!X$60)*1000</f>
        <v>-19.838954495446711</v>
      </c>
      <c r="Y87" s="36">
        <f>+('C'!U53/D!Y$60)*1000</f>
        <v>-14.849115136605967</v>
      </c>
      <c r="Z87" s="36">
        <f>+('C'!V53/D!Z$60)*1000</f>
        <v>-19.915359872094637</v>
      </c>
      <c r="AA87" s="36">
        <f>+('C'!W53/D!AA$60)*1000</f>
        <v>-13.407817566722793</v>
      </c>
      <c r="AB87" s="36">
        <f>+('C'!X53/D!AB$60)*1000</f>
        <v>-9.4542660212489142</v>
      </c>
      <c r="AC87" s="36">
        <f>+('C'!Y53/D!AC$60)*1000</f>
        <v>-6.8012891806113212</v>
      </c>
    </row>
    <row r="88" spans="6:29" x14ac:dyDescent="0.25">
      <c r="F88" s="214" t="s">
        <v>24</v>
      </c>
      <c r="G88" s="215"/>
      <c r="H88" s="36">
        <f>+('C'!D54/D!H$60)*1000</f>
        <v>-4.3306484884894889</v>
      </c>
      <c r="I88" s="36">
        <f>+('C'!E54/D!I$60)*1000</f>
        <v>-4.6117377433306936</v>
      </c>
      <c r="J88" s="36">
        <f>+('C'!F54/D!J$60)*1000</f>
        <v>-5.9893646783747183</v>
      </c>
      <c r="K88" s="36">
        <f>+('C'!G54/D!K$60)*1000</f>
        <v>-5.4170328662977987</v>
      </c>
      <c r="L88" s="36">
        <f>+('C'!H54/D!L$60)*1000</f>
        <v>-3.2796125313163862</v>
      </c>
      <c r="M88" s="36">
        <f>+('C'!I54/D!M$60)*1000</f>
        <v>-4.4005041696526241</v>
      </c>
      <c r="N88" s="36">
        <f>+('C'!J54/D!N$60)*1000</f>
        <v>-5.0936392164551467</v>
      </c>
      <c r="O88" s="36">
        <f>+('C'!K54/D!O$60)*1000</f>
        <v>-6.952868632313371</v>
      </c>
      <c r="P88" s="36">
        <f>+('C'!L54/D!P$60)*1000</f>
        <v>-8.6026613947553638</v>
      </c>
      <c r="Q88" s="36">
        <f>+('C'!M54/D!Q$60)*1000</f>
        <v>-10.699818065260718</v>
      </c>
      <c r="R88" s="36">
        <f>+('C'!N54/D!R$60)*1000</f>
        <v>-25.820246348959188</v>
      </c>
      <c r="S88" s="36">
        <f>+('C'!O54/D!S$60)*1000</f>
        <v>-34.411883060472157</v>
      </c>
      <c r="T88" s="36">
        <f>+('C'!P54/D!T$60)*1000</f>
        <v>-43.798151539343891</v>
      </c>
      <c r="U88" s="36">
        <f>+('C'!Q54/D!U$60)*1000</f>
        <v>-38.352387262357936</v>
      </c>
      <c r="V88" s="36">
        <f>+('C'!R54/D!V$60)*1000</f>
        <v>-24.814073806985473</v>
      </c>
      <c r="W88" s="36">
        <f>+('C'!S54/D!W$60)*1000</f>
        <v>-45.783176176692791</v>
      </c>
      <c r="X88" s="36">
        <f>+('C'!T54/D!X$60)*1000</f>
        <v>-74.974599910204461</v>
      </c>
      <c r="Y88" s="36">
        <f>+('C'!U54/D!Y$60)*1000</f>
        <v>-68.548052874615919</v>
      </c>
      <c r="Z88" s="36">
        <f>+('C'!V54/D!Z$60)*1000</f>
        <v>-50.320746852858171</v>
      </c>
      <c r="AA88" s="36">
        <f>+('C'!W54/D!AA$60)*1000</f>
        <v>-61.187093215787307</v>
      </c>
      <c r="AB88" s="36">
        <f>+('C'!X54/D!AB$60)*1000</f>
        <v>-37.25935408504855</v>
      </c>
      <c r="AC88" s="36">
        <f>+('C'!Y54/D!AC$60)*1000</f>
        <v>-30.556909362795064</v>
      </c>
    </row>
    <row r="89" spans="6:29" x14ac:dyDescent="0.25">
      <c r="F89" s="212" t="s">
        <v>25</v>
      </c>
      <c r="G89" s="213"/>
      <c r="H89" s="36">
        <f>+('C'!D55/D!H$60)*1000</f>
        <v>-0.40122569317016593</v>
      </c>
      <c r="I89" s="36">
        <f>+('C'!E55/D!I$60)*1000</f>
        <v>-0.65224895942923256</v>
      </c>
      <c r="J89" s="36">
        <f>+('C'!F55/D!J$60)*1000</f>
        <v>-0.50190967206979675</v>
      </c>
      <c r="K89" s="36">
        <f>+('C'!G55/D!K$60)*1000</f>
        <v>-0.29075904486207493</v>
      </c>
      <c r="L89" s="36">
        <f>+('C'!H55/D!L$60)*1000</f>
        <v>-0.10600461636839011</v>
      </c>
      <c r="M89" s="36">
        <f>+('C'!I55/D!M$60)*1000</f>
        <v>0.60308649863013453</v>
      </c>
      <c r="N89" s="36">
        <f>+('C'!J55/D!N$60)*1000</f>
        <v>0.98765282336075666</v>
      </c>
      <c r="O89" s="36">
        <f>+('C'!K55/D!O$60)*1000</f>
        <v>1.185724737776231</v>
      </c>
      <c r="P89" s="36">
        <f>+('C'!L55/D!P$60)*1000</f>
        <v>1.5079159555677359</v>
      </c>
      <c r="Q89" s="36">
        <f>+('C'!M55/D!Q$60)*1000</f>
        <v>2.0846791350052629</v>
      </c>
      <c r="R89" s="36">
        <f>+('C'!N55/D!R$60)*1000</f>
        <v>2.0871664194525197</v>
      </c>
      <c r="S89" s="36">
        <f>+('C'!O55/D!S$60)*1000</f>
        <v>2.2446298613950582</v>
      </c>
      <c r="T89" s="36">
        <f>+('C'!P55/D!T$60)*1000</f>
        <v>2.1906601984400047</v>
      </c>
      <c r="U89" s="36">
        <f>+('C'!Q55/D!U$60)*1000</f>
        <v>1.4973390000487501</v>
      </c>
      <c r="V89" s="36">
        <f>+('C'!R55/D!V$60)*1000</f>
        <v>0.70032229827577563</v>
      </c>
      <c r="W89" s="36">
        <f>+('C'!S55/D!W$60)*1000</f>
        <v>0.19245302264243966</v>
      </c>
      <c r="X89" s="36">
        <f>+('C'!T55/D!X$60)*1000</f>
        <v>-6.8446960806544888E-2</v>
      </c>
      <c r="Y89" s="36">
        <f>+('C'!U55/D!Y$60)*1000</f>
        <v>-0.67245820327813277</v>
      </c>
      <c r="Z89" s="36">
        <f>+('C'!V55/D!Z$60)*1000</f>
        <v>-1.280026847427062</v>
      </c>
      <c r="AA89" s="36">
        <f>+('C'!W55/D!AA$60)*1000</f>
        <v>-2.0583819066624587</v>
      </c>
      <c r="AB89" s="36">
        <f>+('C'!X55/D!AB$60)*1000</f>
        <v>-1.8060988222719949</v>
      </c>
      <c r="AC89" s="36">
        <f>+('C'!Y55/D!AC$60)*1000</f>
        <v>-1.4545022301356201</v>
      </c>
    </row>
    <row r="90" spans="6:29" ht="15.75" thickBot="1" x14ac:dyDescent="0.3">
      <c r="F90" s="216" t="s">
        <v>26</v>
      </c>
      <c r="G90" s="217"/>
      <c r="H90" s="164">
        <f>+('C'!D56/D!H$60)*1000</f>
        <v>-5.7086317680335896E-2</v>
      </c>
      <c r="I90" s="164">
        <f>+('C'!E56/D!I$60)*1000</f>
        <v>-2.5064562014602797E-2</v>
      </c>
      <c r="J90" s="164">
        <f>+('C'!F56/D!J$60)*1000</f>
        <v>-7.7308569426129837E-3</v>
      </c>
      <c r="K90" s="164">
        <f>+('C'!G56/D!K$60)*1000</f>
        <v>5.104064734240537E-8</v>
      </c>
      <c r="L90" s="164">
        <f>+('C'!H56/D!L$60)*1000</f>
        <v>-4.0271026018656862E-7</v>
      </c>
      <c r="M90" s="164">
        <f>+('C'!I56/D!M$60)*1000</f>
        <v>0</v>
      </c>
      <c r="N90" s="164">
        <f>+('C'!J56/D!N$60)*1000</f>
        <v>-1.6761348886635446E-3</v>
      </c>
      <c r="O90" s="164">
        <f>+('C'!K56/D!O$60)*1000</f>
        <v>-4.8643774620831214E-3</v>
      </c>
      <c r="P90" s="164">
        <f>+('C'!L56/D!P$60)*1000</f>
        <v>-7.76540224094941E-3</v>
      </c>
      <c r="Q90" s="164">
        <f>+('C'!M56/D!Q$60)*1000</f>
        <v>-4.6910806755463951E-3</v>
      </c>
      <c r="R90" s="164">
        <f>+('C'!N56/D!R$60)*1000</f>
        <v>-3.2428903238418279E-3</v>
      </c>
      <c r="S90" s="164">
        <f>+('C'!O56/D!S$60)*1000</f>
        <v>-1.1256957455331706E-2</v>
      </c>
      <c r="T90" s="164">
        <f>+('C'!P56/D!T$60)*1000</f>
        <v>-6.7032229819662557E-3</v>
      </c>
      <c r="U90" s="164">
        <f>+('C'!Q56/D!U$60)*1000</f>
        <v>-1.5431570303461459E-2</v>
      </c>
      <c r="V90" s="164">
        <f>+('C'!R56/D!V$60)*1000</f>
        <v>-8.1133720857847081E-3</v>
      </c>
      <c r="W90" s="164">
        <f>+('C'!S56/D!W$60)*1000</f>
        <v>-1.4681259226627956E-2</v>
      </c>
      <c r="X90" s="164">
        <f>+('C'!T56/D!X$60)*1000</f>
        <v>-4.3931752172203624E-3</v>
      </c>
      <c r="Y90" s="164">
        <f>+('C'!U56/D!Y$60)*1000</f>
        <v>-1.0412430616981222E-2</v>
      </c>
      <c r="Z90" s="164">
        <f>+('C'!V56/D!Z$60)*1000</f>
        <v>-1.0839456617821375E-2</v>
      </c>
      <c r="AA90" s="164">
        <f>+('C'!W56/D!AA$60)*1000</f>
        <v>-8.9566511637509687E-4</v>
      </c>
      <c r="AB90" s="164">
        <f>+('C'!X56/D!AB$60)*1000</f>
        <v>7.778475400233657E-3</v>
      </c>
      <c r="AC90" s="164">
        <f>+('C'!Y56/D!AC$60)*1000</f>
        <v>1.4860719195249138E-2</v>
      </c>
    </row>
    <row r="91" spans="6:29" x14ac:dyDescent="0.25">
      <c r="F91" s="1" t="s">
        <v>57</v>
      </c>
    </row>
    <row r="92" spans="6:29" ht="19.5" thickBot="1" x14ac:dyDescent="0.3">
      <c r="G92" s="221" t="s">
        <v>43</v>
      </c>
      <c r="H92" s="221"/>
      <c r="I92" s="221"/>
      <c r="J92" s="221"/>
      <c r="K92" s="221"/>
      <c r="L92" s="221"/>
      <c r="M92" s="221"/>
      <c r="N92" s="221"/>
      <c r="O92" s="221"/>
      <c r="P92" s="221"/>
      <c r="Q92" s="221"/>
      <c r="R92" s="221"/>
      <c r="S92" s="221"/>
      <c r="T92" s="221"/>
      <c r="U92" s="221"/>
      <c r="V92" s="221"/>
      <c r="W92" s="221"/>
      <c r="X92" s="221"/>
      <c r="Y92" s="221"/>
      <c r="Z92" s="221"/>
      <c r="AA92" s="221"/>
      <c r="AB92" s="221"/>
      <c r="AC92" s="221"/>
    </row>
    <row r="93" spans="6:29" ht="15.75" thickBot="1" x14ac:dyDescent="0.3">
      <c r="G93" s="61" t="s">
        <v>40</v>
      </c>
      <c r="H93" s="62">
        <v>1995</v>
      </c>
      <c r="I93" s="61">
        <v>1996</v>
      </c>
      <c r="J93" s="62">
        <v>1997</v>
      </c>
      <c r="K93" s="63">
        <v>1998</v>
      </c>
      <c r="L93" s="62">
        <v>1999</v>
      </c>
      <c r="M93" s="63">
        <v>2000</v>
      </c>
      <c r="N93" s="62">
        <v>2001</v>
      </c>
      <c r="O93" s="63">
        <v>2002</v>
      </c>
      <c r="P93" s="62">
        <v>2003</v>
      </c>
      <c r="Q93" s="63">
        <v>2004</v>
      </c>
      <c r="R93" s="62">
        <v>2005</v>
      </c>
      <c r="S93" s="63">
        <v>2006</v>
      </c>
      <c r="T93" s="62">
        <v>2007</v>
      </c>
      <c r="U93" s="63">
        <v>2008</v>
      </c>
      <c r="V93" s="62">
        <v>2009</v>
      </c>
      <c r="W93" s="63">
        <v>2010</v>
      </c>
      <c r="X93" s="62">
        <v>2011</v>
      </c>
      <c r="Y93" s="63">
        <v>2012</v>
      </c>
      <c r="Z93" s="62">
        <v>2013</v>
      </c>
      <c r="AA93" s="63">
        <v>2014</v>
      </c>
      <c r="AB93" s="62">
        <v>2015</v>
      </c>
      <c r="AC93" s="64">
        <v>2016</v>
      </c>
    </row>
    <row r="94" spans="6:29" ht="15.75" thickBot="1" x14ac:dyDescent="0.3">
      <c r="G94" s="65" t="s">
        <v>39</v>
      </c>
      <c r="H94" s="66">
        <v>92507.279383038709</v>
      </c>
      <c r="I94" s="67">
        <v>97160.10927780866</v>
      </c>
      <c r="J94" s="67">
        <v>106659.50827125496</v>
      </c>
      <c r="K94" s="67">
        <v>98443.739941166394</v>
      </c>
      <c r="L94" s="67">
        <v>86186.158684768496</v>
      </c>
      <c r="M94" s="67">
        <v>99886.577330727116</v>
      </c>
      <c r="N94" s="67">
        <v>98203.546156310229</v>
      </c>
      <c r="O94" s="67">
        <v>97933.391976083032</v>
      </c>
      <c r="P94" s="67">
        <v>94684.584162772982</v>
      </c>
      <c r="Q94" s="67">
        <v>117074.86382185014</v>
      </c>
      <c r="R94" s="67">
        <v>146566.26483701423</v>
      </c>
      <c r="S94" s="67">
        <v>162590.14609641433</v>
      </c>
      <c r="T94" s="67">
        <v>207416.49464237897</v>
      </c>
      <c r="U94" s="67">
        <v>243982.43787084011</v>
      </c>
      <c r="V94" s="67">
        <v>233821.6705442575</v>
      </c>
      <c r="W94" s="67">
        <v>287018.18463752925</v>
      </c>
      <c r="X94" s="67">
        <v>335415.15670218616</v>
      </c>
      <c r="Y94" s="67">
        <v>369659.70037551981</v>
      </c>
      <c r="Z94" s="67">
        <v>380191.88186037209</v>
      </c>
      <c r="AA94" s="67">
        <v>378195.71671426593</v>
      </c>
      <c r="AB94" s="67">
        <v>291519.59153295099</v>
      </c>
      <c r="AC94" s="67">
        <v>282462.5488892601</v>
      </c>
    </row>
    <row r="95" spans="6:29" x14ac:dyDescent="0.25">
      <c r="G95" s="2" t="s">
        <v>45</v>
      </c>
      <c r="H95" s="79" t="s">
        <v>44</v>
      </c>
      <c r="Y95" s="78"/>
      <c r="Z95" s="78"/>
      <c r="AA95" s="78"/>
      <c r="AB95" s="78"/>
    </row>
    <row r="96" spans="6:29" ht="15.75" thickBot="1" x14ac:dyDescent="0.3"/>
    <row r="97" spans="6:29" ht="15.75" thickBot="1" x14ac:dyDescent="0.3">
      <c r="F97" s="8" t="s">
        <v>15</v>
      </c>
      <c r="G97" s="9"/>
      <c r="H97" s="18">
        <v>1995</v>
      </c>
      <c r="I97" s="10">
        <v>1996</v>
      </c>
      <c r="J97" s="18">
        <v>1997</v>
      </c>
      <c r="K97" s="10">
        <v>1998</v>
      </c>
      <c r="L97" s="18">
        <v>1999</v>
      </c>
      <c r="M97" s="10">
        <v>2000</v>
      </c>
      <c r="N97" s="18">
        <v>2001</v>
      </c>
      <c r="O97" s="10">
        <v>2002</v>
      </c>
      <c r="P97" s="18">
        <v>2003</v>
      </c>
      <c r="Q97" s="10">
        <v>2004</v>
      </c>
      <c r="R97" s="18">
        <v>2005</v>
      </c>
      <c r="S97" s="10">
        <v>2006</v>
      </c>
      <c r="T97" s="18">
        <v>2007</v>
      </c>
      <c r="U97" s="10">
        <v>2008</v>
      </c>
      <c r="V97" s="18">
        <v>2009</v>
      </c>
      <c r="W97" s="10">
        <v>2010</v>
      </c>
      <c r="X97" s="18">
        <v>2011</v>
      </c>
      <c r="Y97" s="10">
        <v>2012</v>
      </c>
      <c r="Z97" s="18">
        <v>2013</v>
      </c>
      <c r="AA97" s="10">
        <v>2014</v>
      </c>
      <c r="AB97" s="18">
        <v>2015</v>
      </c>
      <c r="AC97" s="11">
        <v>2016</v>
      </c>
    </row>
    <row r="98" spans="6:29" ht="15.75" thickBot="1" x14ac:dyDescent="0.3">
      <c r="F98" s="191" t="s">
        <v>27</v>
      </c>
      <c r="G98" s="192"/>
      <c r="H98" s="69">
        <f>+A!D46/(D!H$94)</f>
        <v>0.9694853053525615</v>
      </c>
      <c r="I98" s="69">
        <f>+A!E46/(D!I$94)</f>
        <v>0.91760786049633392</v>
      </c>
      <c r="J98" s="69">
        <f>+A!F46/(D!J$94)</f>
        <v>1.0684035005129617</v>
      </c>
      <c r="K98" s="69">
        <f>+A!G46/(D!K$94)</f>
        <v>1.2955346076471796</v>
      </c>
      <c r="L98" s="69">
        <f>+A!H46/(D!L$94)</f>
        <v>2.3418552013465006</v>
      </c>
      <c r="M98" s="69">
        <f>+A!I46/(D!M$94)</f>
        <v>2.3073611806408492</v>
      </c>
      <c r="N98" s="69">
        <f>+A!J46/(D!N$94)</f>
        <v>2.6612283795131266</v>
      </c>
      <c r="O98" s="69">
        <f>+A!K46/(D!O$94)</f>
        <v>3.1305378973789959</v>
      </c>
      <c r="P98" s="69">
        <f>+A!L46/(D!P$94)</f>
        <v>3.7826947983874493</v>
      </c>
      <c r="Q98" s="69">
        <f>+A!M46/(D!Q$94)</f>
        <v>4.4848815523627774</v>
      </c>
      <c r="R98" s="69">
        <f>+A!N46/(D!R$94)</f>
        <v>4.1683138795914312</v>
      </c>
      <c r="S98" s="69">
        <f>+A!O46/(D!S$94)</f>
        <v>3.5770860963192543</v>
      </c>
      <c r="T98" s="69">
        <f>+A!P46/(D!T$94)</f>
        <v>2.3886633165517344</v>
      </c>
      <c r="U98" s="69">
        <f>+A!Q46/(D!U$94)</f>
        <v>2.5286936157536295</v>
      </c>
      <c r="V98" s="69">
        <f>+A!R46/(D!V$94)</f>
        <v>2.2910862528398632</v>
      </c>
      <c r="W98" s="69">
        <f>+A!S46/(D!W$94)</f>
        <v>2.2236038347395701</v>
      </c>
      <c r="X98" s="69">
        <f>+A!T46/(D!X$94)</f>
        <v>2.1016887696160733</v>
      </c>
      <c r="Y98" s="69">
        <f>+A!U46/(D!Y$94)</f>
        <v>2.2591168367870691</v>
      </c>
      <c r="Z98" s="69">
        <f>+A!V46/(D!Z$94)</f>
        <v>2.2720275871572619</v>
      </c>
      <c r="AA98" s="69">
        <f>+A!W46/(D!AA$94)</f>
        <v>2.417837753278572</v>
      </c>
      <c r="AB98" s="69">
        <f>+A!X46/(D!AB$94)</f>
        <v>3.1361880763909462</v>
      </c>
      <c r="AC98" s="69">
        <f>+A!Y46/(D!AC$94)</f>
        <v>3.3168213155482937</v>
      </c>
    </row>
    <row r="99" spans="6:29" x14ac:dyDescent="0.25">
      <c r="F99" s="212" t="s">
        <v>17</v>
      </c>
      <c r="G99" s="213"/>
      <c r="H99" s="71">
        <f>+A!D47/(D!H$94)</f>
        <v>3.9819709590069224E-2</v>
      </c>
      <c r="I99" s="71">
        <f>+A!E47/(D!I$94)</f>
        <v>0.12108556780603633</v>
      </c>
      <c r="J99" s="71">
        <f>+A!F47/(D!J$94)</f>
        <v>7.2925265886456744E-2</v>
      </c>
      <c r="K99" s="71">
        <f>+A!G47/(D!K$94)</f>
        <v>1.680982458599178E-2</v>
      </c>
      <c r="L99" s="71">
        <f>+A!H47/(D!L$94)</f>
        <v>3.1894877808097591E-2</v>
      </c>
      <c r="M99" s="71">
        <f>+A!I47/(D!M$94)</f>
        <v>4.6784484210797436E-2</v>
      </c>
      <c r="N99" s="71">
        <f>+A!J47/(D!N$94)</f>
        <v>8.5069993161985102E-2</v>
      </c>
      <c r="O99" s="71">
        <f>+A!K47/(D!O$94)</f>
        <v>6.7345946739092943E-2</v>
      </c>
      <c r="P99" s="71">
        <f>+A!L47/(D!P$94)</f>
        <v>0.14512934836759556</v>
      </c>
      <c r="Q99" s="71">
        <f>+A!M47/(D!Q$94)</f>
        <v>0.17683968466112387</v>
      </c>
      <c r="R99" s="71">
        <f>+A!N47/(D!R$94)</f>
        <v>0.15146209821670878</v>
      </c>
      <c r="S99" s="71">
        <f>+A!O47/(D!S$94)</f>
        <v>0.29596216717503288</v>
      </c>
      <c r="T99" s="71">
        <f>+A!P47/(D!T$94)</f>
        <v>0.10105456673607004</v>
      </c>
      <c r="U99" s="71">
        <f>+A!Q47/(D!U$94)</f>
        <v>9.1022305514286375E-2</v>
      </c>
      <c r="V99" s="71">
        <f>+A!R47/(D!V$94)</f>
        <v>0.23997214145888771</v>
      </c>
      <c r="W99" s="71">
        <f>+A!S47/(D!W$94)</f>
        <v>0.18548236609897012</v>
      </c>
      <c r="X99" s="71">
        <f>+A!T47/(D!X$94)</f>
        <v>0.1970096123553301</v>
      </c>
      <c r="Y99" s="71">
        <f>+A!U47/(D!Y$94)</f>
        <v>0.10564320633363303</v>
      </c>
      <c r="Z99" s="71">
        <f>+A!V47/(D!Z$94)</f>
        <v>8.3108492073495313E-2</v>
      </c>
      <c r="AA99" s="71">
        <f>+A!W47/(D!AA$94)</f>
        <v>0.10756827008365068</v>
      </c>
      <c r="AB99" s="71">
        <f>+A!X47/(D!AB$94)</f>
        <v>0.20216958211996641</v>
      </c>
      <c r="AC99" s="71">
        <f>+A!Y47/(D!AC$94)</f>
        <v>0.13879021539018122</v>
      </c>
    </row>
    <row r="100" spans="6:29" x14ac:dyDescent="0.25">
      <c r="F100" s="214" t="s">
        <v>18</v>
      </c>
      <c r="G100" s="215"/>
      <c r="H100" s="72">
        <f>+A!D48/(D!H$94)</f>
        <v>8.6475356894635184E-4</v>
      </c>
      <c r="I100" s="72">
        <f>+A!E48/(D!I$94)</f>
        <v>5.9283589147995973E-4</v>
      </c>
      <c r="J100" s="72">
        <f>+A!F48/(D!J$94)</f>
        <v>3.6001478557677391E-4</v>
      </c>
      <c r="K100" s="72">
        <f>+A!G48/(D!K$94)</f>
        <v>1.1750772580271132E-3</v>
      </c>
      <c r="L100" s="72">
        <f>+A!H48/(D!L$94)</f>
        <v>1.8567053276535041E-2</v>
      </c>
      <c r="M100" s="72">
        <f>+A!I48/(D!M$94)</f>
        <v>5.5442884799861895E-4</v>
      </c>
      <c r="N100" s="72">
        <f>+A!J48/(D!N$94)</f>
        <v>0</v>
      </c>
      <c r="O100" s="72">
        <f>+A!K48/(D!O$94)</f>
        <v>3.3110259274915109E-4</v>
      </c>
      <c r="P100" s="72">
        <f>+A!L48/(D!P$94)</f>
        <v>3.5337325812700806E-3</v>
      </c>
      <c r="Q100" s="72">
        <f>+A!M48/(D!Q$94)</f>
        <v>1.1316861337683016E-3</v>
      </c>
      <c r="R100" s="72">
        <f>+A!N48/(D!R$94)</f>
        <v>8.3934730912875254E-5</v>
      </c>
      <c r="S100" s="72">
        <f>+A!O48/(D!S$94)</f>
        <v>2.0965600202970576E-4</v>
      </c>
      <c r="T100" s="72">
        <f>+A!P48/(D!T$94)</f>
        <v>6.8359076381300555E-4</v>
      </c>
      <c r="U100" s="72">
        <f>+A!Q48/(D!U$94)</f>
        <v>2.9066846211915756E-4</v>
      </c>
      <c r="V100" s="72">
        <f>+A!R48/(D!V$94)</f>
        <v>3.9031540484493125E-3</v>
      </c>
      <c r="W100" s="72">
        <f>+A!S48/(D!W$94)</f>
        <v>8.926925669311683E-4</v>
      </c>
      <c r="X100" s="72">
        <f>+A!T48/(D!X$94)</f>
        <v>2.5919222272114263E-4</v>
      </c>
      <c r="Y100" s="72">
        <f>+A!U48/(D!Y$94)</f>
        <v>1.1054761976619897E-4</v>
      </c>
      <c r="Z100" s="72">
        <f>+A!V48/(D!Z$94)</f>
        <v>2.2032032769906136E-4</v>
      </c>
      <c r="AA100" s="72">
        <f>+A!W48/(D!AA$94)</f>
        <v>2.0740848331517111E-4</v>
      </c>
      <c r="AB100" s="72">
        <f>+A!X48/(D!AB$94)</f>
        <v>1.1266687026860601E-3</v>
      </c>
      <c r="AC100" s="72">
        <f>+A!Y48/(D!AC$94)</f>
        <v>2.9378053949563853E-4</v>
      </c>
    </row>
    <row r="101" spans="6:29" x14ac:dyDescent="0.25">
      <c r="F101" s="212" t="s">
        <v>19</v>
      </c>
      <c r="G101" s="213"/>
      <c r="H101" s="72">
        <f>+A!D49/(D!H$94)</f>
        <v>8.1367650742738206E-4</v>
      </c>
      <c r="I101" s="72">
        <f>+A!E49/(D!I$94)</f>
        <v>1.0599308786854286E-3</v>
      </c>
      <c r="J101" s="72">
        <f>+A!F49/(D!J$94)</f>
        <v>2.1692843305781129E-2</v>
      </c>
      <c r="K101" s="72">
        <f>+A!G49/(D!K$94)</f>
        <v>2.4783109636611528E-2</v>
      </c>
      <c r="L101" s="72">
        <f>+A!H49/(D!L$94)</f>
        <v>5.2147306117197707E-2</v>
      </c>
      <c r="M101" s="72">
        <f>+A!I49/(D!M$94)</f>
        <v>5.3389876222733314E-2</v>
      </c>
      <c r="N101" s="72">
        <f>+A!J49/(D!N$94)</f>
        <v>5.5199269396766892E-2</v>
      </c>
      <c r="O101" s="72">
        <f>+A!K49/(D!O$94)</f>
        <v>7.8126488275506153E-2</v>
      </c>
      <c r="P101" s="72">
        <f>+A!L49/(D!P$94)</f>
        <v>7.3417368428736363E-2</v>
      </c>
      <c r="Q101" s="72">
        <f>+A!M49/(D!Q$94)</f>
        <v>7.0389071838168463E-2</v>
      </c>
      <c r="R101" s="72">
        <f>+A!N49/(D!R$94)</f>
        <v>3.7313258996410463E-2</v>
      </c>
      <c r="S101" s="72">
        <f>+A!O49/(D!S$94)</f>
        <v>2.6009122333233825E-2</v>
      </c>
      <c r="T101" s="72">
        <f>+A!P49/(D!T$94)</f>
        <v>2.1065094208314147E-2</v>
      </c>
      <c r="U101" s="72">
        <f>+A!Q49/(D!U$94)</f>
        <v>5.1203005056508925E-2</v>
      </c>
      <c r="V101" s="72">
        <f>+A!R49/(D!V$94)</f>
        <v>4.0208582797805599E-2</v>
      </c>
      <c r="W101" s="72">
        <f>+A!S49/(D!W$94)</f>
        <v>3.3972833506400152E-2</v>
      </c>
      <c r="X101" s="72">
        <f>+A!T49/(D!X$94)</f>
        <v>4.0270496815959664E-2</v>
      </c>
      <c r="Y101" s="72">
        <f>+A!U49/(D!Y$94)</f>
        <v>6.3678396579577107E-2</v>
      </c>
      <c r="Z101" s="72">
        <f>+A!V49/(D!Z$94)</f>
        <v>4.3597703661877388E-2</v>
      </c>
      <c r="AA101" s="72">
        <f>+A!W49/(D!AA$94)</f>
        <v>8.6310364071790407E-2</v>
      </c>
      <c r="AB101" s="72">
        <f>+A!X49/(D!AB$94)</f>
        <v>7.4764978523017792E-2</v>
      </c>
      <c r="AC101" s="72">
        <f>+A!Y49/(D!AC$94)</f>
        <v>6.7816767480598006E-2</v>
      </c>
    </row>
    <row r="102" spans="6:29" x14ac:dyDescent="0.25">
      <c r="F102" s="214" t="s">
        <v>20</v>
      </c>
      <c r="G102" s="215"/>
      <c r="H102" s="72">
        <f>+A!D50/(D!H$94)</f>
        <v>0.25241278476384688</v>
      </c>
      <c r="I102" s="72">
        <f>+A!E50/(D!I$94)</f>
        <v>2.0709136856225868E-2</v>
      </c>
      <c r="J102" s="72">
        <f>+A!F50/(D!J$94)</f>
        <v>5.1162264747386436E-2</v>
      </c>
      <c r="K102" s="72">
        <f>+A!G50/(D!K$94)</f>
        <v>4.0957952251811078E-2</v>
      </c>
      <c r="L102" s="72">
        <f>+A!H50/(D!L$94)</f>
        <v>0.52772675675633829</v>
      </c>
      <c r="M102" s="72">
        <f>+A!I50/(D!M$94)</f>
        <v>0.26782167048755823</v>
      </c>
      <c r="N102" s="72">
        <f>+A!J50/(D!N$94)</f>
        <v>0.1467053845190931</v>
      </c>
      <c r="O102" s="72">
        <f>+A!K50/(D!O$94)</f>
        <v>5.930107068504583E-2</v>
      </c>
      <c r="P102" s="72">
        <f>+A!L50/(D!P$94)</f>
        <v>0.38315061866495009</v>
      </c>
      <c r="Q102" s="72">
        <f>+A!M50/(D!Q$94)</f>
        <v>1.0793307194641082</v>
      </c>
      <c r="R102" s="72">
        <f>+A!N50/(D!R$94)</f>
        <v>1.2155462936721266</v>
      </c>
      <c r="S102" s="72">
        <f>+A!O50/(D!S$94)</f>
        <v>0.47020122581516016</v>
      </c>
      <c r="T102" s="72">
        <f>+A!P50/(D!T$94)</f>
        <v>8.8123309727679802E-2</v>
      </c>
      <c r="U102" s="72">
        <f>+A!Q50/(D!U$94)</f>
        <v>0.54245658070710656</v>
      </c>
      <c r="V102" s="72">
        <f>+A!R50/(D!V$94)</f>
        <v>0.22031258214900792</v>
      </c>
      <c r="W102" s="72">
        <f>+A!S50/(D!W$94)</f>
        <v>0.48745350813464189</v>
      </c>
      <c r="X102" s="72">
        <f>+A!T50/(D!X$94)</f>
        <v>0.29541942878860417</v>
      </c>
      <c r="Y102" s="72">
        <f>+A!U50/(D!Y$94)</f>
        <v>0.26045360341469331</v>
      </c>
      <c r="Z102" s="72">
        <f>+A!V50/(D!Z$94)</f>
        <v>0.20820629470744828</v>
      </c>
      <c r="AA102" s="72">
        <f>+A!W50/(D!AA$94)</f>
        <v>0.35942687342146845</v>
      </c>
      <c r="AB102" s="72">
        <f>+A!X50/(D!AB$94)</f>
        <v>0.41947746755873799</v>
      </c>
      <c r="AC102" s="72">
        <f>+A!Y50/(D!AC$94)</f>
        <v>0.26049700142317772</v>
      </c>
    </row>
    <row r="103" spans="6:29" x14ac:dyDescent="0.25">
      <c r="F103" s="212" t="s">
        <v>21</v>
      </c>
      <c r="G103" s="213"/>
      <c r="H103" s="72">
        <f>+A!D51/(D!H$94)</f>
        <v>4.5924072444172771E-2</v>
      </c>
      <c r="I103" s="72">
        <f>+A!E51/(D!I$94)</f>
        <v>3.104178270710178E-2</v>
      </c>
      <c r="J103" s="72">
        <f>+A!F51/(D!J$94)</f>
        <v>6.0163009411973715E-2</v>
      </c>
      <c r="K103" s="72">
        <f>+A!G51/(D!K$94)</f>
        <v>2.3791304570506242E-2</v>
      </c>
      <c r="L103" s="72">
        <f>+A!H51/(D!L$94)</f>
        <v>7.3397272793385912E-2</v>
      </c>
      <c r="M103" s="72">
        <f>+A!I51/(D!M$94)</f>
        <v>4.9885961989681156E-2</v>
      </c>
      <c r="N103" s="72">
        <f>+A!J51/(D!N$94)</f>
        <v>9.2191008923339715E-2</v>
      </c>
      <c r="O103" s="72">
        <f>+A!K51/(D!O$94)</f>
        <v>0.10224769915500788</v>
      </c>
      <c r="P103" s="72">
        <f>+A!L51/(D!P$94)</f>
        <v>8.1541953933358072E-2</v>
      </c>
      <c r="Q103" s="72">
        <f>+A!M51/(D!Q$94)</f>
        <v>0.17635519979265277</v>
      </c>
      <c r="R103" s="72">
        <f>+A!N51/(D!R$94)</f>
        <v>4.8728580263282723E-2</v>
      </c>
      <c r="S103" s="72">
        <f>+A!O51/(D!S$94)</f>
        <v>0.10770679786224879</v>
      </c>
      <c r="T103" s="72">
        <f>+A!P51/(D!T$94)</f>
        <v>7.1929694047349377E-2</v>
      </c>
      <c r="U103" s="72">
        <f>+A!Q51/(D!U$94)</f>
        <v>0.10606668752813907</v>
      </c>
      <c r="V103" s="72">
        <f>+A!R51/(D!V$94)</f>
        <v>0.20129339975394306</v>
      </c>
      <c r="W103" s="72">
        <f>+A!S51/(D!W$94)</f>
        <v>0.14561407686687464</v>
      </c>
      <c r="X103" s="72">
        <f>+A!T51/(D!X$94)</f>
        <v>5.3297001172408508E-2</v>
      </c>
      <c r="Y103" s="72">
        <f>+A!U51/(D!Y$94)</f>
        <v>0.12045555940982085</v>
      </c>
      <c r="Z103" s="72">
        <f>+A!V51/(D!Z$94)</f>
        <v>7.0224616236822537E-2</v>
      </c>
      <c r="AA103" s="72">
        <f>+A!W51/(D!AA$94)</f>
        <v>0.15890689488005258</v>
      </c>
      <c r="AB103" s="72">
        <f>+A!X51/(D!AB$94)</f>
        <v>0.14976038066746963</v>
      </c>
      <c r="AC103" s="72">
        <f>+A!Y51/(D!AC$94)</f>
        <v>0.16578399927403795</v>
      </c>
    </row>
    <row r="104" spans="6:29" x14ac:dyDescent="0.25">
      <c r="F104" s="214" t="s">
        <v>22</v>
      </c>
      <c r="G104" s="215"/>
      <c r="H104" s="72">
        <f>+A!D52/(D!H$94)</f>
        <v>0.18592032015972842</v>
      </c>
      <c r="I104" s="72">
        <f>+A!E52/(D!I$94)</f>
        <v>0.31091890719908555</v>
      </c>
      <c r="J104" s="72">
        <f>+A!F52/(D!J$94)</f>
        <v>0.37787377471776695</v>
      </c>
      <c r="K104" s="72">
        <f>+A!G52/(D!K$94)</f>
        <v>0.44623397106056262</v>
      </c>
      <c r="L104" s="72">
        <f>+A!H52/(D!L$94)</f>
        <v>0.59966960807517544</v>
      </c>
      <c r="M104" s="72">
        <f>+A!I52/(D!M$94)</f>
        <v>0.54404956553940231</v>
      </c>
      <c r="N104" s="72">
        <f>+A!J52/(D!N$94)</f>
        <v>0.68302028414775307</v>
      </c>
      <c r="O104" s="72">
        <f>+A!K52/(D!O$94)</f>
        <v>0.91493073191912289</v>
      </c>
      <c r="P104" s="72">
        <f>+A!L52/(D!P$94)</f>
        <v>1.0194850814791072</v>
      </c>
      <c r="Q104" s="72">
        <f>+A!M52/(D!Q$94)</f>
        <v>0.80967314336784679</v>
      </c>
      <c r="R104" s="72">
        <f>+A!N52/(D!R$94)</f>
        <v>0.80339889353762672</v>
      </c>
      <c r="S104" s="72">
        <f>+A!O52/(D!S$94)</f>
        <v>0.69001057378639097</v>
      </c>
      <c r="T104" s="72">
        <f>+A!P52/(D!T$94)</f>
        <v>0.59216195998186916</v>
      </c>
      <c r="U104" s="72">
        <f>+A!Q52/(D!U$94)</f>
        <v>0.54786645369435316</v>
      </c>
      <c r="V104" s="72">
        <f>+A!R52/(D!V$94)</f>
        <v>0.54487775108032621</v>
      </c>
      <c r="W104" s="72">
        <f>+A!S52/(D!W$94)</f>
        <v>0.52800968757916189</v>
      </c>
      <c r="X104" s="72">
        <f>+A!T52/(D!X$94)</f>
        <v>0.62741503415974986</v>
      </c>
      <c r="Y104" s="72">
        <f>+A!U52/(D!Y$94)</f>
        <v>0.52279284921694447</v>
      </c>
      <c r="Z104" s="72">
        <f>+A!V52/(D!Z$94)</f>
        <v>0.52203028120650397</v>
      </c>
      <c r="AA104" s="72">
        <f>+A!W52/(D!AA$94)</f>
        <v>0.53301918845448415</v>
      </c>
      <c r="AB104" s="72">
        <f>+A!X52/(D!AB$94)</f>
        <v>0.73333008212532458</v>
      </c>
      <c r="AC104" s="72">
        <f>+A!Y52/(D!AC$94)</f>
        <v>0.92996908451387195</v>
      </c>
    </row>
    <row r="105" spans="6:29" x14ac:dyDescent="0.25">
      <c r="F105" s="212" t="s">
        <v>23</v>
      </c>
      <c r="G105" s="213"/>
      <c r="H105" s="72">
        <f>+A!D53/(D!H$94)</f>
        <v>0.12401328929476035</v>
      </c>
      <c r="I105" s="72">
        <f>+A!E53/(D!I$94)</f>
        <v>0.20889892107846514</v>
      </c>
      <c r="J105" s="72">
        <f>+A!F53/(D!J$94)</f>
        <v>0.16695716386308515</v>
      </c>
      <c r="K105" s="72">
        <f>+A!G53/(D!K$94)</f>
        <v>0.25706405521695952</v>
      </c>
      <c r="L105" s="72">
        <f>+A!H53/(D!L$94)</f>
        <v>0.42956214274976012</v>
      </c>
      <c r="M105" s="72">
        <f>+A!I53/(D!M$94)</f>
        <v>0.54046810334938744</v>
      </c>
      <c r="N105" s="72">
        <f>+A!J53/(D!N$94)</f>
        <v>0.58221183692281675</v>
      </c>
      <c r="O105" s="72">
        <f>+A!K53/(D!O$94)</f>
        <v>0.75960091342662106</v>
      </c>
      <c r="P105" s="72">
        <f>+A!L53/(D!P$94)</f>
        <v>0.86486453654613327</v>
      </c>
      <c r="Q105" s="72">
        <f>+A!M53/(D!Q$94)</f>
        <v>0.8053079962874482</v>
      </c>
      <c r="R105" s="72">
        <f>+A!N53/(D!R$94)</f>
        <v>0.76551570120701495</v>
      </c>
      <c r="S105" s="72">
        <f>+A!O53/(D!S$94)</f>
        <v>0.8667927201223421</v>
      </c>
      <c r="T105" s="72">
        <f>+A!P53/(D!T$94)</f>
        <v>0.5942437664493081</v>
      </c>
      <c r="U105" s="72">
        <f>+A!Q53/(D!U$94)</f>
        <v>0.45473976310841741</v>
      </c>
      <c r="V105" s="72">
        <f>+A!R53/(D!V$94)</f>
        <v>0.40790318869074721</v>
      </c>
      <c r="W105" s="72">
        <f>+A!S53/(D!W$94)</f>
        <v>0.35138303563366924</v>
      </c>
      <c r="X105" s="72">
        <f>+A!T53/(D!X$94)</f>
        <v>0.37355952316505242</v>
      </c>
      <c r="Y105" s="72">
        <f>+A!U53/(D!Y$94)</f>
        <v>0.31984606350081296</v>
      </c>
      <c r="Z105" s="72">
        <f>+A!V53/(D!Z$94)</f>
        <v>0.2724211298073892</v>
      </c>
      <c r="AA105" s="72">
        <f>+A!W53/(D!AA$94)</f>
        <v>0.29830301881825738</v>
      </c>
      <c r="AB105" s="72">
        <f>+A!X53/(D!AB$94)</f>
        <v>0.38624490178483545</v>
      </c>
      <c r="AC105" s="72">
        <f>+A!Y53/(D!AC$94)</f>
        <v>0.3998428232136309</v>
      </c>
    </row>
    <row r="106" spans="6:29" x14ac:dyDescent="0.25">
      <c r="F106" s="214" t="s">
        <v>24</v>
      </c>
      <c r="G106" s="215"/>
      <c r="H106" s="72">
        <f>+A!D54/(D!H$94)</f>
        <v>8.427461116567446E-2</v>
      </c>
      <c r="I106" s="72">
        <f>+A!E54/(D!I$94)</f>
        <v>5.5919955631842204E-2</v>
      </c>
      <c r="J106" s="72">
        <f>+A!F54/(D!J$94)</f>
        <v>7.3872813851359909E-2</v>
      </c>
      <c r="K106" s="72">
        <f>+A!G54/(D!K$94)</f>
        <v>0.13009079102087862</v>
      </c>
      <c r="L106" s="72">
        <f>+A!H54/(D!L$94)</f>
        <v>0.18565136495435605</v>
      </c>
      <c r="M106" s="72">
        <f>+A!I54/(D!M$94)</f>
        <v>0.19321075479541125</v>
      </c>
      <c r="N106" s="72">
        <f>+A!J54/(D!N$94)</f>
        <v>0.25896614730715467</v>
      </c>
      <c r="O106" s="72">
        <f>+A!K54/(D!O$94)</f>
        <v>0.30205086746330756</v>
      </c>
      <c r="P106" s="72">
        <f>+A!L54/(D!P$94)</f>
        <v>0.26021968853602678</v>
      </c>
      <c r="Q106" s="72">
        <f>+A!M54/(D!Q$94)</f>
        <v>0.40824779495562163</v>
      </c>
      <c r="R106" s="72">
        <f>+A!N54/(D!R$94)</f>
        <v>0.22945564613656497</v>
      </c>
      <c r="S106" s="72">
        <f>+A!O54/(D!S$94)</f>
        <v>0.16501608888456307</v>
      </c>
      <c r="T106" s="72">
        <f>+A!P54/(D!T$94)</f>
        <v>0.13367562231636984</v>
      </c>
      <c r="U106" s="72">
        <f>+A!Q54/(D!U$94)</f>
        <v>0.12759344595318764</v>
      </c>
      <c r="V106" s="72">
        <f>+A!R54/(D!V$94)</f>
        <v>0.13646791131774191</v>
      </c>
      <c r="W106" s="72">
        <f>+A!S54/(D!W$94)</f>
        <v>8.021608466751326E-2</v>
      </c>
      <c r="X106" s="72">
        <f>+A!T54/(D!X$94)</f>
        <v>0.1222240384217342</v>
      </c>
      <c r="Y106" s="72">
        <f>+A!U54/(D!Y$94)</f>
        <v>0.53235676163804024</v>
      </c>
      <c r="Z106" s="72">
        <f>+A!V54/(D!Z$94)</f>
        <v>0.75908384889183211</v>
      </c>
      <c r="AA106" s="72">
        <f>+A!W54/(D!AA$94)</f>
        <v>0.59245978761120111</v>
      </c>
      <c r="AB106" s="72">
        <f>+A!X54/(D!AB$94)</f>
        <v>0.84238134290965039</v>
      </c>
      <c r="AC106" s="72">
        <f>+A!Y54/(D!AC$94)</f>
        <v>1.046714221629123</v>
      </c>
    </row>
    <row r="107" spans="6:29" x14ac:dyDescent="0.25">
      <c r="F107" s="212" t="s">
        <v>25</v>
      </c>
      <c r="G107" s="213"/>
      <c r="H107" s="72">
        <f>+A!D55/(D!H$94)</f>
        <v>0.23544203380813511</v>
      </c>
      <c r="I107" s="72">
        <f>+A!E55/(D!I$94)</f>
        <v>0.16738082244741159</v>
      </c>
      <c r="J107" s="72">
        <f>+A!F55/(D!J$94)</f>
        <v>0.24339638744609174</v>
      </c>
      <c r="K107" s="72">
        <f>+A!G55/(D!K$94)</f>
        <v>0.35462852204583117</v>
      </c>
      <c r="L107" s="72">
        <f>+A!H55/(D!L$94)</f>
        <v>0.42323886522681936</v>
      </c>
      <c r="M107" s="72">
        <f>+A!I55/(D!M$94)</f>
        <v>0.61119633519787941</v>
      </c>
      <c r="N107" s="72">
        <f>+A!J55/(D!N$94)</f>
        <v>0.75786445513421719</v>
      </c>
      <c r="O107" s="72">
        <f>+A!K55/(D!O$94)</f>
        <v>0.84660307712254235</v>
      </c>
      <c r="P107" s="72">
        <f>+A!L55/(D!P$94)</f>
        <v>0.95135246985027178</v>
      </c>
      <c r="Q107" s="72">
        <f>+A!M55/(D!Q$94)</f>
        <v>0.95629959621703797</v>
      </c>
      <c r="R107" s="72">
        <f>+A!N55/(D!R$94)</f>
        <v>0.91478264216596195</v>
      </c>
      <c r="S107" s="72">
        <f>+A!O55/(D!S$94)</f>
        <v>0.95370191074217658</v>
      </c>
      <c r="T107" s="72">
        <f>+A!P55/(D!T$94)</f>
        <v>0.78372243384151108</v>
      </c>
      <c r="U107" s="72">
        <f>+A!Q55/(D!U$94)</f>
        <v>0.60555622482227012</v>
      </c>
      <c r="V107" s="72">
        <f>+A!R55/(D!V$94)</f>
        <v>0.49360508686535226</v>
      </c>
      <c r="W107" s="72">
        <f>+A!S55/(D!W$94)</f>
        <v>0.40864524018964843</v>
      </c>
      <c r="X107" s="72">
        <f>+A!T55/(D!X$94)</f>
        <v>0.38760466365994917</v>
      </c>
      <c r="Y107" s="72">
        <f>+A!U55/(D!Y$94)</f>
        <v>0.33188295850310806</v>
      </c>
      <c r="Z107" s="72">
        <f>+A!V55/(D!Z$94)</f>
        <v>0.31128044192028131</v>
      </c>
      <c r="AA107" s="72">
        <f>+A!W55/(D!AA$94)</f>
        <v>0.27925727958414009</v>
      </c>
      <c r="AB107" s="72">
        <f>+A!X55/(D!AB$94)</f>
        <v>0.3234386461101445</v>
      </c>
      <c r="AC107" s="72">
        <f>+A!Y55/(D!AC$94)</f>
        <v>0.30177090851579791</v>
      </c>
    </row>
    <row r="108" spans="6:29" ht="15.75" thickBot="1" x14ac:dyDescent="0.3">
      <c r="F108" s="216" t="s">
        <v>26</v>
      </c>
      <c r="G108" s="217"/>
      <c r="H108" s="73">
        <f>+A!D56/(D!H$94)</f>
        <v>4.3239840439339563E-8</v>
      </c>
      <c r="I108" s="73">
        <f>+A!E56/(D!I$94)</f>
        <v>0</v>
      </c>
      <c r="J108" s="73">
        <f>+A!F56/(D!J$94)</f>
        <v>0</v>
      </c>
      <c r="K108" s="73">
        <f>+A!G56/(D!K$94)</f>
        <v>2.0316172477755047E-8</v>
      </c>
      <c r="L108" s="73">
        <f>+A!H56/(D!L$94)</f>
        <v>0</v>
      </c>
      <c r="M108" s="73">
        <f>+A!I56/(D!M$94)</f>
        <v>0</v>
      </c>
      <c r="N108" s="73">
        <f>+A!J56/(D!N$94)</f>
        <v>0</v>
      </c>
      <c r="O108" s="73">
        <f>+A!K56/(D!O$94)</f>
        <v>0</v>
      </c>
      <c r="P108" s="73">
        <f>+A!L56/(D!P$94)</f>
        <v>0</v>
      </c>
      <c r="Q108" s="73">
        <f>+A!M56/(D!Q$94)</f>
        <v>1.3066596450010074E-3</v>
      </c>
      <c r="R108" s="73">
        <f>+A!N56/(D!R$94)</f>
        <v>2.0268170191165228E-3</v>
      </c>
      <c r="S108" s="73">
        <f>+A!O56/(D!S$94)</f>
        <v>1.4758397465102705E-3</v>
      </c>
      <c r="T108" s="73">
        <f>+A!P56/(D!T$94)</f>
        <v>2.0032833006671733E-3</v>
      </c>
      <c r="U108" s="73">
        <f>+A!Q56/(D!U$94)</f>
        <v>1.8984850058970562E-3</v>
      </c>
      <c r="V108" s="73">
        <f>+A!R56/(D!V$94)</f>
        <v>2.542446124075047E-3</v>
      </c>
      <c r="W108" s="73">
        <f>+A!S56/(D!W$94)</f>
        <v>1.9342955593602041E-3</v>
      </c>
      <c r="X108" s="73">
        <f>+A!T56/(D!X$94)</f>
        <v>4.6297848173236077E-3</v>
      </c>
      <c r="Y108" s="73">
        <f>+A!U56/(D!Y$94)</f>
        <v>1.8968986862448814E-3</v>
      </c>
      <c r="Z108" s="73">
        <f>+A!V56/(D!Z$94)</f>
        <v>1.8544451726587162E-3</v>
      </c>
      <c r="AA108" s="73">
        <f>+A!W56/(D!AA$94)</f>
        <v>2.3786705143455317E-3</v>
      </c>
      <c r="AB108" s="73">
        <f>+A!X56/(D!AB$94)</f>
        <v>3.4940224588125789E-3</v>
      </c>
      <c r="AC108" s="73">
        <f>+A!Y56/(D!AC$94)</f>
        <v>5.3425206489644403E-3</v>
      </c>
    </row>
    <row r="109" spans="6:29" x14ac:dyDescent="0.25">
      <c r="F109" s="1" t="s">
        <v>57</v>
      </c>
      <c r="I109" s="80"/>
    </row>
    <row r="110" spans="6:29" ht="15.75" thickBot="1" x14ac:dyDescent="0.3"/>
    <row r="111" spans="6:29" ht="15.75" thickBot="1" x14ac:dyDescent="0.3">
      <c r="F111" s="8" t="s">
        <v>15</v>
      </c>
      <c r="G111" s="9"/>
      <c r="H111" s="18">
        <v>1995</v>
      </c>
      <c r="I111" s="10">
        <v>1996</v>
      </c>
      <c r="J111" s="18">
        <v>1997</v>
      </c>
      <c r="K111" s="10">
        <v>1998</v>
      </c>
      <c r="L111" s="18">
        <v>1999</v>
      </c>
      <c r="M111" s="10">
        <v>2000</v>
      </c>
      <c r="N111" s="18">
        <v>2001</v>
      </c>
      <c r="O111" s="10">
        <v>2002</v>
      </c>
      <c r="P111" s="18">
        <v>2003</v>
      </c>
      <c r="Q111" s="10">
        <v>2004</v>
      </c>
      <c r="R111" s="18">
        <v>2005</v>
      </c>
      <c r="S111" s="10">
        <v>2006</v>
      </c>
      <c r="T111" s="18">
        <v>2007</v>
      </c>
      <c r="U111" s="10">
        <v>2008</v>
      </c>
      <c r="V111" s="18">
        <v>2009</v>
      </c>
      <c r="W111" s="10">
        <v>2010</v>
      </c>
      <c r="X111" s="18">
        <v>2011</v>
      </c>
      <c r="Y111" s="10">
        <v>2012</v>
      </c>
      <c r="Z111" s="18">
        <v>2013</v>
      </c>
      <c r="AA111" s="10">
        <v>2014</v>
      </c>
      <c r="AB111" s="18">
        <v>2015</v>
      </c>
      <c r="AC111" s="11">
        <v>2016</v>
      </c>
    </row>
    <row r="112" spans="6:29" ht="15.75" thickBot="1" x14ac:dyDescent="0.3">
      <c r="F112" s="191" t="s">
        <v>27</v>
      </c>
      <c r="G112" s="192"/>
      <c r="H112" s="69">
        <f>+B!E46/(D!H$94)</f>
        <v>5.4601634311235774</v>
      </c>
      <c r="I112" s="69">
        <f>+B!F46/(D!I$94)</f>
        <v>5.3129073221194965</v>
      </c>
      <c r="J112" s="69">
        <f>+B!G46/(D!J$94)</f>
        <v>5.5676812468489807</v>
      </c>
      <c r="K112" s="69">
        <f>+B!H46/(D!K$94)</f>
        <v>6.4121884070764903</v>
      </c>
      <c r="L112" s="69">
        <f>+B!I46/(D!L$94)</f>
        <v>5.4086943786993791</v>
      </c>
      <c r="M112" s="69">
        <f>+B!J46/(D!M$94)</f>
        <v>5.4966537514055327</v>
      </c>
      <c r="N112" s="69">
        <f>+B!K46/(D!N$94)</f>
        <v>6.0707344320446648</v>
      </c>
      <c r="O112" s="69">
        <f>+B!L46/(D!O$94)</f>
        <v>6.9229710144786614</v>
      </c>
      <c r="P112" s="69">
        <f>+B!M46/(D!P$94)</f>
        <v>7.8616300803554156</v>
      </c>
      <c r="Q112" s="69">
        <f>+B!N46/(D!Q$94)</f>
        <v>7.9918267632900504</v>
      </c>
      <c r="R112" s="69">
        <f>+B!O46/(D!R$94)</f>
        <v>11.988212662401597</v>
      </c>
      <c r="S112" s="69">
        <f>+B!P46/(D!S$94)</f>
        <v>14.088003578283979</v>
      </c>
      <c r="T112" s="69">
        <f>+B!Q46/(D!T$94)</f>
        <v>14.813504698831309</v>
      </c>
      <c r="U112" s="69">
        <f>+B!R46/(D!U$94)</f>
        <v>12.81231716626603</v>
      </c>
      <c r="V112" s="69">
        <f>+B!S46/(D!V$94)</f>
        <v>9.8275250478336584</v>
      </c>
      <c r="W112" s="69">
        <f>+B!T46/(D!W$94)</f>
        <v>13.437037551716568</v>
      </c>
      <c r="X112" s="69">
        <f>+B!U46/(D!X$94)</f>
        <v>18.064261831732871</v>
      </c>
      <c r="Y112" s="69">
        <f>+B!V46/(D!Y$94)</f>
        <v>17.210898568431904</v>
      </c>
      <c r="Z112" s="69">
        <f>+B!W46/(D!Z$94)</f>
        <v>14.455746601181836</v>
      </c>
      <c r="AA112" s="69">
        <f>+B!X46/(D!AA$94)</f>
        <v>13.941542468561519</v>
      </c>
      <c r="AB112" s="69">
        <f>+B!Y46/(D!AB$94)</f>
        <v>13.216743446776185</v>
      </c>
      <c r="AC112" s="69">
        <f>+B!Z46/(D!AC$94)</f>
        <v>12.075007385624016</v>
      </c>
    </row>
    <row r="113" spans="6:29" x14ac:dyDescent="0.25">
      <c r="F113" s="212" t="s">
        <v>17</v>
      </c>
      <c r="G113" s="213"/>
      <c r="H113" s="71">
        <f>+B!E47/(D!H$94)</f>
        <v>9.5675919333357742E-2</v>
      </c>
      <c r="I113" s="71">
        <f>+B!F47/(D!I$94)</f>
        <v>0.17199696587637373</v>
      </c>
      <c r="J113" s="71">
        <f>+B!G47/(D!J$94)</f>
        <v>0.2246877412846526</v>
      </c>
      <c r="K113" s="71">
        <f>+B!H47/(D!K$94)</f>
        <v>0.4945955428867172</v>
      </c>
      <c r="L113" s="71">
        <f>+B!I47/(D!L$94)</f>
        <v>0.26129155010107052</v>
      </c>
      <c r="M113" s="71">
        <f>+B!J47/(D!M$94)</f>
        <v>0.1698301759187579</v>
      </c>
      <c r="N113" s="71">
        <f>+B!K47/(D!N$94)</f>
        <v>0.23207376812772623</v>
      </c>
      <c r="O113" s="71">
        <f>+B!L47/(D!O$94)</f>
        <v>0.33921652594360285</v>
      </c>
      <c r="P113" s="71">
        <f>+B!M47/(D!P$94)</f>
        <v>0.25121330161950395</v>
      </c>
      <c r="Q113" s="71">
        <f>+B!N47/(D!Q$94)</f>
        <v>0.17820081372673172</v>
      </c>
      <c r="R113" s="71">
        <f>+B!O47/(D!R$94)</f>
        <v>0.17129082894974479</v>
      </c>
      <c r="S113" s="71">
        <f>+B!P47/(D!S$94)</f>
        <v>0.20296368379195248</v>
      </c>
      <c r="T113" s="71">
        <f>+B!Q47/(D!T$94)</f>
        <v>0.22665763916730702</v>
      </c>
      <c r="U113" s="71">
        <f>+B!R47/(D!U$94)</f>
        <v>0.26628555139855359</v>
      </c>
      <c r="V113" s="71">
        <f>+B!S47/(D!V$94)</f>
        <v>0.34355911842138226</v>
      </c>
      <c r="W113" s="71">
        <f>+B!T47/(D!W$94)</f>
        <v>0.29547412860652272</v>
      </c>
      <c r="X113" s="71">
        <f>+B!U47/(D!X$94)</f>
        <v>0.25699516338952066</v>
      </c>
      <c r="Y113" s="71">
        <f>+B!V47/(D!Y$94)</f>
        <v>0.25239097446982234</v>
      </c>
      <c r="Z113" s="71">
        <f>+B!W47/(D!Z$94)</f>
        <v>0.25448858225629795</v>
      </c>
      <c r="AA113" s="71">
        <f>+B!X47/(D!AA$94)</f>
        <v>0.27964419565307735</v>
      </c>
      <c r="AB113" s="71">
        <f>+B!Y47/(D!AB$94)</f>
        <v>0.40942584123547321</v>
      </c>
      <c r="AC113" s="71">
        <f>+B!Z47/(D!AC$94)</f>
        <v>0.56306516607394119</v>
      </c>
    </row>
    <row r="114" spans="6:29" x14ac:dyDescent="0.25">
      <c r="F114" s="214" t="s">
        <v>18</v>
      </c>
      <c r="G114" s="215"/>
      <c r="H114" s="72">
        <f>+B!E48/(D!H$94)</f>
        <v>2.3809164151073654E-2</v>
      </c>
      <c r="I114" s="72">
        <f>+B!F48/(D!I$94)</f>
        <v>8.5973904950185934E-2</v>
      </c>
      <c r="J114" s="72">
        <f>+B!G48/(D!J$94)</f>
        <v>0.10148265424656118</v>
      </c>
      <c r="K114" s="72">
        <f>+B!H48/(D!K$94)</f>
        <v>2.8674255993189714E-2</v>
      </c>
      <c r="L114" s="72">
        <f>+B!I48/(D!L$94)</f>
        <v>2.9509599207250381E-2</v>
      </c>
      <c r="M114" s="72">
        <f>+B!J48/(D!M$94)</f>
        <v>2.1244516097231585E-2</v>
      </c>
      <c r="N114" s="72">
        <f>+B!K48/(D!N$94)</f>
        <v>3.594873238468238E-2</v>
      </c>
      <c r="O114" s="72">
        <f>+B!L48/(D!O$94)</f>
        <v>4.3881151395731337E-2</v>
      </c>
      <c r="P114" s="72">
        <f>+B!M48/(D!P$94)</f>
        <v>5.5919757654506609E-2</v>
      </c>
      <c r="Q114" s="72">
        <f>+B!N48/(D!Q$94)</f>
        <v>5.5691245645362333E-2</v>
      </c>
      <c r="R114" s="72">
        <f>+B!O48/(D!R$94)</f>
        <v>4.6320706934502395E-2</v>
      </c>
      <c r="S114" s="72">
        <f>+B!P48/(D!S$94)</f>
        <v>3.9861400924978502E-2</v>
      </c>
      <c r="T114" s="72">
        <f>+B!Q48/(D!T$94)</f>
        <v>3.9971276220314919E-2</v>
      </c>
      <c r="U114" s="72">
        <f>+B!R48/(D!U$94)</f>
        <v>3.34051379727364E-2</v>
      </c>
      <c r="V114" s="72">
        <f>+B!S48/(D!V$94)</f>
        <v>2.2059674742695389E-2</v>
      </c>
      <c r="W114" s="72">
        <f>+B!T48/(D!W$94)</f>
        <v>3.5153417239894E-2</v>
      </c>
      <c r="X114" s="72">
        <f>+B!U48/(D!X$94)</f>
        <v>2.4088002102939373E-2</v>
      </c>
      <c r="Y114" s="72">
        <f>+B!V48/(D!Y$94)</f>
        <v>3.1382695999090993E-2</v>
      </c>
      <c r="Z114" s="72">
        <f>+B!W48/(D!Z$94)</f>
        <v>4.2776052766883461E-2</v>
      </c>
      <c r="AA114" s="72">
        <f>+B!X48/(D!AA$94)</f>
        <v>4.7729512001950962E-2</v>
      </c>
      <c r="AB114" s="72">
        <f>+B!Y48/(D!AB$94)</f>
        <v>8.4094773428731964E-2</v>
      </c>
      <c r="AC114" s="72">
        <f>+B!Z48/(D!AC$94)</f>
        <v>0.1217971873980639</v>
      </c>
    </row>
    <row r="115" spans="6:29" x14ac:dyDescent="0.25">
      <c r="F115" s="212" t="s">
        <v>19</v>
      </c>
      <c r="G115" s="213"/>
      <c r="H115" s="72">
        <f>+B!E49/(D!H$94)</f>
        <v>0.1374430108073334</v>
      </c>
      <c r="I115" s="72">
        <f>+B!F49/(D!I$94)</f>
        <v>0.11231739117128056</v>
      </c>
      <c r="J115" s="72">
        <f>+B!G49/(D!J$94)</f>
        <v>0.14481273400134967</v>
      </c>
      <c r="K115" s="72">
        <f>+B!H49/(D!K$94)</f>
        <v>0.11109588082021438</v>
      </c>
      <c r="L115" s="72">
        <f>+B!I49/(D!L$94)</f>
        <v>0.13907078796537961</v>
      </c>
      <c r="M115" s="72">
        <f>+B!J49/(D!M$94)</f>
        <v>0.16571037312846434</v>
      </c>
      <c r="N115" s="72">
        <f>+B!K49/(D!N$94)</f>
        <v>0.12839287880634045</v>
      </c>
      <c r="O115" s="72">
        <f>+B!L49/(D!O$94)</f>
        <v>0.11987129990215144</v>
      </c>
      <c r="P115" s="72">
        <f>+B!M49/(D!P$94)</f>
        <v>0.14784327484540788</v>
      </c>
      <c r="Q115" s="72">
        <f>+B!N49/(D!Q$94)</f>
        <v>0.15573639297795311</v>
      </c>
      <c r="R115" s="72">
        <f>+B!O49/(D!R$94)</f>
        <v>0.13577316050271931</v>
      </c>
      <c r="S115" s="72">
        <f>+B!P49/(D!S$94)</f>
        <v>0.12086181402621526</v>
      </c>
      <c r="T115" s="72">
        <f>+B!Q49/(D!T$94)</f>
        <v>0.10417433308404392</v>
      </c>
      <c r="U115" s="72">
        <f>+B!R49/(D!U$94)</f>
        <v>0.11471382220886089</v>
      </c>
      <c r="V115" s="72">
        <f>+B!S49/(D!V$94)</f>
        <v>0.10197739133630361</v>
      </c>
      <c r="W115" s="72">
        <f>+B!T49/(D!W$94)</f>
        <v>0.10851189460114656</v>
      </c>
      <c r="X115" s="72">
        <f>+B!U49/(D!X$94)</f>
        <v>0.11604616613840188</v>
      </c>
      <c r="Y115" s="72">
        <f>+B!V49/(D!Y$94)</f>
        <v>8.9644140181731599E-2</v>
      </c>
      <c r="Z115" s="72">
        <f>+B!W49/(D!Z$94)</f>
        <v>8.6976812440578061E-2</v>
      </c>
      <c r="AA115" s="72">
        <f>+B!X49/(D!AA$94)</f>
        <v>8.5924399890947287E-2</v>
      </c>
      <c r="AB115" s="72">
        <f>+B!Y49/(D!AB$94)</f>
        <v>0.10148523069900077</v>
      </c>
      <c r="AC115" s="72">
        <f>+B!Z49/(D!AC$94)</f>
        <v>8.4273533229824532E-2</v>
      </c>
    </row>
    <row r="116" spans="6:29" x14ac:dyDescent="0.25">
      <c r="F116" s="214" t="s">
        <v>20</v>
      </c>
      <c r="G116" s="215"/>
      <c r="H116" s="72">
        <f>+B!E50/(D!H$94)</f>
        <v>4.4203007885125847E-4</v>
      </c>
      <c r="I116" s="72">
        <f>+B!F50/(D!I$94)</f>
        <v>2.2010576314660897E-3</v>
      </c>
      <c r="J116" s="72">
        <f>+B!G50/(D!J$94)</f>
        <v>2.8072133919699819E-3</v>
      </c>
      <c r="K116" s="72">
        <f>+B!H50/(D!K$94)</f>
        <v>3.2097012993293258E-3</v>
      </c>
      <c r="L116" s="72">
        <f>+B!I50/(D!L$94)</f>
        <v>4.5256338831229552E-3</v>
      </c>
      <c r="M116" s="72">
        <f>+B!J50/(D!M$94)</f>
        <v>5.1234010982832293E-3</v>
      </c>
      <c r="N116" s="72">
        <f>+B!K50/(D!N$94)</f>
        <v>6.1220192501303949E-3</v>
      </c>
      <c r="O116" s="72">
        <f>+B!L50/(D!O$94)</f>
        <v>5.6098128423262388E-3</v>
      </c>
      <c r="P116" s="72">
        <f>+B!M50/(D!P$94)</f>
        <v>5.1410163999155494E-3</v>
      </c>
      <c r="Q116" s="72">
        <f>+B!N50/(D!Q$94)</f>
        <v>8.8787120144059369E-3</v>
      </c>
      <c r="R116" s="72">
        <f>+B!O50/(D!R$94)</f>
        <v>1.1306865204232762E-2</v>
      </c>
      <c r="S116" s="72">
        <f>+B!P50/(D!S$94)</f>
        <v>1.2823667670263453E-2</v>
      </c>
      <c r="T116" s="72">
        <f>+B!Q50/(D!T$94)</f>
        <v>2.4115531450978483E-2</v>
      </c>
      <c r="U116" s="72">
        <f>+B!R50/(D!U$94)</f>
        <v>7.0885655340306025E-2</v>
      </c>
      <c r="V116" s="72">
        <f>+B!S50/(D!V$94)</f>
        <v>0.13249393834151121</v>
      </c>
      <c r="W116" s="72">
        <f>+B!T50/(D!W$94)</f>
        <v>0.2398567849871292</v>
      </c>
      <c r="X116" s="72">
        <f>+B!U50/(D!X$94)</f>
        <v>1.2262162540412096</v>
      </c>
      <c r="Y116" s="72">
        <f>+B!V50/(D!Y$94)</f>
        <v>2.7648812460804688</v>
      </c>
      <c r="Z116" s="72">
        <f>+B!W50/(D!Z$94)</f>
        <v>1.6024741270613192</v>
      </c>
      <c r="AA116" s="72">
        <f>+B!X50/(D!AA$94)</f>
        <v>0.28362549140407495</v>
      </c>
      <c r="AB116" s="72">
        <f>+B!Y50/(D!AB$94)</f>
        <v>0.39116533952439597</v>
      </c>
      <c r="AC116" s="72">
        <f>+B!Z50/(D!AC$94)</f>
        <v>0.6576191843146777</v>
      </c>
    </row>
    <row r="117" spans="6:29" x14ac:dyDescent="0.25">
      <c r="F117" s="212" t="s">
        <v>21</v>
      </c>
      <c r="G117" s="213"/>
      <c r="H117" s="72">
        <f>+B!E51/(D!H$94)</f>
        <v>3.9569858982050612E-4</v>
      </c>
      <c r="I117" s="72">
        <f>+B!F51/(D!I$94)</f>
        <v>2.8927509663082896E-4</v>
      </c>
      <c r="J117" s="72">
        <f>+B!G51/(D!J$94)</f>
        <v>1.0624838032423326E-3</v>
      </c>
      <c r="K117" s="72">
        <f>+B!H51/(D!K$94)</f>
        <v>1.0192928474676874E-3</v>
      </c>
      <c r="L117" s="72">
        <f>+B!I51/(D!L$94)</f>
        <v>1.9744469714958279E-4</v>
      </c>
      <c r="M117" s="72">
        <f>+B!J51/(D!M$94)</f>
        <v>4.8973547104363383E-4</v>
      </c>
      <c r="N117" s="72">
        <f>+B!K51/(D!N$94)</f>
        <v>4.5070673852805608E-4</v>
      </c>
      <c r="O117" s="72">
        <f>+B!L51/(D!O$94)</f>
        <v>6.3346115914325184E-4</v>
      </c>
      <c r="P117" s="72">
        <f>+B!M51/(D!P$94)</f>
        <v>1.0027081054375885E-3</v>
      </c>
      <c r="Q117" s="72">
        <f>+B!N51/(D!Q$94)</f>
        <v>1.2526429261806203E-3</v>
      </c>
      <c r="R117" s="72">
        <f>+B!O51/(D!R$94)</f>
        <v>1.4240862331594915E-3</v>
      </c>
      <c r="S117" s="72">
        <f>+B!P51/(D!S$94)</f>
        <v>1.9844253034170534E-3</v>
      </c>
      <c r="T117" s="72">
        <f>+B!Q51/(D!T$94)</f>
        <v>3.4492001286276996E-3</v>
      </c>
      <c r="U117" s="72">
        <f>+B!R51/(D!U$94)</f>
        <v>2.2477150600909834E-3</v>
      </c>
      <c r="V117" s="72">
        <f>+B!S51/(D!V$94)</f>
        <v>8.0542791248407308E-3</v>
      </c>
      <c r="W117" s="72">
        <f>+B!T51/(D!W$94)</f>
        <v>5.2123840232957252E-3</v>
      </c>
      <c r="X117" s="72">
        <f>+B!U51/(D!X$94)</f>
        <v>1.6249235883038068E-3</v>
      </c>
      <c r="Y117" s="72">
        <f>+B!V51/(D!Y$94)</f>
        <v>5.1957273082483746E-3</v>
      </c>
      <c r="Z117" s="72">
        <f>+B!W51/(D!Z$94)</f>
        <v>1.0887107793427699E-3</v>
      </c>
      <c r="AA117" s="72">
        <f>+B!X51/(D!AA$94)</f>
        <v>9.6734569914868609E-4</v>
      </c>
      <c r="AB117" s="72">
        <f>+B!Y51/(D!AB$94)</f>
        <v>9.0021256760143709E-3</v>
      </c>
      <c r="AC117" s="72">
        <f>+B!Z51/(D!AC$94)</f>
        <v>2.1271740355057228E-3</v>
      </c>
    </row>
    <row r="118" spans="6:29" x14ac:dyDescent="0.25">
      <c r="F118" s="214" t="s">
        <v>22</v>
      </c>
      <c r="G118" s="215"/>
      <c r="H118" s="72">
        <f>+B!E52/(D!H$94)</f>
        <v>1.9772834226658411</v>
      </c>
      <c r="I118" s="72">
        <f>+B!F52/(D!I$94)</f>
        <v>1.7853128746904205</v>
      </c>
      <c r="J118" s="72">
        <f>+B!G52/(D!J$94)</f>
        <v>1.5401638697060456</v>
      </c>
      <c r="K118" s="72">
        <f>+B!H52/(D!K$94)</f>
        <v>1.7126459041556237</v>
      </c>
      <c r="L118" s="72">
        <f>+B!I52/(D!L$94)</f>
        <v>1.9573827117301827</v>
      </c>
      <c r="M118" s="72">
        <f>+B!J52/(D!M$94)</f>
        <v>1.9319056990116541</v>
      </c>
      <c r="N118" s="72">
        <f>+B!K52/(D!N$94)</f>
        <v>2.1842451866104726</v>
      </c>
      <c r="O118" s="72">
        <f>+B!L52/(D!O$94)</f>
        <v>2.0685539213169859</v>
      </c>
      <c r="P118" s="72">
        <f>+B!M52/(D!P$94)</f>
        <v>2.2044015490545217</v>
      </c>
      <c r="Q118" s="72">
        <f>+B!N52/(D!Q$94)</f>
        <v>2.2606217796053083</v>
      </c>
      <c r="R118" s="72">
        <f>+B!O52/(D!R$94)</f>
        <v>2.3401253786565901</v>
      </c>
      <c r="S118" s="72">
        <f>+B!P52/(D!S$94)</f>
        <v>2.6741999588472525</v>
      </c>
      <c r="T118" s="72">
        <f>+B!Q52/(D!T$94)</f>
        <v>2.841751978386629</v>
      </c>
      <c r="U118" s="72">
        <f>+B!R52/(D!U$94)</f>
        <v>2.7387838765417247</v>
      </c>
      <c r="V118" s="72">
        <f>+B!S52/(D!V$94)</f>
        <v>2.1507384102998004</v>
      </c>
      <c r="W118" s="72">
        <f>+B!T52/(D!W$94)</f>
        <v>2.3232149762291106</v>
      </c>
      <c r="X118" s="72">
        <f>+B!U52/(D!X$94)</f>
        <v>2.5256062168715903</v>
      </c>
      <c r="Y118" s="72">
        <f>+B!V52/(D!Y$94)</f>
        <v>2.2862670454514284</v>
      </c>
      <c r="Z118" s="72">
        <f>+B!W52/(D!Z$94)</f>
        <v>2.2582292415052456</v>
      </c>
      <c r="AA118" s="72">
        <f>+B!X52/(D!AA$94)</f>
        <v>2.4109751980319167</v>
      </c>
      <c r="AB118" s="72">
        <f>+B!Y52/(D!AB$94)</f>
        <v>2.6444552901099359</v>
      </c>
      <c r="AC118" s="72">
        <f>+B!Z52/(D!AC$94)</f>
        <v>2.1966793029374667</v>
      </c>
    </row>
    <row r="119" spans="6:29" x14ac:dyDescent="0.25">
      <c r="F119" s="212" t="s">
        <v>23</v>
      </c>
      <c r="G119" s="213"/>
      <c r="H119" s="72">
        <f>+B!E53/(D!H$94)</f>
        <v>0.96551994173527145</v>
      </c>
      <c r="I119" s="72">
        <f>+B!F53/(D!I$94)</f>
        <v>0.85922553628773413</v>
      </c>
      <c r="J119" s="72">
        <f>+B!G53/(D!J$94)</f>
        <v>0.88123525528507562</v>
      </c>
      <c r="K119" s="72">
        <f>+B!H53/(D!K$94)</f>
        <v>1.3043043272912724</v>
      </c>
      <c r="L119" s="72">
        <f>+B!I53/(D!L$94)</f>
        <v>0.84709699462336696</v>
      </c>
      <c r="M119" s="72">
        <f>+B!J53/(D!M$94)</f>
        <v>0.86601437662225189</v>
      </c>
      <c r="N119" s="72">
        <f>+B!K53/(D!N$94)</f>
        <v>0.75951983323778638</v>
      </c>
      <c r="O119" s="72">
        <f>+B!L53/(D!O$94)</f>
        <v>0.76070844169467589</v>
      </c>
      <c r="P119" s="72">
        <f>+B!M53/(D!P$94)</f>
        <v>0.84534857186889145</v>
      </c>
      <c r="Q119" s="72">
        <f>+B!N53/(D!Q$94)</f>
        <v>0.84614121909840478</v>
      </c>
      <c r="R119" s="72">
        <f>+B!O53/(D!R$94)</f>
        <v>1.1899235284049887</v>
      </c>
      <c r="S119" s="72">
        <f>+B!P53/(D!S$94)</f>
        <v>1.324563500129295</v>
      </c>
      <c r="T119" s="72">
        <f>+B!Q53/(D!T$94)</f>
        <v>1.8408763519908873</v>
      </c>
      <c r="U119" s="72">
        <f>+B!R53/(D!U$94)</f>
        <v>2.1335165618582956</v>
      </c>
      <c r="V119" s="72">
        <f>+B!S53/(D!V$94)</f>
        <v>1.7958524845990271</v>
      </c>
      <c r="W119" s="72">
        <f>+B!T53/(D!W$94)</f>
        <v>2.7076285357369816</v>
      </c>
      <c r="X119" s="72">
        <f>+B!U53/(D!X$94)</f>
        <v>3.0969807095578683</v>
      </c>
      <c r="Y119" s="72">
        <f>+B!V53/(D!Y$94)</f>
        <v>2.1910233984857621</v>
      </c>
      <c r="Z119" s="72">
        <f>+B!W53/(D!Z$94)</f>
        <v>2.7407364457684116</v>
      </c>
      <c r="AA119" s="72">
        <f>+B!X53/(D!AA$94)</f>
        <v>1.9880115923365751</v>
      </c>
      <c r="AB119" s="72">
        <f>+B!Y53/(D!AB$94)</f>
        <v>1.949528561739087</v>
      </c>
      <c r="AC119" s="72">
        <f>+B!Z53/(D!AC$94)</f>
        <v>1.5736170467478936</v>
      </c>
    </row>
    <row r="120" spans="6:29" x14ac:dyDescent="0.25">
      <c r="F120" s="214" t="s">
        <v>24</v>
      </c>
      <c r="G120" s="215"/>
      <c r="H120" s="72">
        <f>+B!E54/(D!H$94)</f>
        <v>1.8385025820052749</v>
      </c>
      <c r="I120" s="72">
        <f>+B!F54/(D!I$94)</f>
        <v>1.8628329398281025</v>
      </c>
      <c r="J120" s="72">
        <f>+B!G54/(D!J$94)</f>
        <v>2.2434238154507535</v>
      </c>
      <c r="K120" s="72">
        <f>+B!H54/(D!K$94)</f>
        <v>2.2862815871736504</v>
      </c>
      <c r="L120" s="72">
        <f>+B!I54/(D!L$94)</f>
        <v>1.6975138842782151</v>
      </c>
      <c r="M120" s="72">
        <f>+B!J54/(D!M$94)</f>
        <v>1.9684321883308316</v>
      </c>
      <c r="N120" s="72">
        <f>+B!K54/(D!N$94)</f>
        <v>2.3758902415664713</v>
      </c>
      <c r="O120" s="72">
        <f>+B!L54/(D!O$94)</f>
        <v>3.2362276400821566</v>
      </c>
      <c r="P120" s="72">
        <f>+B!M54/(D!P$94)</f>
        <v>4.0624481841599813</v>
      </c>
      <c r="Q120" s="72">
        <f>+B!N54/(D!Q$94)</f>
        <v>4.2804293136958744</v>
      </c>
      <c r="R120" s="72">
        <f>+B!O54/(D!R$94)</f>
        <v>7.7850415937722852</v>
      </c>
      <c r="S120" s="72">
        <f>+B!P54/(D!S$94)</f>
        <v>9.3518008840360611</v>
      </c>
      <c r="T120" s="72">
        <f>+B!Q54/(D!T$94)</f>
        <v>9.4093038519668593</v>
      </c>
      <c r="U120" s="72">
        <f>+B!R54/(D!U$94)</f>
        <v>7.1150127818583995</v>
      </c>
      <c r="V120" s="72">
        <f>+B!S54/(D!V$94)</f>
        <v>4.9097981779353708</v>
      </c>
      <c r="W120" s="72">
        <f>+B!T54/(D!W$94)</f>
        <v>7.3395934116870949</v>
      </c>
      <c r="X120" s="72">
        <f>+B!U54/(D!X$94)</f>
        <v>10.414470733359178</v>
      </c>
      <c r="Y120" s="72">
        <f>+B!V54/(D!Y$94)</f>
        <v>9.1702831105375484</v>
      </c>
      <c r="Z120" s="72">
        <f>+B!W54/(D!Z$94)</f>
        <v>6.9958513974183596</v>
      </c>
      <c r="AA120" s="72">
        <f>+B!X54/(D!AA$94)</f>
        <v>8.3035101118625203</v>
      </c>
      <c r="AB120" s="72">
        <f>+B!Y54/(D!AB$94)</f>
        <v>7.0032974088097761</v>
      </c>
      <c r="AC120" s="72">
        <f>+B!Z54/(D!AC$94)</f>
        <v>6.3202603991933284</v>
      </c>
    </row>
    <row r="121" spans="6:29" x14ac:dyDescent="0.25">
      <c r="F121" s="212" t="s">
        <v>25</v>
      </c>
      <c r="G121" s="213"/>
      <c r="H121" s="72">
        <f>+B!E55/(D!H$94)</f>
        <v>0.39796765449736105</v>
      </c>
      <c r="I121" s="72">
        <f>+B!F55/(D!I$94)</f>
        <v>0.4229367927376913</v>
      </c>
      <c r="J121" s="72">
        <f>+B!G55/(D!J$94)</f>
        <v>0.42520509174541671</v>
      </c>
      <c r="K121" s="72">
        <f>+B!H55/(D!K$94)</f>
        <v>0.47036198571562898</v>
      </c>
      <c r="L121" s="72">
        <f>+B!I55/(D!L$94)</f>
        <v>0.47210573740526718</v>
      </c>
      <c r="M121" s="72">
        <f>+B!J55/(D!M$94)</f>
        <v>0.3679032857270142</v>
      </c>
      <c r="N121" s="72">
        <f>+B!K55/(D!N$94)</f>
        <v>0.34739446115009631</v>
      </c>
      <c r="O121" s="72">
        <f>+B!L55/(D!O$94)</f>
        <v>0.34621594653109161</v>
      </c>
      <c r="P121" s="72">
        <f>+B!M55/(D!P$94)</f>
        <v>0.28487953174752617</v>
      </c>
      <c r="Q121" s="72">
        <f>+B!N55/(D!Q$94)</f>
        <v>0.20187031808948475</v>
      </c>
      <c r="R121" s="72">
        <f>+B!O55/(D!R$94)</f>
        <v>0.30403071299901568</v>
      </c>
      <c r="S121" s="72">
        <f>+B!P55/(D!S$94)</f>
        <v>0.35446322783807988</v>
      </c>
      <c r="T121" s="72">
        <f>+B!Q55/(D!T$94)</f>
        <v>0.31978163122639131</v>
      </c>
      <c r="U121" s="72">
        <f>+B!R55/(D!U$94)</f>
        <v>0.33275611436827573</v>
      </c>
      <c r="V121" s="72">
        <f>+B!S55/(D!V$94)</f>
        <v>0.35888840758289126</v>
      </c>
      <c r="W121" s="72">
        <f>+B!T55/(D!W$94)</f>
        <v>0.37812990189824042</v>
      </c>
      <c r="X121" s="72">
        <f>+B!U55/(D!X$94)</f>
        <v>0.3970008192510881</v>
      </c>
      <c r="Y121" s="72">
        <f>+B!V55/(D!Y$94)</f>
        <v>0.41662124338560702</v>
      </c>
      <c r="Z121" s="72">
        <f>+B!W55/(D!Z$94)</f>
        <v>0.46992733018327565</v>
      </c>
      <c r="AA121" s="72">
        <f>+B!X55/(D!AA$94)</f>
        <v>0.53866307310379824</v>
      </c>
      <c r="AB121" s="72">
        <f>+B!Y55/(D!AB$94)</f>
        <v>0.62208105481480758</v>
      </c>
      <c r="AC121" s="72">
        <f>+B!Z55/(D!AC$94)</f>
        <v>0.55279055794832455</v>
      </c>
    </row>
    <row r="122" spans="6:29" ht="15.75" thickBot="1" x14ac:dyDescent="0.3">
      <c r="F122" s="216" t="s">
        <v>26</v>
      </c>
      <c r="G122" s="217"/>
      <c r="H122" s="73">
        <f>+B!E56/(D!H$94)</f>
        <v>2.3124158598833634E-2</v>
      </c>
      <c r="I122" s="73">
        <f>+B!F56/(D!I$94)</f>
        <v>9.8204809267122724E-3</v>
      </c>
      <c r="J122" s="73">
        <f>+B!G56/(D!J$94)</f>
        <v>2.8003785582845875E-3</v>
      </c>
      <c r="K122" s="73">
        <f>+B!H56/(D!K$94)</f>
        <v>0</v>
      </c>
      <c r="L122" s="73">
        <f>+B!I56/(D!L$94)</f>
        <v>1.8564465854106627E-7</v>
      </c>
      <c r="M122" s="73">
        <f>+B!J56/(D!M$94)</f>
        <v>0</v>
      </c>
      <c r="N122" s="73">
        <f>+B!K56/(D!N$94)</f>
        <v>6.9660417243093897E-4</v>
      </c>
      <c r="O122" s="73">
        <f>+B!L56/(D!O$94)</f>
        <v>2.0528136107967861E-3</v>
      </c>
      <c r="P122" s="73">
        <f>+B!M56/(D!P$94)</f>
        <v>3.4321743383414426E-3</v>
      </c>
      <c r="Q122" s="73">
        <f>+B!N56/(D!Q$94)</f>
        <v>3.0043255103437074E-3</v>
      </c>
      <c r="R122" s="73">
        <f>+B!O56/(D!R$94)</f>
        <v>2.9757598072449108E-3</v>
      </c>
      <c r="S122" s="73">
        <f>+B!P56/(D!S$94)</f>
        <v>4.4810587695023147E-3</v>
      </c>
      <c r="T122" s="73">
        <f>+B!Q56/(D!T$94)</f>
        <v>3.4229003880530389E-3</v>
      </c>
      <c r="U122" s="73">
        <f>+B!R56/(D!U$94)</f>
        <v>4.7099619547548667E-3</v>
      </c>
      <c r="V122" s="73">
        <f>+B!S56/(D!V$94)</f>
        <v>4.10316544983543E-3</v>
      </c>
      <c r="W122" s="73">
        <f>+B!T56/(D!W$94)</f>
        <v>4.2621550322496345E-3</v>
      </c>
      <c r="X122" s="73">
        <f>+B!U56/(D!X$94)</f>
        <v>5.2328643024275121E-3</v>
      </c>
      <c r="Y122" s="73">
        <f>+B!V56/(D!Y$94)</f>
        <v>3.2089973529572146E-3</v>
      </c>
      <c r="Z122" s="73">
        <f>+B!W56/(D!Z$94)</f>
        <v>3.1978904811189911E-3</v>
      </c>
      <c r="AA122" s="73">
        <f>+B!X56/(D!AA$94)</f>
        <v>2.491545933376923E-3</v>
      </c>
      <c r="AB122" s="73">
        <f>+B!Y56/(D!AB$94)</f>
        <v>2.2078344601661175E-3</v>
      </c>
      <c r="AC122" s="73">
        <f>+B!Z56/(D!AC$94)</f>
        <v>2.7778408255730133E-3</v>
      </c>
    </row>
    <row r="123" spans="6:29" x14ac:dyDescent="0.25">
      <c r="F123" s="1" t="s">
        <v>57</v>
      </c>
    </row>
    <row r="124" spans="6:29" ht="15.75" thickBot="1" x14ac:dyDescent="0.3"/>
    <row r="125" spans="6:29" ht="15.75" thickBot="1" x14ac:dyDescent="0.3">
      <c r="F125" s="8" t="s">
        <v>15</v>
      </c>
      <c r="G125" s="9"/>
      <c r="H125" s="18">
        <v>1995</v>
      </c>
      <c r="I125" s="10">
        <v>1996</v>
      </c>
      <c r="J125" s="18">
        <v>1997</v>
      </c>
      <c r="K125" s="10">
        <v>1998</v>
      </c>
      <c r="L125" s="18">
        <v>1999</v>
      </c>
      <c r="M125" s="10">
        <v>2000</v>
      </c>
      <c r="N125" s="18">
        <v>2001</v>
      </c>
      <c r="O125" s="10">
        <v>2002</v>
      </c>
      <c r="P125" s="18">
        <v>2003</v>
      </c>
      <c r="Q125" s="10">
        <v>2004</v>
      </c>
      <c r="R125" s="18">
        <v>2005</v>
      </c>
      <c r="S125" s="10">
        <v>2006</v>
      </c>
      <c r="T125" s="18">
        <v>2007</v>
      </c>
      <c r="U125" s="10">
        <v>2008</v>
      </c>
      <c r="V125" s="18">
        <v>2009</v>
      </c>
      <c r="W125" s="10">
        <v>2010</v>
      </c>
      <c r="X125" s="18">
        <v>2011</v>
      </c>
      <c r="Y125" s="10">
        <v>2012</v>
      </c>
      <c r="Z125" s="18">
        <v>2013</v>
      </c>
      <c r="AA125" s="10">
        <v>2014</v>
      </c>
      <c r="AB125" s="18">
        <v>2015</v>
      </c>
      <c r="AC125" s="11">
        <v>2016</v>
      </c>
    </row>
    <row r="126" spans="6:29" ht="15.75" thickBot="1" x14ac:dyDescent="0.3">
      <c r="F126" s="191" t="s">
        <v>27</v>
      </c>
      <c r="G126" s="192"/>
      <c r="H126" s="69">
        <f>+'C'!D46/(D!H$94)</f>
        <v>-4.4906781257710158</v>
      </c>
      <c r="I126" s="69">
        <f>+'C'!E46/(D!I$94)</f>
        <v>-4.3952994616231624</v>
      </c>
      <c r="J126" s="69">
        <f>+'C'!F46/(D!J$94)</f>
        <v>-4.499277746336019</v>
      </c>
      <c r="K126" s="69">
        <f>+'C'!G46/(D!K$94)</f>
        <v>-5.1166537994293098</v>
      </c>
      <c r="L126" s="69">
        <f>+'C'!H46/(D!L$94)</f>
        <v>-3.0668391773528776</v>
      </c>
      <c r="M126" s="69">
        <f>+'C'!I46/(D!M$94)</f>
        <v>-3.189292570764684</v>
      </c>
      <c r="N126" s="69">
        <f>+'C'!J46/(D!N$94)</f>
        <v>-3.4095060525315377</v>
      </c>
      <c r="O126" s="69">
        <f>+'C'!K46/(D!O$94)</f>
        <v>-3.7924331170996659</v>
      </c>
      <c r="P126" s="69">
        <f>+'C'!L46/(D!P$94)</f>
        <v>-4.0789352819679658</v>
      </c>
      <c r="Q126" s="69">
        <f>+'C'!M46/(D!Q$94)</f>
        <v>-3.506945210927273</v>
      </c>
      <c r="R126" s="69">
        <f>+'C'!N46/(D!R$94)</f>
        <v>-7.8198987828101654</v>
      </c>
      <c r="S126" s="69">
        <f>+'C'!O46/(D!S$94)</f>
        <v>-10.510917481964725</v>
      </c>
      <c r="T126" s="69">
        <f>+'C'!P46/(D!T$94)</f>
        <v>-12.424841382279576</v>
      </c>
      <c r="U126" s="69">
        <f>+'C'!Q46/(D!U$94)</f>
        <v>-10.283623550512401</v>
      </c>
      <c r="V126" s="69">
        <f>+'C'!R46/(D!V$94)</f>
        <v>-7.5364387949937948</v>
      </c>
      <c r="W126" s="69">
        <f>+'C'!S46/(D!W$94)</f>
        <v>-11.213433716976999</v>
      </c>
      <c r="X126" s="69">
        <f>+'C'!T46/(D!X$94)</f>
        <v>-15.962573062116798</v>
      </c>
      <c r="Y126" s="69">
        <f>+'C'!U46/(D!Y$94)</f>
        <v>-14.951781731644834</v>
      </c>
      <c r="Z126" s="69">
        <f>+'C'!V46/(D!Z$94)</f>
        <v>-12.183719014024573</v>
      </c>
      <c r="AA126" s="69">
        <f>+'C'!W46/(D!AA$94)</f>
        <v>-11.523704715282946</v>
      </c>
      <c r="AB126" s="69">
        <f>+'C'!X46/(D!AB$94)</f>
        <v>-10.080555370385238</v>
      </c>
      <c r="AC126" s="69">
        <f>+'C'!Y46/(D!AC$94)</f>
        <v>-8.7581860700757215</v>
      </c>
    </row>
    <row r="127" spans="6:29" x14ac:dyDescent="0.25">
      <c r="F127" s="212" t="s">
        <v>17</v>
      </c>
      <c r="G127" s="213"/>
      <c r="H127" s="71">
        <f>+'C'!D47/(D!H$94)</f>
        <v>-5.5856209743288518E-2</v>
      </c>
      <c r="I127" s="71">
        <f>+'C'!E47/(D!I$94)</f>
        <v>-5.0911398070337399E-2</v>
      </c>
      <c r="J127" s="71">
        <f>+'C'!F47/(D!J$94)</f>
        <v>-0.15176247539819587</v>
      </c>
      <c r="K127" s="71">
        <f>+'C'!G47/(D!K$94)</f>
        <v>-0.47778571830072541</v>
      </c>
      <c r="L127" s="71">
        <f>+'C'!H47/(D!L$94)</f>
        <v>-0.22939667229297289</v>
      </c>
      <c r="M127" s="71">
        <f>+'C'!I47/(D!M$94)</f>
        <v>-0.12304569170796047</v>
      </c>
      <c r="N127" s="71">
        <f>+'C'!J47/(D!N$94)</f>
        <v>-0.14700377496574113</v>
      </c>
      <c r="O127" s="71">
        <f>+'C'!K47/(D!O$94)</f>
        <v>-0.27187057920450991</v>
      </c>
      <c r="P127" s="71">
        <f>+'C'!L47/(D!P$94)</f>
        <v>-0.10608395325190842</v>
      </c>
      <c r="Q127" s="71">
        <f>+'C'!M47/(D!Q$94)</f>
        <v>-1.3611290656078345E-3</v>
      </c>
      <c r="R127" s="71">
        <f>+'C'!N47/(D!R$94)</f>
        <v>-1.9828730733036003E-2</v>
      </c>
      <c r="S127" s="71">
        <f>+'C'!O47/(D!S$94)</f>
        <v>9.2998483383080394E-2</v>
      </c>
      <c r="T127" s="71">
        <f>+'C'!P47/(D!T$94)</f>
        <v>-0.125603072431237</v>
      </c>
      <c r="U127" s="71">
        <f>+'C'!Q47/(D!U$94)</f>
        <v>-0.1752632458842672</v>
      </c>
      <c r="V127" s="71">
        <f>+'C'!R47/(D!V$94)</f>
        <v>-0.10358697696249457</v>
      </c>
      <c r="W127" s="71">
        <f>+'C'!S47/(D!W$94)</f>
        <v>-0.10999176250755262</v>
      </c>
      <c r="X127" s="71">
        <f>+'C'!T47/(D!X$94)</f>
        <v>-5.9985551034190551E-2</v>
      </c>
      <c r="Y127" s="71">
        <f>+'C'!U47/(D!Y$94)</f>
        <v>-0.14674776813618931</v>
      </c>
      <c r="Z127" s="71">
        <f>+'C'!V47/(D!Z$94)</f>
        <v>-0.17138009018280262</v>
      </c>
      <c r="AA127" s="71">
        <f>+'C'!W47/(D!AA$94)</f>
        <v>-0.17207592556942666</v>
      </c>
      <c r="AB127" s="71">
        <f>+'C'!X47/(D!AB$94)</f>
        <v>-0.2072562591155068</v>
      </c>
      <c r="AC127" s="71">
        <f>+'C'!Y47/(D!AC$94)</f>
        <v>-0.42427495068376003</v>
      </c>
    </row>
    <row r="128" spans="6:29" x14ac:dyDescent="0.25">
      <c r="F128" s="214" t="s">
        <v>18</v>
      </c>
      <c r="G128" s="215"/>
      <c r="H128" s="72">
        <f>+'C'!D48/(D!H$94)</f>
        <v>-2.29444105821273E-2</v>
      </c>
      <c r="I128" s="72">
        <f>+'C'!E48/(D!I$94)</f>
        <v>-8.5381069058705975E-2</v>
      </c>
      <c r="J128" s="72">
        <f>+'C'!F48/(D!J$94)</f>
        <v>-0.10112263946098442</v>
      </c>
      <c r="K128" s="72">
        <f>+'C'!G48/(D!K$94)</f>
        <v>-2.74991787351626E-2</v>
      </c>
      <c r="L128" s="72">
        <f>+'C'!H48/(D!L$94)</f>
        <v>-1.094254593071534E-2</v>
      </c>
      <c r="M128" s="72">
        <f>+'C'!I48/(D!M$94)</f>
        <v>-2.0690087249232967E-2</v>
      </c>
      <c r="N128" s="72">
        <f>+'C'!J48/(D!N$94)</f>
        <v>-3.594873238468238E-2</v>
      </c>
      <c r="O128" s="72">
        <f>+'C'!K48/(D!O$94)</f>
        <v>-4.3550048802982182E-2</v>
      </c>
      <c r="P128" s="72">
        <f>+'C'!L48/(D!P$94)</f>
        <v>-5.2386025073236524E-2</v>
      </c>
      <c r="Q128" s="72">
        <f>+'C'!M48/(D!Q$94)</f>
        <v>-5.4559559511594032E-2</v>
      </c>
      <c r="R128" s="72">
        <f>+'C'!N48/(D!R$94)</f>
        <v>-4.6236772203589523E-2</v>
      </c>
      <c r="S128" s="72">
        <f>+'C'!O48/(D!S$94)</f>
        <v>-3.9651744922948796E-2</v>
      </c>
      <c r="T128" s="72">
        <f>+'C'!P48/(D!T$94)</f>
        <v>-3.9287685456501915E-2</v>
      </c>
      <c r="U128" s="72">
        <f>+'C'!Q48/(D!U$94)</f>
        <v>-3.3114469510617243E-2</v>
      </c>
      <c r="V128" s="72">
        <f>+'C'!R48/(D!V$94)</f>
        <v>-1.8156520694246076E-2</v>
      </c>
      <c r="W128" s="72">
        <f>+'C'!S48/(D!W$94)</f>
        <v>-3.4260724672962838E-2</v>
      </c>
      <c r="X128" s="72">
        <f>+'C'!T48/(D!X$94)</f>
        <v>-2.3828809880218231E-2</v>
      </c>
      <c r="Y128" s="72">
        <f>+'C'!U48/(D!Y$94)</f>
        <v>-3.1272148379324793E-2</v>
      </c>
      <c r="Z128" s="72">
        <f>+'C'!V48/(D!Z$94)</f>
        <v>-4.2555732439184403E-2</v>
      </c>
      <c r="AA128" s="72">
        <f>+'C'!W48/(D!AA$94)</f>
        <v>-4.752210351863579E-2</v>
      </c>
      <c r="AB128" s="72">
        <f>+'C'!X48/(D!AB$94)</f>
        <v>-8.2968104726045905E-2</v>
      </c>
      <c r="AC128" s="72">
        <f>+'C'!Y48/(D!AC$94)</f>
        <v>-0.12150340685856825</v>
      </c>
    </row>
    <row r="129" spans="6:29" x14ac:dyDescent="0.25">
      <c r="F129" s="212" t="s">
        <v>19</v>
      </c>
      <c r="G129" s="213"/>
      <c r="H129" s="72">
        <f>+'C'!D49/(D!H$94)</f>
        <v>-0.13662933429990601</v>
      </c>
      <c r="I129" s="72">
        <f>+'C'!E49/(D!I$94)</f>
        <v>-0.11125746029259513</v>
      </c>
      <c r="J129" s="72">
        <f>+'C'!F49/(D!J$94)</f>
        <v>-0.12311989069556856</v>
      </c>
      <c r="K129" s="72">
        <f>+'C'!G49/(D!K$94)</f>
        <v>-8.6312771183602852E-2</v>
      </c>
      <c r="L129" s="72">
        <f>+'C'!H49/(D!L$94)</f>
        <v>-8.692348184818191E-2</v>
      </c>
      <c r="M129" s="72">
        <f>+'C'!I49/(D!M$94)</f>
        <v>-0.11232049690573102</v>
      </c>
      <c r="N129" s="72">
        <f>+'C'!J49/(D!N$94)</f>
        <v>-7.3193609409573562E-2</v>
      </c>
      <c r="O129" s="72">
        <f>+'C'!K49/(D!O$94)</f>
        <v>-4.1744811626645277E-2</v>
      </c>
      <c r="P129" s="72">
        <f>+'C'!L49/(D!P$94)</f>
        <v>-7.4425906416671503E-2</v>
      </c>
      <c r="Q129" s="72">
        <f>+'C'!M49/(D!Q$94)</f>
        <v>-8.5347321139784646E-2</v>
      </c>
      <c r="R129" s="72">
        <f>+'C'!N49/(D!R$94)</f>
        <v>-9.8459901506308858E-2</v>
      </c>
      <c r="S129" s="72">
        <f>+'C'!O49/(D!S$94)</f>
        <v>-9.4852691692981439E-2</v>
      </c>
      <c r="T129" s="72">
        <f>+'C'!P49/(D!T$94)</f>
        <v>-8.3109238875729782E-2</v>
      </c>
      <c r="U129" s="72">
        <f>+'C'!Q49/(D!U$94)</f>
        <v>-6.3510817152351962E-2</v>
      </c>
      <c r="V129" s="72">
        <f>+'C'!R49/(D!V$94)</f>
        <v>-6.1768808538498005E-2</v>
      </c>
      <c r="W129" s="72">
        <f>+'C'!S49/(D!W$94)</f>
        <v>-7.4539061094746409E-2</v>
      </c>
      <c r="X129" s="72">
        <f>+'C'!T49/(D!X$94)</f>
        <v>-7.5775669322442216E-2</v>
      </c>
      <c r="Y129" s="72">
        <f>+'C'!U49/(D!Y$94)</f>
        <v>-2.5965743602154496E-2</v>
      </c>
      <c r="Z129" s="72">
        <f>+'C'!V49/(D!Z$94)</f>
        <v>-4.337910877870068E-2</v>
      </c>
      <c r="AA129" s="72">
        <f>+'C'!W49/(D!AA$94)</f>
        <v>3.8596418084311791E-4</v>
      </c>
      <c r="AB129" s="72">
        <f>+'C'!X49/(D!AB$94)</f>
        <v>-2.6720252175982978E-2</v>
      </c>
      <c r="AC129" s="72">
        <f>+'C'!Y49/(D!AC$94)</f>
        <v>-1.6456765749226523E-2</v>
      </c>
    </row>
    <row r="130" spans="6:29" x14ac:dyDescent="0.25">
      <c r="F130" s="214" t="s">
        <v>20</v>
      </c>
      <c r="G130" s="215"/>
      <c r="H130" s="72">
        <f>+'C'!D50/(D!H$94)</f>
        <v>0.25197075468499563</v>
      </c>
      <c r="I130" s="72">
        <f>+'C'!E50/(D!I$94)</f>
        <v>1.8508079224759777E-2</v>
      </c>
      <c r="J130" s="72">
        <f>+'C'!F50/(D!J$94)</f>
        <v>4.8355051355416456E-2</v>
      </c>
      <c r="K130" s="72">
        <f>+'C'!G50/(D!K$94)</f>
        <v>3.774825095248175E-2</v>
      </c>
      <c r="L130" s="72">
        <f>+'C'!H50/(D!L$94)</f>
        <v>0.52320112287321541</v>
      </c>
      <c r="M130" s="72">
        <f>+'C'!I50/(D!M$94)</f>
        <v>0.26269826938927504</v>
      </c>
      <c r="N130" s="72">
        <f>+'C'!J50/(D!N$94)</f>
        <v>0.1405833652689627</v>
      </c>
      <c r="O130" s="72">
        <f>+'C'!K50/(D!O$94)</f>
        <v>5.3691257842719595E-2</v>
      </c>
      <c r="P130" s="72">
        <f>+'C'!L50/(D!P$94)</f>
        <v>0.37800960226503449</v>
      </c>
      <c r="Q130" s="72">
        <f>+'C'!M50/(D!Q$94)</f>
        <v>1.0704520074497021</v>
      </c>
      <c r="R130" s="72">
        <f>+'C'!N50/(D!R$94)</f>
        <v>1.2042394284678939</v>
      </c>
      <c r="S130" s="72">
        <f>+'C'!O50/(D!S$94)</f>
        <v>0.45737755814489672</v>
      </c>
      <c r="T130" s="72">
        <f>+'C'!P50/(D!T$94)</f>
        <v>6.4007778276701316E-2</v>
      </c>
      <c r="U130" s="72">
        <f>+'C'!Q50/(D!U$94)</f>
        <v>0.47157092536680056</v>
      </c>
      <c r="V130" s="72">
        <f>+'C'!R50/(D!V$94)</f>
        <v>8.7818643807496724E-2</v>
      </c>
      <c r="W130" s="72">
        <f>+'C'!S50/(D!W$94)</f>
        <v>0.24759672314751266</v>
      </c>
      <c r="X130" s="72">
        <f>+'C'!T50/(D!X$94)</f>
        <v>-0.93079682525260532</v>
      </c>
      <c r="Y130" s="72">
        <f>+'C'!U50/(D!Y$94)</f>
        <v>-2.5044276426657754</v>
      </c>
      <c r="Z130" s="72">
        <f>+'C'!V50/(D!Z$94)</f>
        <v>-1.3942678323538711</v>
      </c>
      <c r="AA130" s="72">
        <f>+'C'!W50/(D!AA$94)</f>
        <v>7.580138201739349E-2</v>
      </c>
      <c r="AB130" s="72">
        <f>+'C'!X50/(D!AB$94)</f>
        <v>2.8312128034342011E-2</v>
      </c>
      <c r="AC130" s="72">
        <f>+'C'!Y50/(D!AC$94)</f>
        <v>-0.39712218289149998</v>
      </c>
    </row>
    <row r="131" spans="6:29" x14ac:dyDescent="0.25">
      <c r="F131" s="212" t="s">
        <v>21</v>
      </c>
      <c r="G131" s="213"/>
      <c r="H131" s="72">
        <f>+'C'!D51/(D!H$94)</f>
        <v>4.5528373854352266E-2</v>
      </c>
      <c r="I131" s="72">
        <f>+'C'!E51/(D!I$94)</f>
        <v>3.075250761047095E-2</v>
      </c>
      <c r="J131" s="72">
        <f>+'C'!F51/(D!J$94)</f>
        <v>5.9100525608731386E-2</v>
      </c>
      <c r="K131" s="72">
        <f>+'C'!G51/(D!K$94)</f>
        <v>2.2772011723038558E-2</v>
      </c>
      <c r="L131" s="72">
        <f>+'C'!H51/(D!L$94)</f>
        <v>7.3199828096236333E-2</v>
      </c>
      <c r="M131" s="72">
        <f>+'C'!I51/(D!M$94)</f>
        <v>4.9396226518637523E-2</v>
      </c>
      <c r="N131" s="72">
        <f>+'C'!J51/(D!N$94)</f>
        <v>9.1740302184811662E-2</v>
      </c>
      <c r="O131" s="72">
        <f>+'C'!K51/(D!O$94)</f>
        <v>0.10161423799586462</v>
      </c>
      <c r="P131" s="72">
        <f>+'C'!L51/(D!P$94)</f>
        <v>8.0539245827920478E-2</v>
      </c>
      <c r="Q131" s="72">
        <f>+'C'!M51/(D!Q$94)</f>
        <v>0.17510255686647216</v>
      </c>
      <c r="R131" s="72">
        <f>+'C'!N51/(D!R$94)</f>
        <v>4.7304494030123233E-2</v>
      </c>
      <c r="S131" s="72">
        <f>+'C'!O51/(D!S$94)</f>
        <v>0.10572237255883174</v>
      </c>
      <c r="T131" s="72">
        <f>+'C'!P51/(D!T$94)</f>
        <v>6.8480493918721672E-2</v>
      </c>
      <c r="U131" s="72">
        <f>+'C'!Q51/(D!U$94)</f>
        <v>0.10381897246804808</v>
      </c>
      <c r="V131" s="72">
        <f>+'C'!R51/(D!V$94)</f>
        <v>0.19323912062910234</v>
      </c>
      <c r="W131" s="72">
        <f>+'C'!S51/(D!W$94)</f>
        <v>0.1404016928435789</v>
      </c>
      <c r="X131" s="72">
        <f>+'C'!T51/(D!X$94)</f>
        <v>5.1672077584104699E-2</v>
      </c>
      <c r="Y131" s="72">
        <f>+'C'!U51/(D!Y$94)</f>
        <v>0.11525983210157248</v>
      </c>
      <c r="Z131" s="72">
        <f>+'C'!V51/(D!Z$94)</f>
        <v>6.913590545747976E-2</v>
      </c>
      <c r="AA131" s="72">
        <f>+'C'!W51/(D!AA$94)</f>
        <v>0.15793954918090389</v>
      </c>
      <c r="AB131" s="72">
        <f>+'C'!X51/(D!AB$94)</f>
        <v>0.14075825499145525</v>
      </c>
      <c r="AC131" s="72">
        <f>+'C'!Y51/(D!AC$94)</f>
        <v>0.1636568252385322</v>
      </c>
    </row>
    <row r="132" spans="6:29" x14ac:dyDescent="0.25">
      <c r="F132" s="214" t="s">
        <v>22</v>
      </c>
      <c r="G132" s="215"/>
      <c r="H132" s="72">
        <f>+'C'!D52/(D!H$94)</f>
        <v>-1.7913631025061127</v>
      </c>
      <c r="I132" s="72">
        <f>+'C'!E52/(D!I$94)</f>
        <v>-1.4743939674913351</v>
      </c>
      <c r="J132" s="72">
        <f>+'C'!F52/(D!J$94)</f>
        <v>-1.1622900949882784</v>
      </c>
      <c r="K132" s="72">
        <f>+'C'!G52/(D!K$94)</f>
        <v>-1.2664119330950612</v>
      </c>
      <c r="L132" s="72">
        <f>+'C'!H52/(D!L$94)</f>
        <v>-1.3577131036550072</v>
      </c>
      <c r="M132" s="72">
        <f>+'C'!I52/(D!M$94)</f>
        <v>-1.3878561334722517</v>
      </c>
      <c r="N132" s="72">
        <f>+'C'!J52/(D!N$94)</f>
        <v>-1.5012249024627196</v>
      </c>
      <c r="O132" s="72">
        <f>+'C'!K52/(D!O$94)</f>
        <v>-1.153623189397863</v>
      </c>
      <c r="P132" s="72">
        <f>+'C'!L52/(D!P$94)</f>
        <v>-1.1849164675754147</v>
      </c>
      <c r="Q132" s="72">
        <f>+'C'!M52/(D!Q$94)</f>
        <v>-1.4509486362374617</v>
      </c>
      <c r="R132" s="72">
        <f>+'C'!N52/(D!R$94)</f>
        <v>-1.5367264851189635</v>
      </c>
      <c r="S132" s="72">
        <f>+'C'!O52/(D!S$94)</f>
        <v>-1.9841893850608616</v>
      </c>
      <c r="T132" s="72">
        <f>+'C'!P52/(D!T$94)</f>
        <v>-2.2495900184047599</v>
      </c>
      <c r="U132" s="72">
        <f>+'C'!Q52/(D!U$94)</f>
        <v>-2.190917422847372</v>
      </c>
      <c r="V132" s="72">
        <f>+'C'!R52/(D!V$94)</f>
        <v>-1.605860659219474</v>
      </c>
      <c r="W132" s="72">
        <f>+'C'!S52/(D!W$94)</f>
        <v>-1.7952052886499488</v>
      </c>
      <c r="X132" s="72">
        <f>+'C'!T52/(D!X$94)</f>
        <v>-1.8981911827118403</v>
      </c>
      <c r="Y132" s="72">
        <f>+'C'!U52/(D!Y$94)</f>
        <v>-1.763474196234484</v>
      </c>
      <c r="Z132" s="72">
        <f>+'C'!V52/(D!Z$94)</f>
        <v>-1.7361989602987415</v>
      </c>
      <c r="AA132" s="72">
        <f>+'C'!W52/(D!AA$94)</f>
        <v>-1.8779560095774326</v>
      </c>
      <c r="AB132" s="72">
        <f>+'C'!X52/(D!AB$94)</f>
        <v>-1.9111252079846115</v>
      </c>
      <c r="AC132" s="72">
        <f>+'C'!Y52/(D!AC$94)</f>
        <v>-1.2667102184235948</v>
      </c>
    </row>
    <row r="133" spans="6:29" x14ac:dyDescent="0.25">
      <c r="F133" s="212" t="s">
        <v>23</v>
      </c>
      <c r="G133" s="213"/>
      <c r="H133" s="72">
        <f>+'C'!D53/(D!H$94)</f>
        <v>-0.84150665244051104</v>
      </c>
      <c r="I133" s="72">
        <f>+'C'!E53/(D!I$94)</f>
        <v>-0.65032661520926904</v>
      </c>
      <c r="J133" s="72">
        <f>+'C'!F53/(D!J$94)</f>
        <v>-0.7142780914219905</v>
      </c>
      <c r="K133" s="72">
        <f>+'C'!G53/(D!K$94)</f>
        <v>-1.047240272074313</v>
      </c>
      <c r="L133" s="72">
        <f>+'C'!H53/(D!L$94)</f>
        <v>-0.41753485187360689</v>
      </c>
      <c r="M133" s="72">
        <f>+'C'!I53/(D!M$94)</f>
        <v>-0.32554627327286451</v>
      </c>
      <c r="N133" s="72">
        <f>+'C'!J53/(D!N$94)</f>
        <v>-0.17730799631496957</v>
      </c>
      <c r="O133" s="72">
        <f>+'C'!K53/(D!O$94)</f>
        <v>-1.1075282680548422E-3</v>
      </c>
      <c r="P133" s="72">
        <f>+'C'!L53/(D!P$94)</f>
        <v>1.9515964677241784E-2</v>
      </c>
      <c r="Q133" s="72">
        <f>+'C'!M53/(D!Q$94)</f>
        <v>-4.0833222810956603E-2</v>
      </c>
      <c r="R133" s="72">
        <f>+'C'!N53/(D!R$94)</f>
        <v>-0.42440782719797376</v>
      </c>
      <c r="S133" s="72">
        <f>+'C'!O53/(D!S$94)</f>
        <v>-0.45777078000695287</v>
      </c>
      <c r="T133" s="72">
        <f>+'C'!P53/(D!T$94)</f>
        <v>-1.2466325855415792</v>
      </c>
      <c r="U133" s="72">
        <f>+'C'!Q53/(D!U$94)</f>
        <v>-1.6787767987498781</v>
      </c>
      <c r="V133" s="72">
        <f>+'C'!R53/(D!V$94)</f>
        <v>-1.38794929590828</v>
      </c>
      <c r="W133" s="72">
        <f>+'C'!S53/(D!W$94)</f>
        <v>-2.3562455001033125</v>
      </c>
      <c r="X133" s="72">
        <f>+'C'!T53/(D!X$94)</f>
        <v>-2.7234211863928159</v>
      </c>
      <c r="Y133" s="72">
        <f>+'C'!U53/(D!Y$94)</f>
        <v>-1.8711773349849492</v>
      </c>
      <c r="Z133" s="72">
        <f>+'C'!V53/(D!Z$94)</f>
        <v>-2.4683153159610223</v>
      </c>
      <c r="AA133" s="72">
        <f>+'C'!W53/(D!AA$94)</f>
        <v>-1.6897085735183177</v>
      </c>
      <c r="AB133" s="72">
        <f>+'C'!X53/(D!AB$94)</f>
        <v>-1.5632836599542514</v>
      </c>
      <c r="AC133" s="72">
        <f>+'C'!Y53/(D!AC$94)</f>
        <v>-1.1737742235342625</v>
      </c>
    </row>
    <row r="134" spans="6:29" x14ac:dyDescent="0.25">
      <c r="F134" s="214" t="s">
        <v>24</v>
      </c>
      <c r="G134" s="215"/>
      <c r="H134" s="72">
        <f>+'C'!D54/(D!H$94)</f>
        <v>-1.7542279708396002</v>
      </c>
      <c r="I134" s="72">
        <f>+'C'!E54/(D!I$94)</f>
        <v>-1.8069129841962601</v>
      </c>
      <c r="J134" s="72">
        <f>+'C'!F54/(D!J$94)</f>
        <v>-2.1695510015993933</v>
      </c>
      <c r="K134" s="72">
        <f>+'C'!G54/(D!K$94)</f>
        <v>-2.1561907961527718</v>
      </c>
      <c r="L134" s="72">
        <f>+'C'!H54/(D!L$94)</f>
        <v>-1.5118625193238593</v>
      </c>
      <c r="M134" s="72">
        <f>+'C'!I54/(D!M$94)</f>
        <v>-1.7752214335354204</v>
      </c>
      <c r="N134" s="72">
        <f>+'C'!J54/(D!N$94)</f>
        <v>-2.1169240942593164</v>
      </c>
      <c r="O134" s="72">
        <f>+'C'!K54/(D!O$94)</f>
        <v>-2.9341767726188492</v>
      </c>
      <c r="P134" s="72">
        <f>+'C'!L54/(D!P$94)</f>
        <v>-3.8022284956239543</v>
      </c>
      <c r="Q134" s="72">
        <f>+'C'!M54/(D!Q$94)</f>
        <v>-3.8721815187402533</v>
      </c>
      <c r="R134" s="72">
        <f>+'C'!N54/(D!R$94)</f>
        <v>-7.5555859476357208</v>
      </c>
      <c r="S134" s="72">
        <f>+'C'!O54/(D!S$94)</f>
        <v>-9.1867847951514996</v>
      </c>
      <c r="T134" s="72">
        <f>+'C'!P54/(D!T$94)</f>
        <v>-9.2756282296504899</v>
      </c>
      <c r="U134" s="72">
        <f>+'C'!Q54/(D!U$94)</f>
        <v>-6.9874193359052112</v>
      </c>
      <c r="V134" s="72">
        <f>+'C'!R54/(D!V$94)</f>
        <v>-4.7733302666176289</v>
      </c>
      <c r="W134" s="72">
        <f>+'C'!S54/(D!W$94)</f>
        <v>-7.2593773270195809</v>
      </c>
      <c r="X134" s="72">
        <f>+'C'!T54/(D!X$94)</f>
        <v>-10.292246694937443</v>
      </c>
      <c r="Y134" s="72">
        <f>+'C'!U54/(D!Y$94)</f>
        <v>-8.6379263488995086</v>
      </c>
      <c r="Z134" s="72">
        <f>+'C'!V54/(D!Z$94)</f>
        <v>-6.2367675485265268</v>
      </c>
      <c r="AA134" s="72">
        <f>+'C'!W54/(D!AA$94)</f>
        <v>-7.7110503242513184</v>
      </c>
      <c r="AB134" s="72">
        <f>+'C'!X54/(D!AB$94)</f>
        <v>-6.1609160659001256</v>
      </c>
      <c r="AC134" s="72">
        <f>+'C'!Y54/(D!AC$94)</f>
        <v>-5.2735461775642047</v>
      </c>
    </row>
    <row r="135" spans="6:29" x14ac:dyDescent="0.25">
      <c r="F135" s="212" t="s">
        <v>25</v>
      </c>
      <c r="G135" s="213"/>
      <c r="H135" s="72">
        <f>+'C'!D55/(D!H$94)</f>
        <v>-0.16252562068922594</v>
      </c>
      <c r="I135" s="72">
        <f>+'C'!E55/(D!I$94)</f>
        <v>-0.25555597029027971</v>
      </c>
      <c r="J135" s="72">
        <f>+'C'!F55/(D!J$94)</f>
        <v>-0.18180870429932494</v>
      </c>
      <c r="K135" s="72">
        <f>+'C'!G55/(D!K$94)</f>
        <v>-0.11573346366979777</v>
      </c>
      <c r="L135" s="72">
        <f>+'C'!H55/(D!L$94)</f>
        <v>-4.8866872178447804E-2</v>
      </c>
      <c r="M135" s="72">
        <f>+'C'!I55/(D!M$94)</f>
        <v>0.24329304947086525</v>
      </c>
      <c r="N135" s="72">
        <f>+'C'!J55/(D!N$94)</f>
        <v>0.41046999398412087</v>
      </c>
      <c r="O135" s="72">
        <f>+'C'!K55/(D!O$94)</f>
        <v>0.50038713059145079</v>
      </c>
      <c r="P135" s="72">
        <f>+'C'!L55/(D!P$94)</f>
        <v>0.66647293810274555</v>
      </c>
      <c r="Q135" s="72">
        <f>+'C'!M55/(D!Q$94)</f>
        <v>0.75442927812755323</v>
      </c>
      <c r="R135" s="72">
        <f>+'C'!N55/(D!R$94)</f>
        <v>0.61075192916694621</v>
      </c>
      <c r="S135" s="72">
        <f>+'C'!O55/(D!S$94)</f>
        <v>0.59923868290409676</v>
      </c>
      <c r="T135" s="72">
        <f>+'C'!P55/(D!T$94)</f>
        <v>0.46394080261511977</v>
      </c>
      <c r="U135" s="72">
        <f>+'C'!Q55/(D!U$94)</f>
        <v>0.27280011045399438</v>
      </c>
      <c r="V135" s="72">
        <f>+'C'!R55/(D!V$94)</f>
        <v>0.13471667928246103</v>
      </c>
      <c r="W135" s="72">
        <f>+'C'!S55/(D!W$94)</f>
        <v>3.0515338291408005E-2</v>
      </c>
      <c r="X135" s="72">
        <f>+'C'!T55/(D!X$94)</f>
        <v>-9.3961555911389622E-3</v>
      </c>
      <c r="Y135" s="72">
        <f>+'C'!U55/(D!Y$94)</f>
        <v>-8.4738284882498946E-2</v>
      </c>
      <c r="Z135" s="72">
        <f>+'C'!V55/(D!Z$94)</f>
        <v>-0.15864688826299436</v>
      </c>
      <c r="AA135" s="72">
        <f>+'C'!W55/(D!AA$94)</f>
        <v>-0.2594057935196582</v>
      </c>
      <c r="AB135" s="72">
        <f>+'C'!X55/(D!AB$94)</f>
        <v>-0.29864240870466313</v>
      </c>
      <c r="AC135" s="72">
        <f>+'C'!Y55/(D!AC$94)</f>
        <v>-0.25101964943252669</v>
      </c>
    </row>
    <row r="136" spans="6:29" ht="15.75" thickBot="1" x14ac:dyDescent="0.3">
      <c r="F136" s="216" t="s">
        <v>26</v>
      </c>
      <c r="G136" s="217"/>
      <c r="H136" s="73">
        <f>+'C'!D56/(D!H$94)</f>
        <v>-2.3124115358993193E-2</v>
      </c>
      <c r="I136" s="73">
        <f>+'C'!E56/(D!I$94)</f>
        <v>-9.8204809267122724E-3</v>
      </c>
      <c r="J136" s="73">
        <f>+'C'!F56/(D!J$94)</f>
        <v>-2.8003785582845875E-3</v>
      </c>
      <c r="K136" s="73">
        <f>+'C'!G56/(D!K$94)</f>
        <v>2.0316172477755047E-8</v>
      </c>
      <c r="L136" s="73">
        <f>+'C'!H56/(D!L$94)</f>
        <v>-1.8564465854106627E-7</v>
      </c>
      <c r="M136" s="73">
        <f>+'C'!I56/(D!M$94)</f>
        <v>0</v>
      </c>
      <c r="N136" s="73">
        <f>+'C'!J56/(D!N$94)</f>
        <v>-6.9660417243093897E-4</v>
      </c>
      <c r="O136" s="73">
        <f>+'C'!K56/(D!O$94)</f>
        <v>-2.0528136107967861E-3</v>
      </c>
      <c r="P136" s="73">
        <f>+'C'!L56/(D!P$94)</f>
        <v>-3.4321743383414426E-3</v>
      </c>
      <c r="Q136" s="73">
        <f>+'C'!M56/(D!Q$94)</f>
        <v>-1.6976658653427E-3</v>
      </c>
      <c r="R136" s="73">
        <f>+'C'!N56/(D!R$94)</f>
        <v>-9.4894278812838822E-4</v>
      </c>
      <c r="S136" s="73">
        <f>+'C'!O56/(D!S$94)</f>
        <v>-3.0052190229920444E-3</v>
      </c>
      <c r="T136" s="73">
        <f>+'C'!P56/(D!T$94)</f>
        <v>-1.4196170873858654E-3</v>
      </c>
      <c r="U136" s="73">
        <f>+'C'!Q56/(D!U$94)</f>
        <v>-2.8114769488578107E-3</v>
      </c>
      <c r="V136" s="73">
        <f>+'C'!R56/(D!V$94)</f>
        <v>-1.560719325760383E-3</v>
      </c>
      <c r="W136" s="73">
        <f>+'C'!S56/(D!W$94)</f>
        <v>-2.3278594728894301E-3</v>
      </c>
      <c r="X136" s="73">
        <f>+'C'!T56/(D!X$94)</f>
        <v>-6.0307948510390471E-4</v>
      </c>
      <c r="Y136" s="73">
        <f>+'C'!U56/(D!Y$94)</f>
        <v>-1.3120986667123332E-3</v>
      </c>
      <c r="Z136" s="73">
        <f>+'C'!V56/(D!Z$94)</f>
        <v>-1.3434453084602749E-3</v>
      </c>
      <c r="AA136" s="73">
        <f>+'C'!W56/(D!AA$94)</f>
        <v>-1.1287541903139118E-4</v>
      </c>
      <c r="AB136" s="73">
        <f>+'C'!X56/(D!AB$94)</f>
        <v>1.2861879986464611E-3</v>
      </c>
      <c r="AC136" s="73">
        <f>+'C'!Y56/(D!AC$94)</f>
        <v>2.5646798233914269E-3</v>
      </c>
    </row>
    <row r="137" spans="6:29" x14ac:dyDescent="0.25">
      <c r="F137" s="1" t="s">
        <v>57</v>
      </c>
    </row>
    <row r="138" spans="6:29" ht="15.75" thickBot="1" x14ac:dyDescent="0.3"/>
    <row r="139" spans="6:29" ht="15.75" thickBot="1" x14ac:dyDescent="0.3">
      <c r="F139" s="8" t="s">
        <v>15</v>
      </c>
      <c r="G139" s="9"/>
      <c r="H139" s="18">
        <v>1995</v>
      </c>
      <c r="I139" s="10">
        <v>1996</v>
      </c>
      <c r="J139" s="18">
        <v>1997</v>
      </c>
      <c r="K139" s="10">
        <v>1998</v>
      </c>
      <c r="L139" s="18">
        <v>1999</v>
      </c>
      <c r="M139" s="10">
        <v>2000</v>
      </c>
      <c r="N139" s="18">
        <v>2001</v>
      </c>
      <c r="O139" s="10">
        <v>2002</v>
      </c>
      <c r="P139" s="18">
        <v>2003</v>
      </c>
      <c r="Q139" s="10">
        <v>2004</v>
      </c>
      <c r="R139" s="18">
        <v>2005</v>
      </c>
      <c r="S139" s="10">
        <v>2006</v>
      </c>
      <c r="T139" s="18">
        <v>2007</v>
      </c>
      <c r="U139" s="10">
        <v>2008</v>
      </c>
      <c r="V139" s="18">
        <v>2009</v>
      </c>
      <c r="W139" s="10">
        <v>2010</v>
      </c>
      <c r="X139" s="18">
        <v>2011</v>
      </c>
      <c r="Y139" s="10">
        <v>2012</v>
      </c>
      <c r="Z139" s="18">
        <v>2013</v>
      </c>
      <c r="AA139" s="10">
        <v>2014</v>
      </c>
      <c r="AB139" s="18">
        <v>2015</v>
      </c>
      <c r="AC139" s="11">
        <v>2016</v>
      </c>
    </row>
    <row r="140" spans="6:29" ht="15.75" thickBot="1" x14ac:dyDescent="0.3">
      <c r="F140" s="191" t="s">
        <v>27</v>
      </c>
      <c r="G140" s="192"/>
      <c r="H140" s="69">
        <f>('C'!D46/2)/(D!H$94)</f>
        <v>-2.2453390628855079</v>
      </c>
      <c r="I140" s="69">
        <f>('C'!E46/2)/(D!I$94)</f>
        <v>-2.1976497308115812</v>
      </c>
      <c r="J140" s="69">
        <f>('C'!F46/2)/(D!J$94)</f>
        <v>-2.2496388731680095</v>
      </c>
      <c r="K140" s="69">
        <f>('C'!G46/2)/(D!K$94)</f>
        <v>-2.5583268997146549</v>
      </c>
      <c r="L140" s="69">
        <f>('C'!H46/2)/(D!L$94)</f>
        <v>-1.5334195886764388</v>
      </c>
      <c r="M140" s="69">
        <f>('C'!I46/2)/(D!M$94)</f>
        <v>-1.594646285382342</v>
      </c>
      <c r="N140" s="69">
        <f>('C'!J46/2)/(D!N$94)</f>
        <v>-1.7047530262657689</v>
      </c>
      <c r="O140" s="69">
        <f>('C'!K46/2)/(D!O$94)</f>
        <v>-1.896216558549833</v>
      </c>
      <c r="P140" s="69">
        <f>('C'!L46/2)/(D!P$94)</f>
        <v>-2.0394676409839829</v>
      </c>
      <c r="Q140" s="69">
        <f>('C'!M46/2)/(D!Q$94)</f>
        <v>-1.7534726054636365</v>
      </c>
      <c r="R140" s="69">
        <f>('C'!N46/2)/(D!R$94)</f>
        <v>-3.9099493914050827</v>
      </c>
      <c r="S140" s="69">
        <f>('C'!O46/2)/(D!S$94)</f>
        <v>-5.2554587409823625</v>
      </c>
      <c r="T140" s="69">
        <f>('C'!P46/2)/(D!T$94)</f>
        <v>-6.2124206911397879</v>
      </c>
      <c r="U140" s="69">
        <f>('C'!Q46/2)/(D!U$94)</f>
        <v>-5.1418117752562003</v>
      </c>
      <c r="V140" s="69">
        <f>('C'!R46/2)/(D!V$94)</f>
        <v>-3.7682193974968974</v>
      </c>
      <c r="W140" s="69">
        <f>('C'!S46/2)/(D!W$94)</f>
        <v>-5.6067168584884994</v>
      </c>
      <c r="X140" s="69">
        <f>('C'!T46/2)/(D!X$94)</f>
        <v>-7.9812865310583989</v>
      </c>
      <c r="Y140" s="69">
        <f>('C'!U46/2)/(D!Y$94)</f>
        <v>-7.475890865822417</v>
      </c>
      <c r="Z140" s="69">
        <f>('C'!V46/2)/(D!Z$94)</f>
        <v>-6.0918595070122867</v>
      </c>
      <c r="AA140" s="69">
        <f>('C'!W46/2)/(D!AA$94)</f>
        <v>-5.7618523576414731</v>
      </c>
      <c r="AB140" s="69">
        <f>('C'!X46/2)/(D!AB$94)</f>
        <v>-5.0402776851926188</v>
      </c>
      <c r="AC140" s="69">
        <f>('C'!Y46/2)/(D!AC$94)</f>
        <v>-4.3790930350378607</v>
      </c>
    </row>
    <row r="141" spans="6:29" x14ac:dyDescent="0.25">
      <c r="F141" s="212" t="s">
        <v>17</v>
      </c>
      <c r="G141" s="213"/>
      <c r="H141" s="71">
        <f>('C'!D47/2)/(D!H$94)</f>
        <v>-2.7928104871644259E-2</v>
      </c>
      <c r="I141" s="71">
        <f>('C'!E47/2)/(D!I$94)</f>
        <v>-2.54556990351687E-2</v>
      </c>
      <c r="J141" s="71">
        <f>('C'!F47/2)/(D!J$94)</f>
        <v>-7.5881237699097936E-2</v>
      </c>
      <c r="K141" s="71">
        <f>('C'!G47/2)/(D!K$94)</f>
        <v>-0.23889285915036271</v>
      </c>
      <c r="L141" s="71">
        <f>('C'!H47/2)/(D!L$94)</f>
        <v>-0.11469833614648645</v>
      </c>
      <c r="M141" s="71">
        <f>('C'!I47/2)/(D!M$94)</f>
        <v>-6.1522845853980233E-2</v>
      </c>
      <c r="N141" s="71">
        <f>('C'!J47/2)/(D!N$94)</f>
        <v>-7.3501887482870565E-2</v>
      </c>
      <c r="O141" s="71">
        <f>('C'!K47/2)/(D!O$94)</f>
        <v>-0.13593528960225496</v>
      </c>
      <c r="P141" s="71">
        <f>('C'!L47/2)/(D!P$94)</f>
        <v>-5.304197662595421E-2</v>
      </c>
      <c r="Q141" s="71">
        <f>('C'!M47/2)/(D!Q$94)</f>
        <v>-6.8056453280391724E-4</v>
      </c>
      <c r="R141" s="71">
        <f>('C'!N47/2)/(D!R$94)</f>
        <v>-9.9143653665180013E-3</v>
      </c>
      <c r="S141" s="71">
        <f>('C'!O47/2)/(D!S$94)</f>
        <v>4.6499241691540197E-2</v>
      </c>
      <c r="T141" s="71">
        <f>('C'!P47/2)/(D!T$94)</f>
        <v>-6.28015362156185E-2</v>
      </c>
      <c r="U141" s="71">
        <f>('C'!Q47/2)/(D!U$94)</f>
        <v>-8.76316229421336E-2</v>
      </c>
      <c r="V141" s="71">
        <f>('C'!R47/2)/(D!V$94)</f>
        <v>-5.1793488481247284E-2</v>
      </c>
      <c r="W141" s="71">
        <f>('C'!S47/2)/(D!W$94)</f>
        <v>-5.4995881253776309E-2</v>
      </c>
      <c r="X141" s="71">
        <f>('C'!T47/2)/(D!X$94)</f>
        <v>-2.9992775517095276E-2</v>
      </c>
      <c r="Y141" s="71">
        <f>('C'!U47/2)/(D!Y$94)</f>
        <v>-7.3373884068094655E-2</v>
      </c>
      <c r="Z141" s="71">
        <f>('C'!V47/2)/(D!Z$94)</f>
        <v>-8.569004509140131E-2</v>
      </c>
      <c r="AA141" s="71">
        <f>('C'!W47/2)/(D!AA$94)</f>
        <v>-8.6037962784713332E-2</v>
      </c>
      <c r="AB141" s="71">
        <f>('C'!X47/2)/(D!AB$94)</f>
        <v>-0.1036281295577534</v>
      </c>
      <c r="AC141" s="71">
        <f>('C'!Y47/2)/(D!AC$94)</f>
        <v>-0.21213747534188002</v>
      </c>
    </row>
    <row r="142" spans="6:29" x14ac:dyDescent="0.25">
      <c r="F142" s="214" t="s">
        <v>18</v>
      </c>
      <c r="G142" s="215"/>
      <c r="H142" s="72">
        <f>('C'!D48/2)/(D!H$94)</f>
        <v>-1.147220529106365E-2</v>
      </c>
      <c r="I142" s="72">
        <f>('C'!E48/2)/(D!I$94)</f>
        <v>-4.2690534529352987E-2</v>
      </c>
      <c r="J142" s="72">
        <f>('C'!F48/2)/(D!J$94)</f>
        <v>-5.0561319730492209E-2</v>
      </c>
      <c r="K142" s="72">
        <f>('C'!G48/2)/(D!K$94)</f>
        <v>-1.37495893675813E-2</v>
      </c>
      <c r="L142" s="72">
        <f>('C'!H48/2)/(D!L$94)</f>
        <v>-5.4712729653576698E-3</v>
      </c>
      <c r="M142" s="72">
        <f>('C'!I48/2)/(D!M$94)</f>
        <v>-1.0345043624616483E-2</v>
      </c>
      <c r="N142" s="72">
        <f>('C'!J48/2)/(D!N$94)</f>
        <v>-1.797436619234119E-2</v>
      </c>
      <c r="O142" s="72">
        <f>('C'!K48/2)/(D!O$94)</f>
        <v>-2.1775024401491091E-2</v>
      </c>
      <c r="P142" s="72">
        <f>('C'!L48/2)/(D!P$94)</f>
        <v>-2.6193012536618262E-2</v>
      </c>
      <c r="Q142" s="72">
        <f>('C'!M48/2)/(D!Q$94)</f>
        <v>-2.7279779755797016E-2</v>
      </c>
      <c r="R142" s="72">
        <f>('C'!N48/2)/(D!R$94)</f>
        <v>-2.3118386101794761E-2</v>
      </c>
      <c r="S142" s="72">
        <f>('C'!O48/2)/(D!S$94)</f>
        <v>-1.9825872461474398E-2</v>
      </c>
      <c r="T142" s="72">
        <f>('C'!P48/2)/(D!T$94)</f>
        <v>-1.9643842728250958E-2</v>
      </c>
      <c r="U142" s="72">
        <f>('C'!Q48/2)/(D!U$94)</f>
        <v>-1.6557234755308622E-2</v>
      </c>
      <c r="V142" s="72">
        <f>('C'!R48/2)/(D!V$94)</f>
        <v>-9.0782603471230381E-3</v>
      </c>
      <c r="W142" s="72">
        <f>('C'!S48/2)/(D!W$94)</f>
        <v>-1.7130362336481419E-2</v>
      </c>
      <c r="X142" s="72">
        <f>('C'!T48/2)/(D!X$94)</f>
        <v>-1.1914404940109116E-2</v>
      </c>
      <c r="Y142" s="72">
        <f>('C'!U48/2)/(D!Y$94)</f>
        <v>-1.5636074189662397E-2</v>
      </c>
      <c r="Z142" s="72">
        <f>('C'!V48/2)/(D!Z$94)</f>
        <v>-2.1277866219592202E-2</v>
      </c>
      <c r="AA142" s="72">
        <f>('C'!W48/2)/(D!AA$94)</f>
        <v>-2.3761051759317895E-2</v>
      </c>
      <c r="AB142" s="72">
        <f>('C'!X48/2)/(D!AB$94)</f>
        <v>-4.1484052363022952E-2</v>
      </c>
      <c r="AC142" s="72">
        <f>('C'!Y48/2)/(D!AC$94)</f>
        <v>-6.0751703429284126E-2</v>
      </c>
    </row>
    <row r="143" spans="6:29" x14ac:dyDescent="0.25">
      <c r="F143" s="212" t="s">
        <v>19</v>
      </c>
      <c r="G143" s="213"/>
      <c r="H143" s="72">
        <f>('C'!D49/2)/(D!H$94)</f>
        <v>-6.8314667149953004E-2</v>
      </c>
      <c r="I143" s="72">
        <f>('C'!E49/2)/(D!I$94)</f>
        <v>-5.5628730146297566E-2</v>
      </c>
      <c r="J143" s="72">
        <f>('C'!F49/2)/(D!J$94)</f>
        <v>-6.1559945347784278E-2</v>
      </c>
      <c r="K143" s="72">
        <f>('C'!G49/2)/(D!K$94)</f>
        <v>-4.3156385591801426E-2</v>
      </c>
      <c r="L143" s="72">
        <f>('C'!H49/2)/(D!L$94)</f>
        <v>-4.3461740924090955E-2</v>
      </c>
      <c r="M143" s="72">
        <f>('C'!I49/2)/(D!M$94)</f>
        <v>-5.6160248452865512E-2</v>
      </c>
      <c r="N143" s="72">
        <f>('C'!J49/2)/(D!N$94)</f>
        <v>-3.6596804704786781E-2</v>
      </c>
      <c r="O143" s="72">
        <f>('C'!K49/2)/(D!O$94)</f>
        <v>-2.0872405813322639E-2</v>
      </c>
      <c r="P143" s="72">
        <f>('C'!L49/2)/(D!P$94)</f>
        <v>-3.7212953208335751E-2</v>
      </c>
      <c r="Q143" s="72">
        <f>('C'!M49/2)/(D!Q$94)</f>
        <v>-4.2673660569892323E-2</v>
      </c>
      <c r="R143" s="72">
        <f>('C'!N49/2)/(D!R$94)</f>
        <v>-4.9229950753154429E-2</v>
      </c>
      <c r="S143" s="72">
        <f>('C'!O49/2)/(D!S$94)</f>
        <v>-4.7426345846490719E-2</v>
      </c>
      <c r="T143" s="72">
        <f>('C'!P49/2)/(D!T$94)</f>
        <v>-4.1554619437864891E-2</v>
      </c>
      <c r="U143" s="72">
        <f>('C'!Q49/2)/(D!U$94)</f>
        <v>-3.1755408576175981E-2</v>
      </c>
      <c r="V143" s="72">
        <f>('C'!R49/2)/(D!V$94)</f>
        <v>-3.0884404269249002E-2</v>
      </c>
      <c r="W143" s="72">
        <f>('C'!S49/2)/(D!W$94)</f>
        <v>-3.7269530547373204E-2</v>
      </c>
      <c r="X143" s="72">
        <f>('C'!T49/2)/(D!X$94)</f>
        <v>-3.7887834661221108E-2</v>
      </c>
      <c r="Y143" s="72">
        <f>('C'!U49/2)/(D!Y$94)</f>
        <v>-1.2982871801077248E-2</v>
      </c>
      <c r="Z143" s="72">
        <f>('C'!V49/2)/(D!Z$94)</f>
        <v>-2.168955438935034E-2</v>
      </c>
      <c r="AA143" s="72">
        <f>('C'!W49/2)/(D!AA$94)</f>
        <v>1.9298209042155896E-4</v>
      </c>
      <c r="AB143" s="72">
        <f>('C'!X49/2)/(D!AB$94)</f>
        <v>-1.3360126087991489E-2</v>
      </c>
      <c r="AC143" s="72">
        <f>('C'!Y49/2)/(D!AC$94)</f>
        <v>-8.2283828746132614E-3</v>
      </c>
    </row>
    <row r="144" spans="6:29" x14ac:dyDescent="0.25">
      <c r="F144" s="214" t="s">
        <v>20</v>
      </c>
      <c r="G144" s="215"/>
      <c r="H144" s="72">
        <f>('C'!D50/2)/(D!H$94)</f>
        <v>0.12598537734249782</v>
      </c>
      <c r="I144" s="72">
        <f>('C'!E50/2)/(D!I$94)</f>
        <v>9.2540396123798885E-3</v>
      </c>
      <c r="J144" s="72">
        <f>('C'!F50/2)/(D!J$94)</f>
        <v>2.4177525677708228E-2</v>
      </c>
      <c r="K144" s="72">
        <f>('C'!G50/2)/(D!K$94)</f>
        <v>1.8874125476240875E-2</v>
      </c>
      <c r="L144" s="72">
        <f>('C'!H50/2)/(D!L$94)</f>
        <v>0.2616005614366077</v>
      </c>
      <c r="M144" s="72">
        <f>('C'!I50/2)/(D!M$94)</f>
        <v>0.13134913469463752</v>
      </c>
      <c r="N144" s="72">
        <f>('C'!J50/2)/(D!N$94)</f>
        <v>7.0291682634481351E-2</v>
      </c>
      <c r="O144" s="72">
        <f>('C'!K50/2)/(D!O$94)</f>
        <v>2.6845628921359797E-2</v>
      </c>
      <c r="P144" s="72">
        <f>('C'!L50/2)/(D!P$94)</f>
        <v>0.18900480113251725</v>
      </c>
      <c r="Q144" s="72">
        <f>('C'!M50/2)/(D!Q$94)</f>
        <v>0.53522600372485107</v>
      </c>
      <c r="R144" s="72">
        <f>('C'!N50/2)/(D!R$94)</f>
        <v>0.60211971423394695</v>
      </c>
      <c r="S144" s="72">
        <f>('C'!O50/2)/(D!S$94)</f>
        <v>0.22868877907244836</v>
      </c>
      <c r="T144" s="72">
        <f>('C'!P50/2)/(D!T$94)</f>
        <v>3.2003889138350658E-2</v>
      </c>
      <c r="U144" s="72">
        <f>('C'!Q50/2)/(D!U$94)</f>
        <v>0.23578546268340028</v>
      </c>
      <c r="V144" s="72">
        <f>('C'!R50/2)/(D!V$94)</f>
        <v>4.3909321903748362E-2</v>
      </c>
      <c r="W144" s="72">
        <f>('C'!S50/2)/(D!W$94)</f>
        <v>0.12379836157375633</v>
      </c>
      <c r="X144" s="72">
        <f>('C'!T50/2)/(D!X$94)</f>
        <v>-0.46539841262630266</v>
      </c>
      <c r="Y144" s="72">
        <f>('C'!U50/2)/(D!Y$94)</f>
        <v>-1.2522138213328877</v>
      </c>
      <c r="Z144" s="72">
        <f>('C'!V50/2)/(D!Z$94)</f>
        <v>-0.69713391617693554</v>
      </c>
      <c r="AA144" s="72">
        <f>('C'!W50/2)/(D!AA$94)</f>
        <v>3.7900691008696745E-2</v>
      </c>
      <c r="AB144" s="72">
        <f>('C'!X50/2)/(D!AB$94)</f>
        <v>1.4156064017171005E-2</v>
      </c>
      <c r="AC144" s="72">
        <f>('C'!Y50/2)/(D!AC$94)</f>
        <v>-0.19856109144574999</v>
      </c>
    </row>
    <row r="145" spans="6:29" x14ac:dyDescent="0.25">
      <c r="F145" s="212" t="s">
        <v>21</v>
      </c>
      <c r="G145" s="213"/>
      <c r="H145" s="72">
        <f>('C'!D51/2)/(D!H$94)</f>
        <v>2.2764186927176133E-2</v>
      </c>
      <c r="I145" s="72">
        <f>('C'!E51/2)/(D!I$94)</f>
        <v>1.5376253805235475E-2</v>
      </c>
      <c r="J145" s="72">
        <f>('C'!F51/2)/(D!J$94)</f>
        <v>2.9550262804365693E-2</v>
      </c>
      <c r="K145" s="72">
        <f>('C'!G51/2)/(D!K$94)</f>
        <v>1.1386005861519279E-2</v>
      </c>
      <c r="L145" s="72">
        <f>('C'!H51/2)/(D!L$94)</f>
        <v>3.6599914048118166E-2</v>
      </c>
      <c r="M145" s="72">
        <f>('C'!I51/2)/(D!M$94)</f>
        <v>2.4698113259318762E-2</v>
      </c>
      <c r="N145" s="72">
        <f>('C'!J51/2)/(D!N$94)</f>
        <v>4.5870151092405831E-2</v>
      </c>
      <c r="O145" s="72">
        <f>('C'!K51/2)/(D!O$94)</f>
        <v>5.0807118997932312E-2</v>
      </c>
      <c r="P145" s="72">
        <f>('C'!L51/2)/(D!P$94)</f>
        <v>4.0269622913960239E-2</v>
      </c>
      <c r="Q145" s="72">
        <f>('C'!M51/2)/(D!Q$94)</f>
        <v>8.7551278433236082E-2</v>
      </c>
      <c r="R145" s="72">
        <f>('C'!N51/2)/(D!R$94)</f>
        <v>2.3652247015061616E-2</v>
      </c>
      <c r="S145" s="72">
        <f>('C'!O51/2)/(D!S$94)</f>
        <v>5.286118627941587E-2</v>
      </c>
      <c r="T145" s="72">
        <f>('C'!P51/2)/(D!T$94)</f>
        <v>3.4240246959360836E-2</v>
      </c>
      <c r="U145" s="72">
        <f>('C'!Q51/2)/(D!U$94)</f>
        <v>5.1909486234024041E-2</v>
      </c>
      <c r="V145" s="72">
        <f>('C'!R51/2)/(D!V$94)</f>
        <v>9.661956031455117E-2</v>
      </c>
      <c r="W145" s="72">
        <f>('C'!S51/2)/(D!W$94)</f>
        <v>7.0200846421789448E-2</v>
      </c>
      <c r="X145" s="72">
        <f>('C'!T51/2)/(D!X$94)</f>
        <v>2.5836038792052349E-2</v>
      </c>
      <c r="Y145" s="72">
        <f>('C'!U51/2)/(D!Y$94)</f>
        <v>5.762991605078624E-2</v>
      </c>
      <c r="Z145" s="72">
        <f>('C'!V51/2)/(D!Z$94)</f>
        <v>3.456795272873988E-2</v>
      </c>
      <c r="AA145" s="72">
        <f>('C'!W51/2)/(D!AA$94)</f>
        <v>7.8969774590451944E-2</v>
      </c>
      <c r="AB145" s="72">
        <f>('C'!X51/2)/(D!AB$94)</f>
        <v>7.0379127495727625E-2</v>
      </c>
      <c r="AC145" s="72">
        <f>('C'!Y51/2)/(D!AC$94)</f>
        <v>8.18284126192661E-2</v>
      </c>
    </row>
    <row r="146" spans="6:29" x14ac:dyDescent="0.25">
      <c r="F146" s="214" t="s">
        <v>22</v>
      </c>
      <c r="G146" s="215"/>
      <c r="H146" s="72">
        <f>('C'!D52/2)/(D!H$94)</f>
        <v>-0.89568155125305637</v>
      </c>
      <c r="I146" s="72">
        <f>('C'!E52/2)/(D!I$94)</f>
        <v>-0.73719698374566756</v>
      </c>
      <c r="J146" s="72">
        <f>('C'!F52/2)/(D!J$94)</f>
        <v>-0.5811450474941392</v>
      </c>
      <c r="K146" s="72">
        <f>('C'!G52/2)/(D!K$94)</f>
        <v>-0.63320596654753059</v>
      </c>
      <c r="L146" s="72">
        <f>('C'!H52/2)/(D!L$94)</f>
        <v>-0.6788565518275036</v>
      </c>
      <c r="M146" s="72">
        <f>('C'!I52/2)/(D!M$94)</f>
        <v>-0.69392806673612584</v>
      </c>
      <c r="N146" s="72">
        <f>('C'!J52/2)/(D!N$94)</f>
        <v>-0.75061245123135978</v>
      </c>
      <c r="O146" s="72">
        <f>('C'!K52/2)/(D!O$94)</f>
        <v>-0.57681159469893151</v>
      </c>
      <c r="P146" s="72">
        <f>('C'!L52/2)/(D!P$94)</f>
        <v>-0.59245823378770734</v>
      </c>
      <c r="Q146" s="72">
        <f>('C'!M52/2)/(D!Q$94)</f>
        <v>-0.72547431811873087</v>
      </c>
      <c r="R146" s="72">
        <f>('C'!N52/2)/(D!R$94)</f>
        <v>-0.76836324255948174</v>
      </c>
      <c r="S146" s="72">
        <f>('C'!O52/2)/(D!S$94)</f>
        <v>-0.99209469253043081</v>
      </c>
      <c r="T146" s="72">
        <f>('C'!P52/2)/(D!T$94)</f>
        <v>-1.12479500920238</v>
      </c>
      <c r="U146" s="72">
        <f>('C'!Q52/2)/(D!U$94)</f>
        <v>-1.095458711423686</v>
      </c>
      <c r="V146" s="72">
        <f>('C'!R52/2)/(D!V$94)</f>
        <v>-0.80293032960973698</v>
      </c>
      <c r="W146" s="72">
        <f>('C'!S52/2)/(D!W$94)</f>
        <v>-0.89760264432497439</v>
      </c>
      <c r="X146" s="72">
        <f>('C'!T52/2)/(D!X$94)</f>
        <v>-0.94909559135592014</v>
      </c>
      <c r="Y146" s="72">
        <f>('C'!U52/2)/(D!Y$94)</f>
        <v>-0.88173709811724199</v>
      </c>
      <c r="Z146" s="72">
        <f>('C'!V52/2)/(D!Z$94)</f>
        <v>-0.86809948014937077</v>
      </c>
      <c r="AA146" s="72">
        <f>('C'!W52/2)/(D!AA$94)</f>
        <v>-0.93897800478871629</v>
      </c>
      <c r="AB146" s="72">
        <f>('C'!X52/2)/(D!AB$94)</f>
        <v>-0.95556260399230575</v>
      </c>
      <c r="AC146" s="72">
        <f>('C'!Y52/2)/(D!AC$94)</f>
        <v>-0.63335510921179738</v>
      </c>
    </row>
    <row r="147" spans="6:29" x14ac:dyDescent="0.25">
      <c r="F147" s="212" t="s">
        <v>23</v>
      </c>
      <c r="G147" s="213"/>
      <c r="H147" s="72">
        <f>('C'!D53/2)/(D!H$94)</f>
        <v>-0.42075332622025552</v>
      </c>
      <c r="I147" s="72">
        <f>('C'!E53/2)/(D!I$94)</f>
        <v>-0.32516330760463452</v>
      </c>
      <c r="J147" s="72">
        <f>('C'!F53/2)/(D!J$94)</f>
        <v>-0.35713904571099525</v>
      </c>
      <c r="K147" s="72">
        <f>('C'!G53/2)/(D!K$94)</f>
        <v>-0.52362013603715651</v>
      </c>
      <c r="L147" s="72">
        <f>('C'!H53/2)/(D!L$94)</f>
        <v>-0.20876742593680345</v>
      </c>
      <c r="M147" s="72">
        <f>('C'!I53/2)/(D!M$94)</f>
        <v>-0.16277313663643225</v>
      </c>
      <c r="N147" s="72">
        <f>('C'!J53/2)/(D!N$94)</f>
        <v>-8.8653998157484787E-2</v>
      </c>
      <c r="O147" s="72">
        <f>('C'!K53/2)/(D!O$94)</f>
        <v>-5.537641340274211E-4</v>
      </c>
      <c r="P147" s="72">
        <f>('C'!L53/2)/(D!P$94)</f>
        <v>9.7579823386208919E-3</v>
      </c>
      <c r="Q147" s="72">
        <f>('C'!M53/2)/(D!Q$94)</f>
        <v>-2.0416611405478301E-2</v>
      </c>
      <c r="R147" s="72">
        <f>('C'!N53/2)/(D!R$94)</f>
        <v>-0.21220391359898688</v>
      </c>
      <c r="S147" s="72">
        <f>('C'!O53/2)/(D!S$94)</f>
        <v>-0.22888539000347644</v>
      </c>
      <c r="T147" s="72">
        <f>('C'!P53/2)/(D!T$94)</f>
        <v>-0.62331629277078959</v>
      </c>
      <c r="U147" s="72">
        <f>('C'!Q53/2)/(D!U$94)</f>
        <v>-0.83938839937493903</v>
      </c>
      <c r="V147" s="72">
        <f>('C'!R53/2)/(D!V$94)</f>
        <v>-0.69397464795413999</v>
      </c>
      <c r="W147" s="72">
        <f>('C'!S53/2)/(D!W$94)</f>
        <v>-1.1781227500516562</v>
      </c>
      <c r="X147" s="72">
        <f>('C'!T53/2)/(D!X$94)</f>
        <v>-1.361710593196408</v>
      </c>
      <c r="Y147" s="72">
        <f>('C'!U53/2)/(D!Y$94)</f>
        <v>-0.9355886674924746</v>
      </c>
      <c r="Z147" s="72">
        <f>('C'!V53/2)/(D!Z$94)</f>
        <v>-1.2341576579805111</v>
      </c>
      <c r="AA147" s="72">
        <f>('C'!W53/2)/(D!AA$94)</f>
        <v>-0.84485428675915886</v>
      </c>
      <c r="AB147" s="72">
        <f>('C'!X53/2)/(D!AB$94)</f>
        <v>-0.78164182997712572</v>
      </c>
      <c r="AC147" s="72">
        <f>('C'!Y53/2)/(D!AC$94)</f>
        <v>-0.58688711176713126</v>
      </c>
    </row>
    <row r="148" spans="6:29" x14ac:dyDescent="0.25">
      <c r="F148" s="214" t="s">
        <v>24</v>
      </c>
      <c r="G148" s="215"/>
      <c r="H148" s="72">
        <f>('C'!D54/2)/(D!H$94)</f>
        <v>-0.87711398541980012</v>
      </c>
      <c r="I148" s="72">
        <f>('C'!E54/2)/(D!I$94)</f>
        <v>-0.90345649209813006</v>
      </c>
      <c r="J148" s="72">
        <f>('C'!F54/2)/(D!J$94)</f>
        <v>-1.0847755007996966</v>
      </c>
      <c r="K148" s="72">
        <f>('C'!G54/2)/(D!K$94)</f>
        <v>-1.0780953980763859</v>
      </c>
      <c r="L148" s="72">
        <f>('C'!H54/2)/(D!L$94)</f>
        <v>-0.75593125966192964</v>
      </c>
      <c r="M148" s="72">
        <f>('C'!I54/2)/(D!M$94)</f>
        <v>-0.8876107167677102</v>
      </c>
      <c r="N148" s="72">
        <f>('C'!J54/2)/(D!N$94)</f>
        <v>-1.0584620471296582</v>
      </c>
      <c r="O148" s="72">
        <f>('C'!K54/2)/(D!O$94)</f>
        <v>-1.4670883863094246</v>
      </c>
      <c r="P148" s="72">
        <f>('C'!L54/2)/(D!P$94)</f>
        <v>-1.9011142478119771</v>
      </c>
      <c r="Q148" s="72">
        <f>('C'!M54/2)/(D!Q$94)</f>
        <v>-1.9360907593701266</v>
      </c>
      <c r="R148" s="72">
        <f>('C'!N54/2)/(D!R$94)</f>
        <v>-3.7777929738178604</v>
      </c>
      <c r="S148" s="72">
        <f>('C'!O54/2)/(D!S$94)</f>
        <v>-4.5933923975757498</v>
      </c>
      <c r="T148" s="72">
        <f>('C'!P54/2)/(D!T$94)</f>
        <v>-4.637814114825245</v>
      </c>
      <c r="U148" s="72">
        <f>('C'!Q54/2)/(D!U$94)</f>
        <v>-3.4937096679526056</v>
      </c>
      <c r="V148" s="72">
        <f>('C'!R54/2)/(D!V$94)</f>
        <v>-2.3866651333088145</v>
      </c>
      <c r="W148" s="72">
        <f>('C'!S54/2)/(D!W$94)</f>
        <v>-3.6296886635097905</v>
      </c>
      <c r="X148" s="72">
        <f>('C'!T54/2)/(D!X$94)</f>
        <v>-5.1461233474687216</v>
      </c>
      <c r="Y148" s="72">
        <f>('C'!U54/2)/(D!Y$94)</f>
        <v>-4.3189631744497543</v>
      </c>
      <c r="Z148" s="72">
        <f>('C'!V54/2)/(D!Z$94)</f>
        <v>-3.1183837742632634</v>
      </c>
      <c r="AA148" s="72">
        <f>('C'!W54/2)/(D!AA$94)</f>
        <v>-3.8555251621256592</v>
      </c>
      <c r="AB148" s="72">
        <f>('C'!X54/2)/(D!AB$94)</f>
        <v>-3.0804580329500628</v>
      </c>
      <c r="AC148" s="72">
        <f>('C'!Y54/2)/(D!AC$94)</f>
        <v>-2.6367730887821024</v>
      </c>
    </row>
    <row r="149" spans="6:29" x14ac:dyDescent="0.25">
      <c r="F149" s="212" t="s">
        <v>25</v>
      </c>
      <c r="G149" s="213"/>
      <c r="H149" s="72">
        <f>('C'!D55/2)/(D!H$94)</f>
        <v>-8.1262810344612968E-2</v>
      </c>
      <c r="I149" s="72">
        <f>('C'!E55/2)/(D!I$94)</f>
        <v>-0.12777798514513986</v>
      </c>
      <c r="J149" s="72">
        <f>('C'!F55/2)/(D!J$94)</f>
        <v>-9.0904352149662471E-2</v>
      </c>
      <c r="K149" s="72">
        <f>('C'!G55/2)/(D!K$94)</f>
        <v>-5.7866731834898884E-2</v>
      </c>
      <c r="L149" s="72">
        <f>('C'!H55/2)/(D!L$94)</f>
        <v>-2.4433436089223902E-2</v>
      </c>
      <c r="M149" s="72">
        <f>('C'!I55/2)/(D!M$94)</f>
        <v>0.12164652473543262</v>
      </c>
      <c r="N149" s="72">
        <f>('C'!J55/2)/(D!N$94)</f>
        <v>0.20523499699206044</v>
      </c>
      <c r="O149" s="72">
        <f>('C'!K55/2)/(D!O$94)</f>
        <v>0.2501935652957254</v>
      </c>
      <c r="P149" s="72">
        <f>('C'!L55/2)/(D!P$94)</f>
        <v>0.33323646905137277</v>
      </c>
      <c r="Q149" s="72">
        <f>('C'!M55/2)/(D!Q$94)</f>
        <v>0.37721463906377661</v>
      </c>
      <c r="R149" s="72">
        <f>('C'!N55/2)/(D!R$94)</f>
        <v>0.3053759645834731</v>
      </c>
      <c r="S149" s="72">
        <f>('C'!O55/2)/(D!S$94)</f>
        <v>0.29961934145204838</v>
      </c>
      <c r="T149" s="72">
        <f>('C'!P55/2)/(D!T$94)</f>
        <v>0.23197040130755989</v>
      </c>
      <c r="U149" s="72">
        <f>('C'!Q55/2)/(D!U$94)</f>
        <v>0.13640005522699719</v>
      </c>
      <c r="V149" s="72">
        <f>('C'!R55/2)/(D!V$94)</f>
        <v>6.7358339641230516E-2</v>
      </c>
      <c r="W149" s="72">
        <f>('C'!S55/2)/(D!W$94)</f>
        <v>1.5257669145704002E-2</v>
      </c>
      <c r="X149" s="72">
        <f>('C'!T55/2)/(D!X$94)</f>
        <v>-4.6980777955694811E-3</v>
      </c>
      <c r="Y149" s="72">
        <f>('C'!U55/2)/(D!Y$94)</f>
        <v>-4.2369142441249473E-2</v>
      </c>
      <c r="Z149" s="72">
        <f>('C'!V55/2)/(D!Z$94)</f>
        <v>-7.9323444131497181E-2</v>
      </c>
      <c r="AA149" s="72">
        <f>('C'!W55/2)/(D!AA$94)</f>
        <v>-0.1297028967598291</v>
      </c>
      <c r="AB149" s="72">
        <f>('C'!X55/2)/(D!AB$94)</f>
        <v>-0.14932120435233157</v>
      </c>
      <c r="AC149" s="72">
        <f>('C'!Y55/2)/(D!AC$94)</f>
        <v>-0.12550982471626335</v>
      </c>
    </row>
    <row r="150" spans="6:29" ht="15.75" thickBot="1" x14ac:dyDescent="0.3">
      <c r="F150" s="216" t="s">
        <v>26</v>
      </c>
      <c r="G150" s="217"/>
      <c r="H150" s="73">
        <f>('C'!D56/2)/(D!H$94)</f>
        <v>-1.1562057679496597E-2</v>
      </c>
      <c r="I150" s="73">
        <f>('C'!E56/2)/(D!I$94)</f>
        <v>-4.9102404633561362E-3</v>
      </c>
      <c r="J150" s="73">
        <f>('C'!F56/2)/(D!J$94)</f>
        <v>-1.4001892791422937E-3</v>
      </c>
      <c r="K150" s="73">
        <f>('C'!G56/2)/(D!K$94)</f>
        <v>1.0158086238877524E-8</v>
      </c>
      <c r="L150" s="73">
        <f>('C'!H56/2)/(D!L$94)</f>
        <v>-9.2822329270533136E-8</v>
      </c>
      <c r="M150" s="73">
        <f>('C'!I56/2)/(D!M$94)</f>
        <v>0</v>
      </c>
      <c r="N150" s="73">
        <f>('C'!J56/2)/(D!N$94)</f>
        <v>-3.4830208621546948E-4</v>
      </c>
      <c r="O150" s="73">
        <f>('C'!K56/2)/(D!O$94)</f>
        <v>-1.026406805398393E-3</v>
      </c>
      <c r="P150" s="73">
        <f>('C'!L56/2)/(D!P$94)</f>
        <v>-1.7160871691707213E-3</v>
      </c>
      <c r="Q150" s="73">
        <f>('C'!M56/2)/(D!Q$94)</f>
        <v>-8.4883293267134998E-4</v>
      </c>
      <c r="R150" s="73">
        <f>('C'!N56/2)/(D!R$94)</f>
        <v>-4.7447139406419411E-4</v>
      </c>
      <c r="S150" s="73">
        <f>('C'!O56/2)/(D!S$94)</f>
        <v>-1.5026095114960222E-3</v>
      </c>
      <c r="T150" s="73">
        <f>('C'!P56/2)/(D!T$94)</f>
        <v>-7.0980854369293272E-4</v>
      </c>
      <c r="U150" s="73">
        <f>('C'!Q56/2)/(D!U$94)</f>
        <v>-1.4057384744289054E-3</v>
      </c>
      <c r="V150" s="73">
        <f>('C'!R56/2)/(D!V$94)</f>
        <v>-7.8035966288019149E-4</v>
      </c>
      <c r="W150" s="73">
        <f>('C'!S56/2)/(D!W$94)</f>
        <v>-1.1639297364447151E-3</v>
      </c>
      <c r="X150" s="73">
        <f>('C'!T56/2)/(D!X$94)</f>
        <v>-3.0153974255195235E-4</v>
      </c>
      <c r="Y150" s="73">
        <f>('C'!U56/2)/(D!Y$94)</f>
        <v>-6.5604933335616658E-4</v>
      </c>
      <c r="Z150" s="73">
        <f>('C'!V56/2)/(D!Z$94)</f>
        <v>-6.7172265423013743E-4</v>
      </c>
      <c r="AA150" s="73">
        <f>('C'!W56/2)/(D!AA$94)</f>
        <v>-5.6437709515695588E-5</v>
      </c>
      <c r="AB150" s="73">
        <f>('C'!X56/2)/(D!AB$94)</f>
        <v>6.4309399932323057E-4</v>
      </c>
      <c r="AC150" s="73">
        <f>('C'!Y56/2)/(D!AC$94)</f>
        <v>1.2823399116957135E-3</v>
      </c>
    </row>
    <row r="151" spans="6:29" x14ac:dyDescent="0.25">
      <c r="F151" s="1" t="s">
        <v>57</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13"/>
  <sheetViews>
    <sheetView showGridLines="0" workbookViewId="0">
      <selection activeCell="E95" sqref="E95"/>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s>
  <sheetData>
    <row r="7" spans="2:11" ht="15" customHeight="1" x14ac:dyDescent="0.25">
      <c r="B7" s="202" t="s">
        <v>10</v>
      </c>
      <c r="C7" s="202"/>
      <c r="D7" s="202"/>
      <c r="E7" s="90"/>
      <c r="J7" s="188" t="s">
        <v>46</v>
      </c>
      <c r="K7" s="188"/>
    </row>
    <row r="8" spans="2:11" x14ac:dyDescent="0.25">
      <c r="B8" s="202"/>
      <c r="C8" s="202"/>
      <c r="D8" s="202"/>
      <c r="E8" s="90"/>
      <c r="J8" s="188"/>
      <c r="K8" s="188"/>
    </row>
    <row r="9" spans="2:11" x14ac:dyDescent="0.25">
      <c r="B9" s="202"/>
      <c r="C9" s="202"/>
      <c r="D9" s="202"/>
      <c r="E9" s="90"/>
      <c r="J9" s="188"/>
      <c r="K9" s="188"/>
    </row>
    <row r="10" spans="2:11" x14ac:dyDescent="0.25">
      <c r="B10" s="202"/>
      <c r="C10" s="202"/>
      <c r="D10" s="202"/>
      <c r="E10" s="90"/>
      <c r="J10" s="188"/>
      <c r="K10" s="188"/>
    </row>
    <row r="11" spans="2:11" x14ac:dyDescent="0.25">
      <c r="B11" s="202"/>
      <c r="C11" s="202"/>
      <c r="D11" s="202"/>
      <c r="E11" s="90"/>
      <c r="J11" s="188"/>
      <c r="K11" s="188"/>
    </row>
    <row r="12" spans="2:11" x14ac:dyDescent="0.25">
      <c r="B12" s="202"/>
      <c r="C12" s="202"/>
      <c r="D12" s="202"/>
      <c r="E12" s="90"/>
      <c r="J12" s="188"/>
      <c r="K12" s="188"/>
    </row>
    <row r="13" spans="2:11" x14ac:dyDescent="0.25">
      <c r="B13" s="202"/>
      <c r="C13" s="202"/>
      <c r="D13" s="202"/>
      <c r="E13" s="90"/>
      <c r="J13" s="188"/>
      <c r="K13" s="188"/>
    </row>
    <row r="14" spans="2:11" x14ac:dyDescent="0.25">
      <c r="B14" s="202"/>
      <c r="C14" s="202"/>
      <c r="D14" s="202"/>
      <c r="E14" s="90"/>
      <c r="J14" s="188"/>
      <c r="K14" s="188"/>
    </row>
    <row r="15" spans="2:11" x14ac:dyDescent="0.25">
      <c r="B15" s="202"/>
      <c r="C15" s="202"/>
      <c r="D15" s="202"/>
      <c r="E15" s="90"/>
      <c r="J15" s="188"/>
      <c r="K15" s="188"/>
    </row>
    <row r="16" spans="2:11" x14ac:dyDescent="0.25">
      <c r="B16" s="202"/>
      <c r="C16" s="202"/>
      <c r="D16" s="202"/>
      <c r="E16" s="90"/>
      <c r="J16" s="188"/>
      <c r="K16" s="188"/>
    </row>
    <row r="17" spans="2:12" x14ac:dyDescent="0.25">
      <c r="B17" s="189" t="s">
        <v>3</v>
      </c>
      <c r="C17" s="189"/>
      <c r="D17" s="189"/>
      <c r="G17" s="91" t="s">
        <v>3</v>
      </c>
      <c r="H17" s="91"/>
      <c r="I17" s="91"/>
      <c r="J17" s="91" t="s">
        <v>3</v>
      </c>
      <c r="K17" s="91"/>
      <c r="L17" s="91"/>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191" t="s">
        <v>27</v>
      </c>
      <c r="E46" s="192"/>
      <c r="F46" s="74">
        <f>+A!D46/E!E60</f>
        <v>1.7513729678732191E-5</v>
      </c>
      <c r="G46" s="74">
        <f>+A!E46/E!F60</f>
        <v>1.664916422136266E-5</v>
      </c>
      <c r="H46" s="74">
        <f>+A!F46/E!G60</f>
        <v>2.0460693726108917E-5</v>
      </c>
      <c r="I46" s="74">
        <f>+A!G46/E!H60</f>
        <v>2.3345297678366617E-5</v>
      </c>
      <c r="J46" s="74">
        <f>+A!H46/E!I60</f>
        <v>3.570979296980775E-5</v>
      </c>
      <c r="K46" s="74">
        <f>+A!I46/E!J60</f>
        <v>3.6125701566838136E-5</v>
      </c>
      <c r="L46" s="74">
        <f>+A!J46/E!K60</f>
        <v>4.2585017493117028E-5</v>
      </c>
      <c r="M46" s="74">
        <f>+A!K46/E!L60</f>
        <v>4.7632954875096731E-5</v>
      </c>
      <c r="N46" s="74">
        <f>+A!L46/E!M60</f>
        <v>4.7774184031880928E-5</v>
      </c>
      <c r="O46" s="74">
        <f>+A!M46/E!N60</f>
        <v>5.7194507715727243E-5</v>
      </c>
      <c r="P46" s="74">
        <f>+A!N46/E!O60</f>
        <v>5.8410890375155567E-5</v>
      </c>
      <c r="Q46" s="74">
        <f>+A!O46/E!P60</f>
        <v>4.7999503150378531E-5</v>
      </c>
      <c r="R46" s="74">
        <f>+A!P46/E!Q60</f>
        <v>3.5375545752790147E-5</v>
      </c>
      <c r="S46" s="74">
        <f>+A!Q46/E!R60</f>
        <v>3.8223790237925047E-5</v>
      </c>
      <c r="T46" s="74">
        <f>+A!R46/E!S60</f>
        <v>4.2797463734466907E-5</v>
      </c>
      <c r="U46" s="74">
        <f>+A!S46/E!T60</f>
        <v>4.1851521544472096E-5</v>
      </c>
      <c r="V46" s="74">
        <f>+A!T46/E!U60</f>
        <v>3.846169567671526E-5</v>
      </c>
      <c r="W46" s="74">
        <f>+A!U46/E!V60</f>
        <v>4.5236089381632912E-5</v>
      </c>
      <c r="X46" s="74">
        <f>+A!V46/E!W60</f>
        <v>4.5504381979773526E-5</v>
      </c>
      <c r="Y46" s="74">
        <f>+A!W46/E!X60</f>
        <v>4.8216050411080069E-5</v>
      </c>
      <c r="Z46" s="74">
        <f>+A!X46/E!Y60</f>
        <v>5.530478062033056E-5</v>
      </c>
      <c r="AA46" s="74">
        <f>+A!Y46/E!Z60</f>
        <v>5.8803354464522566E-5</v>
      </c>
    </row>
    <row r="47" spans="4:27" x14ac:dyDescent="0.25">
      <c r="D47" s="212" t="s">
        <v>17</v>
      </c>
      <c r="E47" s="213"/>
      <c r="F47" s="75">
        <f>+A!D47/E!E61</f>
        <v>1.0196953268539198E-5</v>
      </c>
      <c r="G47" s="75">
        <f>+A!E47/E!F61</f>
        <v>3.0654266707200834E-5</v>
      </c>
      <c r="H47" s="75">
        <f>+A!F47/E!G61</f>
        <v>2.0815489096164674E-5</v>
      </c>
      <c r="I47" s="75">
        <f>+A!G47/E!H61</f>
        <v>4.602503929337395E-6</v>
      </c>
      <c r="J47" s="75">
        <f>+A!H47/E!I61</f>
        <v>7.8624488365267579E-6</v>
      </c>
      <c r="K47" s="75">
        <f>+A!I47/E!J61</f>
        <v>1.3935798709062223E-5</v>
      </c>
      <c r="L47" s="75">
        <f>+A!J47/E!K61</f>
        <v>2.3803310982701242E-5</v>
      </c>
      <c r="M47" s="75">
        <f>+A!K47/E!L61</f>
        <v>1.786340486728439E-5</v>
      </c>
      <c r="N47" s="75">
        <f>+A!L47/E!M61</f>
        <v>3.2493026667096396E-5</v>
      </c>
      <c r="O47" s="75">
        <f>+A!M47/E!N61</f>
        <v>4.2429379095625398E-5</v>
      </c>
      <c r="P47" s="75">
        <f>+A!N47/E!O61</f>
        <v>4.1218106632515491E-5</v>
      </c>
      <c r="Q47" s="75">
        <f>+A!O47/E!P61</f>
        <v>8.0923960398269969E-5</v>
      </c>
      <c r="R47" s="75">
        <f>+A!P47/E!Q61</f>
        <v>2.9494684331319035E-5</v>
      </c>
      <c r="S47" s="75">
        <f>+A!Q47/E!R61</f>
        <v>2.6020952833104787E-5</v>
      </c>
      <c r="T47" s="75">
        <f>+A!R47/E!S61</f>
        <v>7.2225578319955476E-5</v>
      </c>
      <c r="U47" s="75">
        <f>+A!S47/E!T61</f>
        <v>6.1169241335961723E-5</v>
      </c>
      <c r="V47" s="75">
        <f>+A!T47/E!U61</f>
        <v>6.2999882656225613E-5</v>
      </c>
      <c r="W47" s="75">
        <f>+A!U47/E!V61</f>
        <v>3.7168576615299515E-5</v>
      </c>
      <c r="X47" s="75">
        <f>+A!V47/E!W61</f>
        <v>2.8112188248809222E-5</v>
      </c>
      <c r="Y47" s="75">
        <f>+A!W47/E!X61</f>
        <v>3.4891158392657871E-5</v>
      </c>
      <c r="Z47" s="75">
        <f>+A!X47/E!Y61</f>
        <v>5.6827389650303542E-5</v>
      </c>
      <c r="AA47" s="75">
        <f>+A!Y47/E!Z61</f>
        <v>3.7168222555821246E-5</v>
      </c>
    </row>
    <row r="48" spans="4:27" x14ac:dyDescent="0.25">
      <c r="D48" s="56" t="s">
        <v>18</v>
      </c>
      <c r="E48" s="57"/>
      <c r="F48" s="76">
        <f>+A!D48/E!E62</f>
        <v>1.3838293532021176E-6</v>
      </c>
      <c r="G48" s="76">
        <f>+A!E48/E!F62</f>
        <v>9.2525554576937437E-7</v>
      </c>
      <c r="H48" s="76">
        <f>+A!F48/E!G62</f>
        <v>6.1528369925866969E-7</v>
      </c>
      <c r="I48" s="76">
        <f>+A!G48/E!H62</f>
        <v>1.9040587207244244E-6</v>
      </c>
      <c r="J48" s="76">
        <f>+A!H48/E!I62</f>
        <v>2.6745171378034325E-5</v>
      </c>
      <c r="K48" s="76">
        <f>+A!I48/E!J62</f>
        <v>9.7835593575799809E-7</v>
      </c>
      <c r="L48" s="76">
        <f>+A!J48/E!K62</f>
        <v>0</v>
      </c>
      <c r="M48" s="76">
        <f>+A!K48/E!L62</f>
        <v>5.2599166579614074E-7</v>
      </c>
      <c r="N48" s="76">
        <f>+A!L48/E!M62</f>
        <v>4.7696121378826298E-6</v>
      </c>
      <c r="O48" s="76">
        <f>+A!M48/E!N62</f>
        <v>1.6818511886093577E-6</v>
      </c>
      <c r="P48" s="76">
        <f>+A!N48/E!O62</f>
        <v>1.4633281768026202E-7</v>
      </c>
      <c r="Q48" s="76">
        <f>+A!O48/E!P62</f>
        <v>3.659576708973044E-7</v>
      </c>
      <c r="R48" s="76">
        <f>+A!P48/E!Q62</f>
        <v>1.2951161916665479E-6</v>
      </c>
      <c r="S48" s="76">
        <f>+A!Q48/E!R62</f>
        <v>5.8845588101738578E-7</v>
      </c>
      <c r="T48" s="76">
        <f>+A!R48/E!S62</f>
        <v>8.1077533601970833E-6</v>
      </c>
      <c r="U48" s="76">
        <f>+A!S48/E!T62</f>
        <v>2.1404089957370715E-6</v>
      </c>
      <c r="V48" s="76">
        <f>+A!T48/E!U62</f>
        <v>6.2325790948963779E-7</v>
      </c>
      <c r="W48" s="76">
        <f>+A!U48/E!V62</f>
        <v>2.8396580340715242E-7</v>
      </c>
      <c r="X48" s="76">
        <f>+A!V48/E!W62</f>
        <v>5.54400106702734E-7</v>
      </c>
      <c r="Y48" s="76">
        <f>+A!W48/E!X62</f>
        <v>5.1560352706938679E-7</v>
      </c>
      <c r="Z48" s="76">
        <f>+A!X48/E!Y62</f>
        <v>2.3526193384558725E-6</v>
      </c>
      <c r="AA48" s="76">
        <f>+A!Y48/E!Z62</f>
        <v>5.7460751733462473E-7</v>
      </c>
    </row>
    <row r="49" spans="4:27" x14ac:dyDescent="0.25">
      <c r="D49" s="54" t="s">
        <v>19</v>
      </c>
      <c r="E49" s="55"/>
      <c r="F49" s="76">
        <f>+A!D49/E!E63</f>
        <v>3.5188293202903729E-7</v>
      </c>
      <c r="G49" s="76">
        <f>+A!E49/E!F63</f>
        <v>5.0326632188401952E-7</v>
      </c>
      <c r="H49" s="76">
        <f>+A!F49/E!G63</f>
        <v>1.1161922237001659E-5</v>
      </c>
      <c r="I49" s="76">
        <f>+A!G49/E!H63</f>
        <v>1.3130275455832138E-5</v>
      </c>
      <c r="J49" s="76">
        <f>+A!H49/E!I63</f>
        <v>2.5137436690290669E-5</v>
      </c>
      <c r="K49" s="76">
        <f>+A!I49/E!J63</f>
        <v>2.7043644537771867E-5</v>
      </c>
      <c r="L49" s="76">
        <f>+A!J49/E!K63</f>
        <v>2.904371068037961E-5</v>
      </c>
      <c r="M49" s="76">
        <f>+A!K49/E!L63</f>
        <v>3.9332568616371662E-5</v>
      </c>
      <c r="N49" s="76">
        <f>+A!L49/E!M63</f>
        <v>3.012346048060531E-5</v>
      </c>
      <c r="O49" s="76">
        <f>+A!M49/E!N63</f>
        <v>2.8046342092413305E-5</v>
      </c>
      <c r="P49" s="76">
        <f>+A!N49/E!O63</f>
        <v>1.610329146270337E-5</v>
      </c>
      <c r="Q49" s="76">
        <f>+A!O49/E!P63</f>
        <v>1.01890907869126E-5</v>
      </c>
      <c r="R49" s="76">
        <f>+A!P49/E!Q63</f>
        <v>8.66328652347922E-6</v>
      </c>
      <c r="S49" s="76">
        <f>+A!Q49/E!R63</f>
        <v>2.1454544123117902E-5</v>
      </c>
      <c r="T49" s="76">
        <f>+A!R49/E!S63</f>
        <v>2.1462990926425285E-5</v>
      </c>
      <c r="U49" s="76">
        <f>+A!S49/E!T63</f>
        <v>1.544613905172788E-5</v>
      </c>
      <c r="V49" s="76">
        <f>+A!T49/E!U63</f>
        <v>1.6856983756529064E-5</v>
      </c>
      <c r="W49" s="76">
        <f>+A!U49/E!V63</f>
        <v>3.1524576436219366E-5</v>
      </c>
      <c r="X49" s="76">
        <f>+A!V49/E!W63</f>
        <v>2.2030495259990243E-5</v>
      </c>
      <c r="Y49" s="76">
        <f>+A!W49/E!X63</f>
        <v>4.5118650208919588E-5</v>
      </c>
      <c r="Z49" s="76">
        <f>+A!X49/E!Y63</f>
        <v>3.7324024534039456E-5</v>
      </c>
      <c r="AA49" s="76">
        <f>+A!Y49/E!Z63</f>
        <v>3.3479754954387704E-5</v>
      </c>
    </row>
    <row r="50" spans="4:27" x14ac:dyDescent="0.25">
      <c r="D50" s="56" t="s">
        <v>20</v>
      </c>
      <c r="E50" s="57"/>
      <c r="F50" s="76">
        <f>+A!D50/E!E64</f>
        <v>6.2720097695215127E-5</v>
      </c>
      <c r="G50" s="76">
        <f>+A!E50/E!F64</f>
        <v>4.4204527627103081E-6</v>
      </c>
      <c r="H50" s="76">
        <f>+A!F50/E!G64</f>
        <v>1.1914804608484555E-5</v>
      </c>
      <c r="I50" s="76">
        <f>+A!G50/E!H64</f>
        <v>1.2011611218386539E-5</v>
      </c>
      <c r="J50" s="76">
        <f>+A!H50/E!I64</f>
        <v>1.0823710245592387E-4</v>
      </c>
      <c r="K50" s="76">
        <f>+A!I50/E!J64</f>
        <v>4.0212453548237677E-5</v>
      </c>
      <c r="L50" s="76">
        <f>+A!J50/E!K64</f>
        <v>2.3869274791880627E-5</v>
      </c>
      <c r="M50" s="76">
        <f>+A!K50/E!L64</f>
        <v>9.5121338465152189E-6</v>
      </c>
      <c r="N50" s="76">
        <f>+A!L50/E!M64</f>
        <v>4.7714143445188546E-5</v>
      </c>
      <c r="O50" s="76">
        <f>+A!M50/E!N64</f>
        <v>1.230234838049828E-4</v>
      </c>
      <c r="P50" s="76">
        <f>+A!N50/E!O64</f>
        <v>1.2272339915093885E-4</v>
      </c>
      <c r="Q50" s="76">
        <f>+A!O50/E!P64</f>
        <v>4.2868858715505668E-5</v>
      </c>
      <c r="R50" s="76">
        <f>+A!P50/E!Q64</f>
        <v>8.9957215001934163E-6</v>
      </c>
      <c r="S50" s="76">
        <f>+A!Q50/E!R64</f>
        <v>4.6052689921796795E-5</v>
      </c>
      <c r="T50" s="76">
        <f>+A!R50/E!S64</f>
        <v>2.8451689186126638E-5</v>
      </c>
      <c r="U50" s="76">
        <f>+A!S50/E!T64</f>
        <v>5.9277557708199489E-5</v>
      </c>
      <c r="V50" s="76">
        <f>+A!T50/E!U64</f>
        <v>3.0206473693276056E-5</v>
      </c>
      <c r="W50" s="76">
        <f>+A!U50/E!V64</f>
        <v>2.8223335481481541E-5</v>
      </c>
      <c r="X50" s="76">
        <f>+A!V50/E!W64</f>
        <v>2.3513313634107268E-5</v>
      </c>
      <c r="Y50" s="76">
        <f>+A!W50/E!X64</f>
        <v>4.3449512883581034E-5</v>
      </c>
      <c r="Z50" s="76">
        <f>+A!X50/E!Y64</f>
        <v>6.2908623136259296E-5</v>
      </c>
      <c r="AA50" s="76">
        <f>+A!Y50/E!Z64</f>
        <v>4.8678646275276266E-5</v>
      </c>
    </row>
    <row r="51" spans="4:27" x14ac:dyDescent="0.25">
      <c r="D51" s="54" t="s">
        <v>21</v>
      </c>
      <c r="E51" s="55"/>
      <c r="F51" s="76">
        <f>+A!D51/E!E65</f>
        <v>1.5663594592331179E-4</v>
      </c>
      <c r="G51" s="76">
        <f>+A!E51/E!F65</f>
        <v>1.1943261068487384E-4</v>
      </c>
      <c r="H51" s="76">
        <f>+A!F51/E!G65</f>
        <v>2.3379351707510118E-4</v>
      </c>
      <c r="I51" s="76">
        <f>+A!G51/E!H65</f>
        <v>8.1940419004053965E-5</v>
      </c>
      <c r="J51" s="76">
        <f>+A!H51/E!I65</f>
        <v>2.5359991011053725E-4</v>
      </c>
      <c r="K51" s="76">
        <f>+A!I51/E!J65</f>
        <v>2.5533055747345098E-4</v>
      </c>
      <c r="L51" s="76">
        <f>+A!J51/E!K65</f>
        <v>4.7116004019113458E-4</v>
      </c>
      <c r="M51" s="76">
        <f>+A!K51/E!L65</f>
        <v>4.0390354758368933E-4</v>
      </c>
      <c r="N51" s="76">
        <f>+A!L51/E!M65</f>
        <v>2.4840055513219284E-4</v>
      </c>
      <c r="O51" s="76">
        <f>+A!M51/E!N65</f>
        <v>5.4785020327812047E-4</v>
      </c>
      <c r="P51" s="76">
        <f>+A!N51/E!O65</f>
        <v>1.8339673224205251E-4</v>
      </c>
      <c r="Q51" s="76">
        <f>+A!O51/E!P65</f>
        <v>3.8615307807790089E-4</v>
      </c>
      <c r="R51" s="76">
        <f>+A!P51/E!Q65</f>
        <v>2.4114002257475412E-4</v>
      </c>
      <c r="S51" s="76">
        <f>+A!Q51/E!R65</f>
        <v>2.8646528749360365E-4</v>
      </c>
      <c r="T51" s="76">
        <f>+A!R51/E!S65</f>
        <v>7.1631201400396821E-4</v>
      </c>
      <c r="U51" s="76">
        <f>+A!S51/E!T65</f>
        <v>5.1182864797996079E-4</v>
      </c>
      <c r="V51" s="76">
        <f>+A!T51/E!U65</f>
        <v>1.5926170886095678E-4</v>
      </c>
      <c r="W51" s="76">
        <f>+A!U51/E!V65</f>
        <v>4.1048223849117358E-4</v>
      </c>
      <c r="X51" s="76">
        <f>+A!V51/E!W65</f>
        <v>2.6590166265236281E-4</v>
      </c>
      <c r="Y51" s="76">
        <f>+A!W51/E!X65</f>
        <v>6.1022940737565665E-4</v>
      </c>
      <c r="Z51" s="76">
        <f>+A!X51/E!Y65</f>
        <v>4.9869769703210747E-4</v>
      </c>
      <c r="AA51" s="76">
        <f>+A!Y51/E!Z65</f>
        <v>5.280168192104116E-4</v>
      </c>
    </row>
    <row r="52" spans="4:27" x14ac:dyDescent="0.25">
      <c r="D52" s="56" t="s">
        <v>22</v>
      </c>
      <c r="E52" s="57"/>
      <c r="F52" s="76">
        <f>+A!D52/E!E66</f>
        <v>3.6223540513336355E-5</v>
      </c>
      <c r="G52" s="76">
        <f>+A!E52/E!F66</f>
        <v>6.1461274567569513E-5</v>
      </c>
      <c r="H52" s="76">
        <f>+A!F52/E!G66</f>
        <v>7.8812918528561266E-5</v>
      </c>
      <c r="I52" s="76">
        <f>+A!G52/E!H66</f>
        <v>8.4826416228268761E-5</v>
      </c>
      <c r="J52" s="76">
        <f>+A!H52/E!I66</f>
        <v>9.6006248514066993E-5</v>
      </c>
      <c r="K52" s="76">
        <f>+A!I52/E!J66</f>
        <v>9.497334448819257E-5</v>
      </c>
      <c r="L52" s="76">
        <f>+A!J52/E!K66</f>
        <v>1.1304016443566429E-4</v>
      </c>
      <c r="M52" s="76">
        <f>+A!K52/E!L66</f>
        <v>1.3484179426703652E-4</v>
      </c>
      <c r="N52" s="76">
        <f>+A!L52/E!M66</f>
        <v>1.216927340348218E-4</v>
      </c>
      <c r="O52" s="76">
        <f>+A!M52/E!N66</f>
        <v>9.7023101965213937E-5</v>
      </c>
      <c r="P52" s="76">
        <f>+A!N52/E!O66</f>
        <v>1.0641592635842206E-4</v>
      </c>
      <c r="Q52" s="76">
        <f>+A!O52/E!P66</f>
        <v>8.9900605773752425E-5</v>
      </c>
      <c r="R52" s="76">
        <f>+A!P52/E!Q66</f>
        <v>8.355002613064051E-5</v>
      </c>
      <c r="S52" s="76">
        <f>+A!Q52/E!R66</f>
        <v>7.9395449686794998E-5</v>
      </c>
      <c r="T52" s="76">
        <f>+A!R52/E!S66</f>
        <v>8.8673199512750216E-5</v>
      </c>
      <c r="U52" s="76">
        <f>+A!S52/E!T66</f>
        <v>8.9352945862157431E-5</v>
      </c>
      <c r="V52" s="76">
        <f>+A!T52/E!U66</f>
        <v>1.0588295147697166E-4</v>
      </c>
      <c r="W52" s="76">
        <f>+A!U52/E!V66</f>
        <v>9.9024038927658574E-5</v>
      </c>
      <c r="X52" s="76">
        <f>+A!V52/E!W66</f>
        <v>9.8847852547767081E-5</v>
      </c>
      <c r="Y52" s="76">
        <f>+A!W52/E!X66</f>
        <v>9.8666073278390876E-5</v>
      </c>
      <c r="Z52" s="76">
        <f>+A!X52/E!Y66</f>
        <v>1.1540981232187627E-4</v>
      </c>
      <c r="AA52" s="76">
        <f>+A!Y52/E!Z66</f>
        <v>1.4495407191905384E-4</v>
      </c>
    </row>
    <row r="53" spans="4:27" x14ac:dyDescent="0.25">
      <c r="D53" s="54" t="s">
        <v>23</v>
      </c>
      <c r="E53" s="55"/>
      <c r="F53" s="76">
        <f>+A!D53/E!E67</f>
        <v>1.3951760692598756E-5</v>
      </c>
      <c r="G53" s="76">
        <f>+A!E53/E!F67</f>
        <v>2.4667898207218902E-5</v>
      </c>
      <c r="H53" s="76">
        <f>+A!F53/E!G67</f>
        <v>2.1048149684114664E-5</v>
      </c>
      <c r="I53" s="76">
        <f>+A!G53/E!H67</f>
        <v>3.0591977093775565E-5</v>
      </c>
      <c r="J53" s="76">
        <f>+A!H53/E!I67</f>
        <v>4.5498135026197577E-5</v>
      </c>
      <c r="K53" s="76">
        <f>+A!I53/E!J67</f>
        <v>6.2083400983069091E-5</v>
      </c>
      <c r="L53" s="76">
        <f>+A!J53/E!K67</f>
        <v>6.8207776960809823E-5</v>
      </c>
      <c r="M53" s="76">
        <f>+A!K53/E!L67</f>
        <v>8.3798087613487455E-5</v>
      </c>
      <c r="N53" s="76">
        <f>+A!L53/E!M67</f>
        <v>7.9920274990604324E-5</v>
      </c>
      <c r="O53" s="76">
        <f>+A!M53/E!N67</f>
        <v>7.3129880510561717E-5</v>
      </c>
      <c r="P53" s="76">
        <f>+A!N53/E!O67</f>
        <v>7.7782226651351003E-5</v>
      </c>
      <c r="Q53" s="76">
        <f>+A!O53/E!P67</f>
        <v>8.2702520794219553E-5</v>
      </c>
      <c r="R53" s="76">
        <f>+A!P53/E!Q67</f>
        <v>6.1517709533698113E-5</v>
      </c>
      <c r="S53" s="76">
        <f>+A!Q53/E!R67</f>
        <v>5.0445129854726075E-5</v>
      </c>
      <c r="T53" s="76">
        <f>+A!R53/E!S67</f>
        <v>6.0443081763304146E-5</v>
      </c>
      <c r="U53" s="76">
        <f>+A!S53/E!T67</f>
        <v>5.1231813760042327E-5</v>
      </c>
      <c r="V53" s="76">
        <f>+A!T53/E!U67</f>
        <v>5.28172830535913E-5</v>
      </c>
      <c r="W53" s="76">
        <f>+A!U53/E!V67</f>
        <v>5.2573398297759445E-5</v>
      </c>
      <c r="X53" s="76">
        <f>+A!V53/E!W67</f>
        <v>4.5099470595113133E-5</v>
      </c>
      <c r="Y53" s="76">
        <f>+A!W53/E!X67</f>
        <v>4.81153819701761E-5</v>
      </c>
      <c r="Z53" s="76">
        <f>+A!X53/E!Y67</f>
        <v>5.4006954628160597E-5</v>
      </c>
      <c r="AA53" s="76">
        <f>+A!Y53/E!Z67</f>
        <v>5.6756712983742917E-5</v>
      </c>
    </row>
    <row r="54" spans="4:27" x14ac:dyDescent="0.25">
      <c r="D54" s="56" t="s">
        <v>24</v>
      </c>
      <c r="E54" s="57"/>
      <c r="F54" s="76">
        <f>+A!D54/E!E68</f>
        <v>4.0224821644312771E-6</v>
      </c>
      <c r="G54" s="76">
        <f>+A!E54/E!F68</f>
        <v>2.6461193378215751E-6</v>
      </c>
      <c r="H54" s="76">
        <f>+A!F54/E!G68</f>
        <v>3.6152050630832006E-6</v>
      </c>
      <c r="I54" s="76">
        <f>+A!G54/E!H68</f>
        <v>5.7060472719116558E-6</v>
      </c>
      <c r="J54" s="76">
        <f>+A!H54/E!I68</f>
        <v>6.794989258082412E-6</v>
      </c>
      <c r="K54" s="76">
        <f>+A!I54/E!J68</f>
        <v>7.3833035678062339E-6</v>
      </c>
      <c r="L54" s="76">
        <f>+A!J54/E!K68</f>
        <v>1.0273141248665702E-5</v>
      </c>
      <c r="M54" s="76">
        <f>+A!K54/E!L68</f>
        <v>1.1444972649962072E-5</v>
      </c>
      <c r="N54" s="76">
        <f>+A!L54/E!M68</f>
        <v>8.3641136482856386E-6</v>
      </c>
      <c r="O54" s="76">
        <f>+A!M54/E!N68</f>
        <v>1.3451200189521568E-5</v>
      </c>
      <c r="P54" s="76">
        <f>+A!N54/E!O68</f>
        <v>8.5775394422758873E-6</v>
      </c>
      <c r="Q54" s="76">
        <f>+A!O54/E!P68</f>
        <v>5.970078478437057E-6</v>
      </c>
      <c r="R54" s="76">
        <f>+A!P54/E!Q68</f>
        <v>5.4781343784098294E-6</v>
      </c>
      <c r="S54" s="76">
        <f>+A!Q54/E!R68</f>
        <v>5.7289125104238555E-6</v>
      </c>
      <c r="T54" s="76">
        <f>+A!R54/E!S68</f>
        <v>7.5716565621039416E-6</v>
      </c>
      <c r="U54" s="76">
        <f>+A!S54/E!T68</f>
        <v>4.4754097047364545E-6</v>
      </c>
      <c r="V54" s="76">
        <f>+A!T54/E!U68</f>
        <v>7.0322953192500112E-6</v>
      </c>
      <c r="W54" s="76">
        <f>+A!U54/E!V68</f>
        <v>3.3493236815982906E-5</v>
      </c>
      <c r="X54" s="76">
        <f>+A!V54/E!W68</f>
        <v>4.746366126801014E-5</v>
      </c>
      <c r="Y54" s="76">
        <f>+A!W54/E!X68</f>
        <v>3.5707283601292456E-5</v>
      </c>
      <c r="Z54" s="76">
        <f>+A!X54/E!Y68</f>
        <v>4.1430574261587652E-5</v>
      </c>
      <c r="AA54" s="76">
        <f>+A!Y54/E!Z68</f>
        <v>5.0165871972298503E-5</v>
      </c>
    </row>
    <row r="55" spans="4:27" x14ac:dyDescent="0.25">
      <c r="D55" s="54" t="s">
        <v>25</v>
      </c>
      <c r="E55" s="55"/>
      <c r="F55" s="76">
        <f>+A!D55/E!E69</f>
        <v>3.4220854595125658E-5</v>
      </c>
      <c r="G55" s="76">
        <f>+A!E55/E!F69</f>
        <v>2.413810662041154E-5</v>
      </c>
      <c r="H55" s="76">
        <f>+A!F55/E!G69</f>
        <v>3.647308246780607E-5</v>
      </c>
      <c r="I55" s="76">
        <f>+A!G55/E!H69</f>
        <v>4.8824397365337675E-5</v>
      </c>
      <c r="J55" s="76">
        <f>+A!H55/E!I69</f>
        <v>4.936985159433677E-5</v>
      </c>
      <c r="K55" s="76">
        <f>+A!I55/E!J69</f>
        <v>7.7684450434142388E-5</v>
      </c>
      <c r="L55" s="76">
        <f>+A!J55/E!K69</f>
        <v>9.5966867997902621E-5</v>
      </c>
      <c r="M55" s="76">
        <f>+A!K55/E!L69</f>
        <v>1.0236049861417561E-4</v>
      </c>
      <c r="N55" s="76">
        <f>+A!L55/E!M69</f>
        <v>9.7178127718027679E-5</v>
      </c>
      <c r="O55" s="76">
        <f>+A!M55/E!N69</f>
        <v>1.0342934329996823E-4</v>
      </c>
      <c r="P55" s="76">
        <f>+A!N55/E!O69</f>
        <v>1.1258825530242959E-4</v>
      </c>
      <c r="Q55" s="76">
        <f>+A!O55/E!P69</f>
        <v>1.1670885616852839E-4</v>
      </c>
      <c r="R55" s="76">
        <f>+A!P55/E!Q69</f>
        <v>1.0756705437682274E-4</v>
      </c>
      <c r="S55" s="76">
        <f>+A!Q55/E!R69</f>
        <v>8.9959595209627866E-5</v>
      </c>
      <c r="T55" s="76">
        <f>+A!R55/E!S69</f>
        <v>8.0511201220824388E-5</v>
      </c>
      <c r="U55" s="76">
        <f>+A!S55/E!T69</f>
        <v>7.1272349292882668E-5</v>
      </c>
      <c r="V55" s="76">
        <f>+A!T55/E!U69</f>
        <v>6.8118848395877423E-5</v>
      </c>
      <c r="W55" s="76">
        <f>+A!U55/E!V69</f>
        <v>6.1793245736291676E-5</v>
      </c>
      <c r="X55" s="76">
        <f>+A!V55/E!W69</f>
        <v>5.6843582793769642E-5</v>
      </c>
      <c r="Y55" s="76">
        <f>+A!W55/E!X69</f>
        <v>4.8187559545084337E-5</v>
      </c>
      <c r="Z55" s="76">
        <f>+A!X55/E!Y69</f>
        <v>4.5678912406805971E-5</v>
      </c>
      <c r="AA55" s="76">
        <f>+A!Y55/E!Z69</f>
        <v>4.1093348854750677E-5</v>
      </c>
    </row>
    <row r="56" spans="4:27" ht="15.75" thickBot="1" x14ac:dyDescent="0.3">
      <c r="D56" s="58" t="s">
        <v>26</v>
      </c>
      <c r="E56" s="59"/>
      <c r="F56" s="77">
        <f>+A!D56/E!E70</f>
        <v>2.7122964077624245E-11</v>
      </c>
      <c r="G56" s="77">
        <f>+A!E56/E!F70</f>
        <v>0</v>
      </c>
      <c r="H56" s="77">
        <f>+A!F56/E!G70</f>
        <v>0</v>
      </c>
      <c r="I56" s="77">
        <f>+A!G56/E!H70</f>
        <v>1.2605515985081674E-11</v>
      </c>
      <c r="J56" s="77">
        <f>+A!H56/E!I70</f>
        <v>0</v>
      </c>
      <c r="K56" s="77">
        <f>+A!I56/E!J70</f>
        <v>0</v>
      </c>
      <c r="L56" s="77">
        <f>+A!J56/E!K70</f>
        <v>0</v>
      </c>
      <c r="M56" s="77">
        <f>+A!K56/E!L70</f>
        <v>0</v>
      </c>
      <c r="N56" s="77">
        <f>+A!L56/E!M70</f>
        <v>0</v>
      </c>
      <c r="O56" s="77">
        <f>+A!M56/E!N70</f>
        <v>4.3334544986619268E-7</v>
      </c>
      <c r="P56" s="77">
        <f>+A!N56/E!O70</f>
        <v>8.6089484996067104E-7</v>
      </c>
      <c r="Q56" s="77">
        <f>+A!O56/E!P70</f>
        <v>5.8604932990590998E-7</v>
      </c>
      <c r="R56" s="77">
        <f>+A!P56/E!Q70</f>
        <v>7.7013574242417462E-7</v>
      </c>
      <c r="S56" s="77">
        <f>+A!Q56/E!R70</f>
        <v>7.0092504755440154E-7</v>
      </c>
      <c r="T56" s="77">
        <f>+A!R56/E!S70</f>
        <v>9.1344105385880317E-7</v>
      </c>
      <c r="U56" s="77">
        <f>+A!S56/E!T70</f>
        <v>7.5891820619939423E-7</v>
      </c>
      <c r="V56" s="77">
        <f>+A!T56/E!U70</f>
        <v>1.8319828859179441E-6</v>
      </c>
      <c r="W56" s="77">
        <f>+A!U56/E!V70</f>
        <v>7.4745738378790172E-7</v>
      </c>
      <c r="X56" s="77">
        <f>+A!V56/E!W70</f>
        <v>6.9026921203751435E-7</v>
      </c>
      <c r="Y56" s="77">
        <f>+A!W56/E!X70</f>
        <v>1.0694029164424825E-6</v>
      </c>
      <c r="Z56" s="77">
        <f>+A!X56/E!Y70</f>
        <v>1.2572488537469457E-6</v>
      </c>
      <c r="AA56" s="77">
        <f>+A!Y56/E!Z70</f>
        <v>1.913782593135303E-6</v>
      </c>
    </row>
    <row r="57" spans="4:27" x14ac:dyDescent="0.25">
      <c r="D57" s="1" t="s">
        <v>57</v>
      </c>
    </row>
    <row r="58" spans="4:27" ht="16.5" thickBot="1" x14ac:dyDescent="0.3">
      <c r="E58" s="222" t="s">
        <v>14</v>
      </c>
      <c r="F58" s="222"/>
      <c r="G58" s="222"/>
      <c r="H58" s="222"/>
      <c r="I58" s="222"/>
      <c r="J58" s="222"/>
      <c r="K58" s="222"/>
      <c r="L58" s="222"/>
      <c r="M58" s="222"/>
      <c r="N58" s="222"/>
      <c r="O58" s="222"/>
      <c r="P58" s="222"/>
      <c r="Q58" s="222"/>
      <c r="R58" s="222"/>
      <c r="S58" s="222"/>
      <c r="T58" s="222"/>
      <c r="U58" s="222"/>
      <c r="V58" s="222"/>
      <c r="W58" s="222"/>
      <c r="X58" s="222"/>
      <c r="Y58" s="222"/>
      <c r="Z58" s="222"/>
    </row>
    <row r="59" spans="4:27" ht="15.75" thickBot="1" x14ac:dyDescent="0.3">
      <c r="D59" s="85" t="s">
        <v>15</v>
      </c>
      <c r="E59" s="18">
        <v>1995</v>
      </c>
      <c r="F59" s="10">
        <v>1996</v>
      </c>
      <c r="G59" s="18">
        <v>1997</v>
      </c>
      <c r="H59" s="10">
        <v>1998</v>
      </c>
      <c r="I59" s="18">
        <v>1999</v>
      </c>
      <c r="J59" s="10">
        <v>2000</v>
      </c>
      <c r="K59" s="18">
        <v>2001</v>
      </c>
      <c r="L59" s="10">
        <v>2002</v>
      </c>
      <c r="M59" s="18">
        <v>2003</v>
      </c>
      <c r="N59" s="10">
        <v>2004</v>
      </c>
      <c r="O59" s="18">
        <v>2005</v>
      </c>
      <c r="P59" s="10">
        <v>2006</v>
      </c>
      <c r="Q59" s="18">
        <v>2007</v>
      </c>
      <c r="R59" s="10">
        <v>2008</v>
      </c>
      <c r="S59" s="18">
        <v>2009</v>
      </c>
      <c r="T59" s="10">
        <v>2010</v>
      </c>
      <c r="U59" s="18">
        <v>2011</v>
      </c>
      <c r="V59" s="10">
        <v>2012</v>
      </c>
      <c r="W59" s="18">
        <v>2013</v>
      </c>
      <c r="X59" s="10">
        <v>2014</v>
      </c>
      <c r="Y59" s="18">
        <v>2015</v>
      </c>
      <c r="Z59" s="11">
        <v>2016</v>
      </c>
    </row>
    <row r="60" spans="4:27" ht="15.75" thickBot="1" x14ac:dyDescent="0.3">
      <c r="D60" s="86" t="s">
        <v>16</v>
      </c>
      <c r="E60" s="81">
        <v>5120808054.3179998</v>
      </c>
      <c r="F60" s="81">
        <v>5354916247.724</v>
      </c>
      <c r="G60" s="81">
        <v>5569478411.8970003</v>
      </c>
      <c r="H60" s="81">
        <v>5463081848.7349997</v>
      </c>
      <c r="I60" s="81">
        <v>5652105128.9949999</v>
      </c>
      <c r="J60" s="81">
        <v>6379790592.401</v>
      </c>
      <c r="K60" s="81">
        <v>6136948612.085</v>
      </c>
      <c r="L60" s="81">
        <v>6436388332.4879999</v>
      </c>
      <c r="M60" s="81">
        <v>7496996364.4169998</v>
      </c>
      <c r="N60" s="81">
        <v>9180372696.0939999</v>
      </c>
      <c r="O60" s="81">
        <v>10459251555.252001</v>
      </c>
      <c r="P60" s="81">
        <v>12116770233.598</v>
      </c>
      <c r="Q60" s="81">
        <v>14005385965.273001</v>
      </c>
      <c r="R60" s="81">
        <v>16140650342.620001</v>
      </c>
      <c r="S60" s="81">
        <v>12517228084.443001</v>
      </c>
      <c r="T60" s="81">
        <v>15249499001.412001</v>
      </c>
      <c r="U60" s="81">
        <v>18328320049.257999</v>
      </c>
      <c r="V60" s="81">
        <v>18461022259.344002</v>
      </c>
      <c r="W60" s="81">
        <v>18982928817.360001</v>
      </c>
      <c r="X60" s="81">
        <v>18964968598.710999</v>
      </c>
      <c r="Y60" s="81">
        <v>16531306276.693001</v>
      </c>
      <c r="Z60" s="81">
        <v>15932387047.158001</v>
      </c>
    </row>
    <row r="61" spans="4:27" x14ac:dyDescent="0.25">
      <c r="D61" s="87" t="s">
        <v>17</v>
      </c>
      <c r="E61" s="82">
        <v>361246433.41900003</v>
      </c>
      <c r="F61" s="82">
        <v>383786280.46700001</v>
      </c>
      <c r="G61" s="82">
        <v>373672363.11699998</v>
      </c>
      <c r="H61" s="82">
        <v>359548199.28600001</v>
      </c>
      <c r="I61" s="82">
        <v>349623515.16100001</v>
      </c>
      <c r="J61" s="82">
        <v>335333632.292</v>
      </c>
      <c r="K61" s="82">
        <v>350966930.86400002</v>
      </c>
      <c r="L61" s="82">
        <v>369213878.82099998</v>
      </c>
      <c r="M61" s="82">
        <v>422906494.39300001</v>
      </c>
      <c r="N61" s="82">
        <v>487951566.61000001</v>
      </c>
      <c r="O61" s="82">
        <v>538579663.49399996</v>
      </c>
      <c r="P61" s="82">
        <v>594638865.46300006</v>
      </c>
      <c r="Q61" s="82">
        <v>710649545.00100005</v>
      </c>
      <c r="R61" s="82">
        <v>853460061.29900002</v>
      </c>
      <c r="S61" s="82">
        <v>776881103.69200003</v>
      </c>
      <c r="T61" s="82">
        <v>870319965.35000002</v>
      </c>
      <c r="U61" s="82">
        <v>1048891001.283</v>
      </c>
      <c r="V61" s="82">
        <v>1050673433.212</v>
      </c>
      <c r="W61" s="82">
        <v>1123967075.076</v>
      </c>
      <c r="X61" s="82">
        <v>1165964699.1989999</v>
      </c>
      <c r="Y61" s="82">
        <v>1037112462.189</v>
      </c>
      <c r="Z61" s="82">
        <v>1054746105.793</v>
      </c>
    </row>
    <row r="62" spans="4:27" x14ac:dyDescent="0.25">
      <c r="D62" s="88" t="s">
        <v>18</v>
      </c>
      <c r="E62" s="83">
        <v>57807705.707999997</v>
      </c>
      <c r="F62" s="83">
        <v>62253071.881999999</v>
      </c>
      <c r="G62" s="83">
        <v>62408609.306999996</v>
      </c>
      <c r="H62" s="83">
        <v>60753903.616999999</v>
      </c>
      <c r="I62" s="83">
        <v>59832220.829000004</v>
      </c>
      <c r="J62" s="83">
        <v>56605165.846000001</v>
      </c>
      <c r="K62" s="83">
        <v>57546090.354999997</v>
      </c>
      <c r="L62" s="83">
        <v>61647364.604000002</v>
      </c>
      <c r="M62" s="83">
        <v>70150358.210999995</v>
      </c>
      <c r="N62" s="83">
        <v>78777480.966999993</v>
      </c>
      <c r="O62" s="83">
        <v>84068633.372999996</v>
      </c>
      <c r="P62" s="83">
        <v>93147384.822999999</v>
      </c>
      <c r="Q62" s="83">
        <v>109478980.274</v>
      </c>
      <c r="R62" s="83">
        <v>120515406.99600001</v>
      </c>
      <c r="S62" s="83">
        <v>112564104.932</v>
      </c>
      <c r="T62" s="83">
        <v>119705626.59299999</v>
      </c>
      <c r="U62" s="83">
        <v>139488001.15700001</v>
      </c>
      <c r="V62" s="83">
        <v>143908173.13100001</v>
      </c>
      <c r="W62" s="83">
        <v>151089437.00999999</v>
      </c>
      <c r="X62" s="83">
        <v>152134335.55399999</v>
      </c>
      <c r="Y62" s="83">
        <v>139608645.83199999</v>
      </c>
      <c r="Z62" s="83">
        <v>144415096.38600001</v>
      </c>
    </row>
    <row r="63" spans="4:27" x14ac:dyDescent="0.25">
      <c r="D63" s="88" t="s">
        <v>19</v>
      </c>
      <c r="E63" s="83">
        <v>213909209.99200001</v>
      </c>
      <c r="F63" s="83">
        <v>204629230.13499999</v>
      </c>
      <c r="G63" s="83">
        <v>207289385.36500001</v>
      </c>
      <c r="H63" s="83">
        <v>185810420.21599999</v>
      </c>
      <c r="I63" s="83">
        <v>178792136.023</v>
      </c>
      <c r="J63" s="83">
        <v>197197237.69299999</v>
      </c>
      <c r="K63" s="83">
        <v>186641578.26300001</v>
      </c>
      <c r="L63" s="83">
        <v>194525612.46700001</v>
      </c>
      <c r="M63" s="83">
        <v>230766747.54800001</v>
      </c>
      <c r="N63" s="83">
        <v>293827657.55500001</v>
      </c>
      <c r="O63" s="83">
        <v>339611626.14899999</v>
      </c>
      <c r="P63" s="83">
        <v>415034774.78399998</v>
      </c>
      <c r="Q63" s="83">
        <v>504340701.20599997</v>
      </c>
      <c r="R63" s="83">
        <v>582283824.27100003</v>
      </c>
      <c r="S63" s="83">
        <v>438039508.67000002</v>
      </c>
      <c r="T63" s="83">
        <v>631278856.63499999</v>
      </c>
      <c r="U63" s="83">
        <v>801290147.46000004</v>
      </c>
      <c r="V63" s="83">
        <v>746697962.70299995</v>
      </c>
      <c r="W63" s="83">
        <v>752388577.94099998</v>
      </c>
      <c r="X63" s="83">
        <v>723474878.98800004</v>
      </c>
      <c r="Y63" s="83">
        <v>583952461.50699997</v>
      </c>
      <c r="Z63" s="83">
        <v>572157622.602</v>
      </c>
    </row>
    <row r="64" spans="4:27" x14ac:dyDescent="0.25">
      <c r="D64" s="88" t="s">
        <v>20</v>
      </c>
      <c r="E64" s="83">
        <v>372289279.801</v>
      </c>
      <c r="F64" s="83">
        <v>455180070.46100003</v>
      </c>
      <c r="G64" s="83">
        <v>457996767.829</v>
      </c>
      <c r="H64" s="83">
        <v>335679695.81199998</v>
      </c>
      <c r="I64" s="83">
        <v>420213965.15600002</v>
      </c>
      <c r="J64" s="83">
        <v>665261321.79200006</v>
      </c>
      <c r="K64" s="83">
        <v>603578832.01800001</v>
      </c>
      <c r="L64" s="83">
        <v>610541766.30700004</v>
      </c>
      <c r="M64" s="83">
        <v>760329210.17799997</v>
      </c>
      <c r="N64" s="83">
        <v>1027141266.7869999</v>
      </c>
      <c r="O64" s="83">
        <v>1451704249.007</v>
      </c>
      <c r="P64" s="83">
        <v>1783347826.154</v>
      </c>
      <c r="Q64" s="83">
        <v>2031880155.428</v>
      </c>
      <c r="R64" s="83">
        <v>2873879446.0159998</v>
      </c>
      <c r="S64" s="83">
        <v>1810572850.8069999</v>
      </c>
      <c r="T64" s="83">
        <v>2360219051.006</v>
      </c>
      <c r="U64" s="83">
        <v>3280361521.3800001</v>
      </c>
      <c r="V64" s="83">
        <v>3411333187.8569999</v>
      </c>
      <c r="W64" s="83">
        <v>3366532860.1399999</v>
      </c>
      <c r="X64" s="83">
        <v>3128543796.664</v>
      </c>
      <c r="Y64" s="83">
        <v>1943865465.552</v>
      </c>
      <c r="Z64" s="83">
        <v>1511559022.901</v>
      </c>
    </row>
    <row r="65" spans="4:26" x14ac:dyDescent="0.25">
      <c r="D65" s="88" t="s">
        <v>21</v>
      </c>
      <c r="E65" s="83">
        <v>27122197.111000001</v>
      </c>
      <c r="F65" s="83">
        <v>25252927.008000001</v>
      </c>
      <c r="G65" s="83">
        <v>27447112.649999999</v>
      </c>
      <c r="H65" s="83">
        <v>28583024.452</v>
      </c>
      <c r="I65" s="83">
        <v>24944129.504000001</v>
      </c>
      <c r="J65" s="83">
        <v>19515635.140999999</v>
      </c>
      <c r="K65" s="83">
        <v>19215305.263</v>
      </c>
      <c r="L65" s="83">
        <v>24791720.844999999</v>
      </c>
      <c r="M65" s="83">
        <v>31081919.265000001</v>
      </c>
      <c r="N65" s="83">
        <v>37686872.938000001</v>
      </c>
      <c r="O65" s="83">
        <v>38942711.316</v>
      </c>
      <c r="P65" s="83">
        <v>45350056.737000003</v>
      </c>
      <c r="Q65" s="83">
        <v>61870297.766000003</v>
      </c>
      <c r="R65" s="83">
        <v>90336980.185000002</v>
      </c>
      <c r="S65" s="83">
        <v>65707063.513999999</v>
      </c>
      <c r="T65" s="83">
        <v>81656015.474999994</v>
      </c>
      <c r="U65" s="83">
        <v>112246830.251</v>
      </c>
      <c r="V65" s="83">
        <v>108476230.698</v>
      </c>
      <c r="W65" s="83">
        <v>100408657.598</v>
      </c>
      <c r="X65" s="83">
        <v>98484121.338</v>
      </c>
      <c r="Y65" s="83">
        <v>87544188.112000003</v>
      </c>
      <c r="Z65" s="83">
        <v>88686135.169</v>
      </c>
    </row>
    <row r="66" spans="4:26" x14ac:dyDescent="0.25">
      <c r="D66" s="88" t="s">
        <v>22</v>
      </c>
      <c r="E66" s="83">
        <v>474801268.90600002</v>
      </c>
      <c r="F66" s="83">
        <v>491511365.69400001</v>
      </c>
      <c r="G66" s="83">
        <v>511386099.54400003</v>
      </c>
      <c r="H66" s="83">
        <v>517868642.26099998</v>
      </c>
      <c r="I66" s="83">
        <v>538331835.68700004</v>
      </c>
      <c r="J66" s="83">
        <v>572194748.88300002</v>
      </c>
      <c r="K66" s="83">
        <v>593373287.58200002</v>
      </c>
      <c r="L66" s="83">
        <v>664499241.40400004</v>
      </c>
      <c r="M66" s="83">
        <v>793223373.32299995</v>
      </c>
      <c r="N66" s="83">
        <v>977008269.98899996</v>
      </c>
      <c r="O66" s="83">
        <v>1106518347.671</v>
      </c>
      <c r="P66" s="83">
        <v>1247921735.7260001</v>
      </c>
      <c r="Q66" s="83">
        <v>1470067260.158</v>
      </c>
      <c r="R66" s="83">
        <v>1683595137.0929999</v>
      </c>
      <c r="S66" s="83">
        <v>1436783906.5250001</v>
      </c>
      <c r="T66" s="83">
        <v>1696064752.401</v>
      </c>
      <c r="U66" s="83">
        <v>1987520267.092</v>
      </c>
      <c r="V66" s="83">
        <v>1951601349.4579999</v>
      </c>
      <c r="W66" s="83">
        <v>2007850144.2820001</v>
      </c>
      <c r="X66" s="83">
        <v>2043109321.187</v>
      </c>
      <c r="Y66" s="83">
        <v>1852356239.8989999</v>
      </c>
      <c r="Z66" s="83">
        <v>1812170120.6619999</v>
      </c>
    </row>
    <row r="67" spans="4:26" x14ac:dyDescent="0.25">
      <c r="D67" s="88" t="s">
        <v>23</v>
      </c>
      <c r="E67" s="83">
        <v>822271271.18700004</v>
      </c>
      <c r="F67" s="83">
        <v>822795757.85099995</v>
      </c>
      <c r="G67" s="83">
        <v>846039640.88300002</v>
      </c>
      <c r="H67" s="83">
        <v>827221690.26300001</v>
      </c>
      <c r="I67" s="83">
        <v>813710517.55599999</v>
      </c>
      <c r="J67" s="83">
        <v>869564298.10800004</v>
      </c>
      <c r="K67" s="83">
        <v>838251436.23800004</v>
      </c>
      <c r="L67" s="83">
        <v>887732597.70700002</v>
      </c>
      <c r="M67" s="83">
        <v>1024637853.281</v>
      </c>
      <c r="N67" s="83">
        <v>1289231205.381</v>
      </c>
      <c r="O67" s="83">
        <v>1442473195.1029999</v>
      </c>
      <c r="P67" s="83">
        <v>1704082942.655</v>
      </c>
      <c r="Q67" s="83">
        <v>2003584982.8329999</v>
      </c>
      <c r="R67" s="83">
        <v>2199390036.6500001</v>
      </c>
      <c r="S67" s="83">
        <v>1577957347.931</v>
      </c>
      <c r="T67" s="83">
        <v>1968568231.302</v>
      </c>
      <c r="U67" s="83">
        <v>2372282683.9250002</v>
      </c>
      <c r="V67" s="83">
        <v>2248935846.421</v>
      </c>
      <c r="W67" s="83">
        <v>2296530328.0349998</v>
      </c>
      <c r="X67" s="83">
        <v>2344716375.1069999</v>
      </c>
      <c r="Y67" s="83">
        <v>2084878823.0190001</v>
      </c>
      <c r="Z67" s="83">
        <v>1989907749.4560001</v>
      </c>
    </row>
    <row r="68" spans="4:26" x14ac:dyDescent="0.25">
      <c r="D68" s="88" t="s">
        <v>24</v>
      </c>
      <c r="E68" s="83">
        <v>1938110520.1500001</v>
      </c>
      <c r="F68" s="83">
        <v>2053266805.598</v>
      </c>
      <c r="G68" s="83">
        <v>2179471942.1199999</v>
      </c>
      <c r="H68" s="83">
        <v>2244395005.8109999</v>
      </c>
      <c r="I68" s="83">
        <v>2354761338.4330001</v>
      </c>
      <c r="J68" s="83">
        <v>2613892388.7880001</v>
      </c>
      <c r="K68" s="83">
        <v>2475522664.823</v>
      </c>
      <c r="L68" s="83">
        <v>2584616573.994</v>
      </c>
      <c r="M68" s="83">
        <v>2945774535.8410001</v>
      </c>
      <c r="N68" s="83">
        <v>3553255793.2810001</v>
      </c>
      <c r="O68" s="83">
        <v>3920758071.277</v>
      </c>
      <c r="P68" s="83">
        <v>4494076601.6569996</v>
      </c>
      <c r="Q68" s="83">
        <v>5061308665.46</v>
      </c>
      <c r="R68" s="83">
        <v>5433938804.8529997</v>
      </c>
      <c r="S68" s="83">
        <v>4214289797.52</v>
      </c>
      <c r="T68" s="83">
        <v>5144439619.8260002</v>
      </c>
      <c r="U68" s="83">
        <v>5829646386.974</v>
      </c>
      <c r="V68" s="83">
        <v>5875539652.4139996</v>
      </c>
      <c r="W68" s="83">
        <v>6080388855.1789999</v>
      </c>
      <c r="X68" s="83">
        <v>6275071397.2510004</v>
      </c>
      <c r="Y68" s="83">
        <v>5927281225.9250002</v>
      </c>
      <c r="Z68" s="83">
        <v>5893599679.9429998</v>
      </c>
    </row>
    <row r="69" spans="4:26" x14ac:dyDescent="0.25">
      <c r="D69" s="88" t="s">
        <v>25</v>
      </c>
      <c r="E69" s="83">
        <v>636456986.76100004</v>
      </c>
      <c r="F69" s="83">
        <v>673737143.33700001</v>
      </c>
      <c r="G69" s="83">
        <v>711772552.34500003</v>
      </c>
      <c r="H69" s="83">
        <v>715031006.70700002</v>
      </c>
      <c r="I69" s="83">
        <v>738858449.47899997</v>
      </c>
      <c r="J69" s="83">
        <v>785875547.27900004</v>
      </c>
      <c r="K69" s="83">
        <v>775527831.14300001</v>
      </c>
      <c r="L69" s="83">
        <v>809987369.37100005</v>
      </c>
      <c r="M69" s="83">
        <v>926941227.57099998</v>
      </c>
      <c r="N69" s="83">
        <v>1082465008.7479999</v>
      </c>
      <c r="O69" s="83">
        <v>1190854895.4760001</v>
      </c>
      <c r="P69" s="83">
        <v>1328626961.9170001</v>
      </c>
      <c r="Q69" s="83">
        <v>1511215129.4070001</v>
      </c>
      <c r="R69" s="83">
        <v>1642349364.2420001</v>
      </c>
      <c r="S69" s="83">
        <v>1433534269.1440001</v>
      </c>
      <c r="T69" s="83">
        <v>1645639805.109</v>
      </c>
      <c r="U69" s="83">
        <v>1908553683.181</v>
      </c>
      <c r="V69" s="83">
        <v>1985391017.063</v>
      </c>
      <c r="W69" s="83">
        <v>2081964070.234</v>
      </c>
      <c r="X69" s="83">
        <v>2191725582.2259998</v>
      </c>
      <c r="Y69" s="83">
        <v>2064162586.891</v>
      </c>
      <c r="Z69" s="83">
        <v>2074276796.016</v>
      </c>
    </row>
    <row r="70" spans="4:26" ht="15.75" thickBot="1" x14ac:dyDescent="0.3">
      <c r="D70" s="89" t="s">
        <v>26</v>
      </c>
      <c r="E70" s="84">
        <v>147476506.93900001</v>
      </c>
      <c r="F70" s="84">
        <v>148712965.722</v>
      </c>
      <c r="G70" s="84">
        <v>159094029.78799999</v>
      </c>
      <c r="H70" s="84">
        <v>158660700.789</v>
      </c>
      <c r="I70" s="84">
        <v>153885707.44600001</v>
      </c>
      <c r="J70" s="84">
        <v>264317795.78799999</v>
      </c>
      <c r="K70" s="84">
        <v>236277282.15700001</v>
      </c>
      <c r="L70" s="84">
        <v>228780472.752</v>
      </c>
      <c r="M70" s="84">
        <v>291179770.88599998</v>
      </c>
      <c r="N70" s="84">
        <v>353013975.449</v>
      </c>
      <c r="O70" s="84">
        <v>345063046.91399997</v>
      </c>
      <c r="P70" s="84">
        <v>409448467.48400003</v>
      </c>
      <c r="Q70" s="84">
        <v>539533457.68900001</v>
      </c>
      <c r="R70" s="84">
        <v>660836706.60099995</v>
      </c>
      <c r="S70" s="84">
        <v>650812657.79400003</v>
      </c>
      <c r="T70" s="84">
        <v>731538649.96899998</v>
      </c>
      <c r="U70" s="84">
        <v>847660757.06099999</v>
      </c>
      <c r="V70" s="84">
        <v>938123049.16499996</v>
      </c>
      <c r="W70" s="84">
        <v>1021405833.702</v>
      </c>
      <c r="X70" s="84">
        <v>841219886.50699997</v>
      </c>
      <c r="Y70" s="84">
        <v>810162599.84200001</v>
      </c>
      <c r="Z70" s="84">
        <v>788523213.35399997</v>
      </c>
    </row>
    <row r="71" spans="4:26" x14ac:dyDescent="0.25">
      <c r="D71" s="1" t="s">
        <v>56</v>
      </c>
    </row>
    <row r="72" spans="4:26" ht="15.75" thickBot="1" x14ac:dyDescent="0.3"/>
    <row r="73" spans="4:26" ht="15.75" thickBot="1" x14ac:dyDescent="0.3">
      <c r="D73" s="85" t="s">
        <v>15</v>
      </c>
      <c r="E73" s="18">
        <v>1995</v>
      </c>
      <c r="F73" s="10">
        <v>1996</v>
      </c>
      <c r="G73" s="18">
        <v>1997</v>
      </c>
      <c r="H73" s="10">
        <v>1998</v>
      </c>
      <c r="I73" s="18">
        <v>1999</v>
      </c>
      <c r="J73" s="10">
        <v>2000</v>
      </c>
      <c r="K73" s="18">
        <v>2001</v>
      </c>
      <c r="L73" s="10">
        <v>2002</v>
      </c>
      <c r="M73" s="18">
        <v>2003</v>
      </c>
      <c r="N73" s="10">
        <v>2004</v>
      </c>
      <c r="O73" s="18">
        <v>2005</v>
      </c>
      <c r="P73" s="10">
        <v>2006</v>
      </c>
      <c r="Q73" s="18">
        <v>2007</v>
      </c>
      <c r="R73" s="10">
        <v>2008</v>
      </c>
      <c r="S73" s="18">
        <v>2009</v>
      </c>
      <c r="T73" s="10">
        <v>2010</v>
      </c>
      <c r="U73" s="18">
        <v>2011</v>
      </c>
      <c r="V73" s="10">
        <v>2012</v>
      </c>
      <c r="W73" s="18">
        <v>2013</v>
      </c>
      <c r="X73" s="10">
        <v>2014</v>
      </c>
      <c r="Y73" s="18">
        <v>2015</v>
      </c>
      <c r="Z73" s="11">
        <v>2016</v>
      </c>
    </row>
    <row r="74" spans="4:26" ht="15.75" thickBot="1" x14ac:dyDescent="0.3">
      <c r="D74" s="86" t="s">
        <v>16</v>
      </c>
      <c r="E74" s="74">
        <f>+B!E46/E!E88</f>
        <v>9.7400818249435611E-5</v>
      </c>
      <c r="F74" s="74">
        <f>+B!F46/E!F88</f>
        <v>9.496032660611238E-5</v>
      </c>
      <c r="G74" s="74">
        <f>+B!G46/E!G88</f>
        <v>1.0518204852642838E-4</v>
      </c>
      <c r="H74" s="74">
        <f>+B!H46/E!H88</f>
        <v>1.1316831602912195E-4</v>
      </c>
      <c r="I74" s="74">
        <f>+B!I46/E!I88</f>
        <v>8.0348000789273524E-5</v>
      </c>
      <c r="J74" s="74">
        <f>+B!J46/E!J88</f>
        <v>8.3260514064697967E-5</v>
      </c>
      <c r="K74" s="74">
        <f>+B!K46/E!K88</f>
        <v>9.3914177181950314E-5</v>
      </c>
      <c r="L74" s="74">
        <f>+B!L46/E!L88</f>
        <v>1.0235100977024507E-4</v>
      </c>
      <c r="M74" s="74">
        <f>+B!M46/E!M88</f>
        <v>9.6252296167177791E-5</v>
      </c>
      <c r="N74" s="74">
        <f>+B!N46/E!N88</f>
        <v>9.9026536549406925E-5</v>
      </c>
      <c r="O74" s="74">
        <f>+B!O46/E!O88</f>
        <v>1.6397467181464772E-4</v>
      </c>
      <c r="P74" s="74">
        <f>+B!P46/E!P88</f>
        <v>1.8573833326456191E-4</v>
      </c>
      <c r="Q74" s="74">
        <f>+B!Q46/E!Q88</f>
        <v>2.1677461698797087E-4</v>
      </c>
      <c r="R74" s="74">
        <f>+B!R46/E!R88</f>
        <v>1.9012357399740524E-4</v>
      </c>
      <c r="S74" s="74">
        <f>+B!S46/E!S88</f>
        <v>1.8149731692413093E-4</v>
      </c>
      <c r="T74" s="74">
        <f>+B!T46/E!T88</f>
        <v>2.5076994124594525E-4</v>
      </c>
      <c r="U74" s="74">
        <f>+B!U46/E!U88</f>
        <v>3.3035400642110664E-4</v>
      </c>
      <c r="V74" s="74">
        <f>+B!V46/E!V88</f>
        <v>3.4432029681960786E-4</v>
      </c>
      <c r="W74" s="74">
        <f>+B!W46/E!W88</f>
        <v>2.9213359221009517E-4</v>
      </c>
      <c r="X74" s="74">
        <f>+B!X46/E!X88</f>
        <v>2.7967566198415386E-4</v>
      </c>
      <c r="Y74" s="74">
        <f>+B!Y46/E!Y88</f>
        <v>2.3299368778466743E-4</v>
      </c>
      <c r="Z74" s="74">
        <f>+B!Z46/E!Z88</f>
        <v>2.1264314084528215E-4</v>
      </c>
    </row>
    <row r="75" spans="4:26" x14ac:dyDescent="0.25">
      <c r="D75" s="87" t="s">
        <v>17</v>
      </c>
      <c r="E75" s="75">
        <f>+B!E47/E!E89</f>
        <v>2.3605878880236283E-5</v>
      </c>
      <c r="F75" s="75">
        <f>+B!F47/E!F89</f>
        <v>4.1677127271588783E-5</v>
      </c>
      <c r="G75" s="75">
        <f>+B!G47/E!G89</f>
        <v>6.1661618536496563E-5</v>
      </c>
      <c r="H75" s="75">
        <f>+B!H47/E!H89</f>
        <v>1.2810766652941575E-4</v>
      </c>
      <c r="I75" s="75">
        <f>+B!I47/E!I89</f>
        <v>6.0341068922810009E-5</v>
      </c>
      <c r="J75" s="75">
        <f>+B!J47/E!J89</f>
        <v>4.6887589291859139E-5</v>
      </c>
      <c r="K75" s="75">
        <f>+B!K47/E!K89</f>
        <v>6.1225503695493081E-5</v>
      </c>
      <c r="L75" s="75">
        <f>+B!L47/E!L89</f>
        <v>8.4818819299362444E-5</v>
      </c>
      <c r="M75" s="75">
        <f>+B!M47/E!M89</f>
        <v>5.2730091742226132E-5</v>
      </c>
      <c r="N75" s="75">
        <f>+B!N47/E!N89</f>
        <v>4.0440854513520828E-5</v>
      </c>
      <c r="O75" s="75">
        <f>+B!O47/E!O89</f>
        <v>4.4419220240166886E-5</v>
      </c>
      <c r="P75" s="75">
        <f>+B!P47/E!P89</f>
        <v>5.3403701421655719E-5</v>
      </c>
      <c r="Q75" s="75">
        <f>+B!Q47/E!Q89</f>
        <v>6.4093371517021219E-5</v>
      </c>
      <c r="R75" s="75">
        <f>+B!R47/E!R89</f>
        <v>7.3281904046920866E-5</v>
      </c>
      <c r="S75" s="75">
        <f>+B!S47/E!S89</f>
        <v>1.0111059171716402E-4</v>
      </c>
      <c r="T75" s="75">
        <f>+B!T47/E!T89</f>
        <v>9.5882491919996166E-5</v>
      </c>
      <c r="U75" s="75">
        <f>+B!U47/E!U89</f>
        <v>8.1177042079066643E-5</v>
      </c>
      <c r="V75" s="75">
        <f>+B!V47/E!V89</f>
        <v>8.8222901443318791E-5</v>
      </c>
      <c r="W75" s="75">
        <f>+B!W47/E!W89</f>
        <v>8.6833624094804631E-5</v>
      </c>
      <c r="X75" s="75">
        <f>+B!X47/E!X89</f>
        <v>9.2018340893643892E-5</v>
      </c>
      <c r="Y75" s="75">
        <f>+B!Y47/E!Y89</f>
        <v>1.1308859558111872E-4</v>
      </c>
      <c r="Z75" s="75">
        <f>+B!Z47/E!Z89</f>
        <v>1.5081037294146813E-4</v>
      </c>
    </row>
    <row r="76" spans="4:26" x14ac:dyDescent="0.25">
      <c r="D76" s="88" t="s">
        <v>18</v>
      </c>
      <c r="E76" s="76">
        <f>+B!E48/E!E90</f>
        <v>4.2441281616311131E-5</v>
      </c>
      <c r="F76" s="76">
        <f>+B!F48/E!F90</f>
        <v>1.4791466730679098E-4</v>
      </c>
      <c r="G76" s="76">
        <f>+B!G48/E!G90</f>
        <v>1.8682420862738914E-4</v>
      </c>
      <c r="H76" s="76">
        <f>+B!H48/E!H90</f>
        <v>4.9168367796718138E-5</v>
      </c>
      <c r="I76" s="76">
        <f>+B!I48/E!I90</f>
        <v>4.3499023258510736E-5</v>
      </c>
      <c r="J76" s="76">
        <f>+B!J48/E!J90</f>
        <v>3.6719216504345876E-5</v>
      </c>
      <c r="K76" s="76">
        <f>+B!K48/E!K90</f>
        <v>5.8358033298678423E-5</v>
      </c>
      <c r="L76" s="76">
        <f>+B!L48/E!L90</f>
        <v>6.6383669424292222E-5</v>
      </c>
      <c r="M76" s="76">
        <f>+B!M48/E!M90</f>
        <v>7.2344225291121584E-5</v>
      </c>
      <c r="N76" s="76">
        <f>+B!N48/E!N90</f>
        <v>7.8769929128863085E-5</v>
      </c>
      <c r="O76" s="76">
        <f>+B!O48/E!O90</f>
        <v>7.6122773946444829E-5</v>
      </c>
      <c r="P76" s="76">
        <f>+B!P48/E!P90</f>
        <v>6.7374553169307285E-5</v>
      </c>
      <c r="Q76" s="76">
        <f>+B!Q48/E!Q90</f>
        <v>7.4181498509032922E-5</v>
      </c>
      <c r="R76" s="76">
        <f>+B!R48/E!R90</f>
        <v>6.6319891787251236E-5</v>
      </c>
      <c r="S76" s="76">
        <f>+B!S48/E!S90</f>
        <v>4.4894493963244142E-5</v>
      </c>
      <c r="T76" s="76">
        <f>+B!T48/E!T90</f>
        <v>8.3841731552808998E-5</v>
      </c>
      <c r="U76" s="76">
        <f>+B!U48/E!U90</f>
        <v>5.712876693121296E-5</v>
      </c>
      <c r="V76" s="76">
        <f>+B!V48/E!V90</f>
        <v>8.0981834792254883E-5</v>
      </c>
      <c r="W76" s="76">
        <f>+B!W48/E!W90</f>
        <v>1.0989838305032973E-4</v>
      </c>
      <c r="X76" s="76">
        <f>+B!X48/E!X90</f>
        <v>1.2229325720618787E-4</v>
      </c>
      <c r="Y76" s="76">
        <f>+B!Y48/E!Y90</f>
        <v>1.7494175631903975E-4</v>
      </c>
      <c r="Z76" s="76">
        <f>+B!Z48/E!Z90</f>
        <v>2.3928257851076325E-4</v>
      </c>
    </row>
    <row r="77" spans="4:26" x14ac:dyDescent="0.25">
      <c r="D77" s="88" t="s">
        <v>19</v>
      </c>
      <c r="E77" s="76">
        <f>+B!E49/E!E91</f>
        <v>5.3201361780757337E-5</v>
      </c>
      <c r="F77" s="76">
        <f>+B!F49/E!F91</f>
        <v>4.7707264325778749E-5</v>
      </c>
      <c r="G77" s="76">
        <f>+B!G49/E!G91</f>
        <v>6.6675213629427077E-5</v>
      </c>
      <c r="H77" s="76">
        <f>+B!H49/E!H91</f>
        <v>5.230829955746131E-5</v>
      </c>
      <c r="I77" s="76">
        <f>+B!I49/E!I91</f>
        <v>5.8713487407242224E-5</v>
      </c>
      <c r="J77" s="76">
        <f>+B!J49/E!J91</f>
        <v>7.2683053374569787E-5</v>
      </c>
      <c r="K77" s="76">
        <f>+B!K49/E!K91</f>
        <v>5.850429857943925E-5</v>
      </c>
      <c r="L77" s="76">
        <f>+B!L49/E!L91</f>
        <v>5.3916322150734322E-5</v>
      </c>
      <c r="M77" s="76">
        <f>+B!M49/E!M91</f>
        <v>5.4116684733643194E-5</v>
      </c>
      <c r="N77" s="76">
        <f>+B!N49/E!N91</f>
        <v>5.3776375385712411E-5</v>
      </c>
      <c r="O77" s="76">
        <f>+B!O49/E!O91</f>
        <v>5.1815411404408226E-5</v>
      </c>
      <c r="P77" s="76">
        <f>+B!P49/E!P91</f>
        <v>4.3148010831027794E-5</v>
      </c>
      <c r="Q77" s="76">
        <f>+B!Q49/E!Q91</f>
        <v>3.8455176635230114E-5</v>
      </c>
      <c r="R77" s="76">
        <f>+B!R49/E!R91</f>
        <v>4.1292240285513421E-5</v>
      </c>
      <c r="S77" s="76">
        <f>+B!S49/E!S91</f>
        <v>4.9923523422348185E-5</v>
      </c>
      <c r="T77" s="76">
        <f>+B!T49/E!T91</f>
        <v>4.5387907959001486E-5</v>
      </c>
      <c r="U77" s="76">
        <f>+B!U49/E!U91</f>
        <v>4.4129289116235195E-5</v>
      </c>
      <c r="V77" s="76">
        <f>+B!V49/E!V91</f>
        <v>4.0524878772306673E-5</v>
      </c>
      <c r="W77" s="76">
        <f>+B!W49/E!W91</f>
        <v>4.0430498590717816E-5</v>
      </c>
      <c r="X77" s="76">
        <f>+B!X49/E!X91</f>
        <v>4.0787191021799108E-5</v>
      </c>
      <c r="Y77" s="76">
        <f>+B!Y49/E!Y91</f>
        <v>4.5979900809276288E-5</v>
      </c>
      <c r="Z77" s="76">
        <f>+B!Z49/E!Z91</f>
        <v>3.6059736780376321E-5</v>
      </c>
    </row>
    <row r="78" spans="4:26" x14ac:dyDescent="0.25">
      <c r="D78" s="88" t="s">
        <v>20</v>
      </c>
      <c r="E78" s="76">
        <f>+B!E50/E!E92</f>
        <v>1.0802997555757857E-7</v>
      </c>
      <c r="F78" s="76">
        <f>+B!F50/E!F92</f>
        <v>4.6776149442690383E-7</v>
      </c>
      <c r="G78" s="76">
        <f>+B!G50/E!G92</f>
        <v>6.3715993832859728E-7</v>
      </c>
      <c r="H78" s="76">
        <f>+B!H50/E!H92</f>
        <v>8.9125849001135377E-7</v>
      </c>
      <c r="I78" s="76">
        <f>+B!I50/E!I92</f>
        <v>9.36839726372587E-7</v>
      </c>
      <c r="J78" s="76">
        <f>+B!J50/E!J92</f>
        <v>7.7562911400182481E-7</v>
      </c>
      <c r="K78" s="76">
        <f>+B!K50/E!K92</f>
        <v>9.7966517924464399E-7</v>
      </c>
      <c r="L78" s="76">
        <f>+B!L50/E!L92</f>
        <v>9.0033799753615858E-7</v>
      </c>
      <c r="M78" s="76">
        <f>+B!M50/E!M92</f>
        <v>6.3250096091393359E-7</v>
      </c>
      <c r="N78" s="76">
        <f>+B!N50/E!N92</f>
        <v>1.0075799491787327E-6</v>
      </c>
      <c r="O78" s="76">
        <f>+B!O50/E!O92</f>
        <v>1.1643943655348867E-6</v>
      </c>
      <c r="P78" s="76">
        <f>+B!P50/E!P92</f>
        <v>1.1691387923349798E-6</v>
      </c>
      <c r="Q78" s="76">
        <f>+B!Q50/E!Q92</f>
        <v>2.5120860571390512E-6</v>
      </c>
      <c r="R78" s="76">
        <f>+B!R50/E!R92</f>
        <v>6.053938736317355E-6</v>
      </c>
      <c r="S78" s="76">
        <f>+B!S50/E!S92</f>
        <v>1.7155795503473069E-5</v>
      </c>
      <c r="T78" s="76">
        <f>+B!T50/E!T92</f>
        <v>2.9193618896209397E-5</v>
      </c>
      <c r="U78" s="76">
        <f>+B!U50/E!U92</f>
        <v>1.2744278004388879E-4</v>
      </c>
      <c r="V78" s="76">
        <f>+B!V50/E!V92</f>
        <v>3.0381648364619801E-4</v>
      </c>
      <c r="W78" s="76">
        <f>+B!W50/E!W92</f>
        <v>1.8706386334664622E-4</v>
      </c>
      <c r="X78" s="76">
        <f>+B!X50/E!X92</f>
        <v>3.5194185935163854E-5</v>
      </c>
      <c r="Y78" s="76">
        <f>+B!Y50/E!Y92</f>
        <v>6.1336264193059923E-5</v>
      </c>
      <c r="Z78" s="76">
        <f>+B!Z50/E!Z92</f>
        <v>1.1991643032993303E-4</v>
      </c>
    </row>
    <row r="79" spans="4:26" x14ac:dyDescent="0.25">
      <c r="D79" s="88" t="s">
        <v>21</v>
      </c>
      <c r="E79" s="76">
        <f>+B!E51/E!E93</f>
        <v>1.3372160359937172E-6</v>
      </c>
      <c r="F79" s="76">
        <f>+B!F51/E!F93</f>
        <v>1.0842226692344806E-6</v>
      </c>
      <c r="G79" s="76">
        <f>+B!G51/E!G93</f>
        <v>4.1561805658673311E-6</v>
      </c>
      <c r="H79" s="76">
        <f>+B!H51/E!H93</f>
        <v>3.4446102855971679E-6</v>
      </c>
      <c r="I79" s="76">
        <f>+B!I51/E!I93</f>
        <v>6.3587326474597686E-7</v>
      </c>
      <c r="J79" s="76">
        <f>+B!J51/E!J93</f>
        <v>2.2561088636941922E-6</v>
      </c>
      <c r="K79" s="76">
        <f>+B!K51/E!K93</f>
        <v>2.1099075433046814E-6</v>
      </c>
      <c r="L79" s="76">
        <f>+B!L51/E!L93</f>
        <v>2.3805653360949979E-6</v>
      </c>
      <c r="M79" s="76">
        <f>+B!M51/E!M93</f>
        <v>2.8349071788841086E-6</v>
      </c>
      <c r="N79" s="76">
        <f>+B!N51/E!N93</f>
        <v>3.6486608404357016E-6</v>
      </c>
      <c r="O79" s="76">
        <f>+B!O51/E!O93</f>
        <v>4.996575947091858E-6</v>
      </c>
      <c r="P79" s="76">
        <f>+B!P51/E!P93</f>
        <v>6.8305406302701945E-6</v>
      </c>
      <c r="Q79" s="76">
        <f>+B!Q51/E!Q93</f>
        <v>1.1621969389396272E-5</v>
      </c>
      <c r="R79" s="76">
        <f>+B!R51/E!R93</f>
        <v>5.9766842350832392E-6</v>
      </c>
      <c r="S79" s="76">
        <f>+B!S51/E!S93</f>
        <v>2.7484897459091454E-5</v>
      </c>
      <c r="T79" s="76">
        <f>+B!T51/E!T93</f>
        <v>1.8236751766622474E-5</v>
      </c>
      <c r="U79" s="76">
        <f>+B!U51/E!U93</f>
        <v>4.7695425919784567E-6</v>
      </c>
      <c r="V79" s="76">
        <f>+B!V51/E!V93</f>
        <v>1.7443311131552189E-5</v>
      </c>
      <c r="W79" s="76">
        <f>+B!W51/E!W93</f>
        <v>4.0474255599133824E-6</v>
      </c>
      <c r="X79" s="76">
        <f>+B!X51/E!X93</f>
        <v>3.6342986002908576E-6</v>
      </c>
      <c r="Y79" s="76">
        <f>+B!Y51/E!Y93</f>
        <v>2.9250568100940029E-5</v>
      </c>
      <c r="Z79" s="76">
        <f>+B!Z51/E!Z93</f>
        <v>6.3551899023021237E-6</v>
      </c>
    </row>
    <row r="80" spans="4:26" x14ac:dyDescent="0.25">
      <c r="D80" s="88" t="s">
        <v>22</v>
      </c>
      <c r="E80" s="76">
        <f>+B!E52/E!E94</f>
        <v>3.6103291960604958E-4</v>
      </c>
      <c r="F80" s="76">
        <f>+B!F52/E!F94</f>
        <v>3.332496334597762E-4</v>
      </c>
      <c r="G80" s="76">
        <f>+B!G52/E!G94</f>
        <v>3.0363779752207734E-4</v>
      </c>
      <c r="H80" s="76">
        <f>+B!H52/E!H94</f>
        <v>3.0702022595015949E-4</v>
      </c>
      <c r="I80" s="76">
        <f>+B!I52/E!I94</f>
        <v>2.9428834060530711E-4</v>
      </c>
      <c r="J80" s="76">
        <f>+B!J52/E!J94</f>
        <v>3.138434193195518E-4</v>
      </c>
      <c r="K80" s="76">
        <f>+B!K52/E!K94</f>
        <v>3.3641907991205334E-4</v>
      </c>
      <c r="L80" s="76">
        <f>+B!L52/E!L94</f>
        <v>2.8633885881483502E-4</v>
      </c>
      <c r="M80" s="76">
        <f>+B!M52/E!M94</f>
        <v>2.4790820379381936E-4</v>
      </c>
      <c r="N80" s="76">
        <f>+B!N52/E!N94</f>
        <v>2.5870219916823142E-4</v>
      </c>
      <c r="O80" s="76">
        <f>+B!O52/E!O94</f>
        <v>2.9517324431055136E-4</v>
      </c>
      <c r="P80" s="76">
        <f>+B!P52/E!P94</f>
        <v>3.3366853907955445E-4</v>
      </c>
      <c r="Q80" s="76">
        <f>+B!Q52/E!Q94</f>
        <v>3.8707398905134786E-4</v>
      </c>
      <c r="R80" s="76">
        <f>+B!R52/E!R94</f>
        <v>3.8195562218724407E-4</v>
      </c>
      <c r="S80" s="76">
        <f>+B!S52/E!S94</f>
        <v>3.374683557983573E-4</v>
      </c>
      <c r="T80" s="76">
        <f>+B!T52/E!T94</f>
        <v>3.7988732254648245E-4</v>
      </c>
      <c r="U80" s="76">
        <f>+B!U52/E!U94</f>
        <v>4.1094382191941977E-4</v>
      </c>
      <c r="V80" s="76">
        <f>+B!V52/E!V94</f>
        <v>4.1866190145637084E-4</v>
      </c>
      <c r="W80" s="76">
        <f>+B!W52/E!W94</f>
        <v>4.1419328426876297E-4</v>
      </c>
      <c r="X80" s="76">
        <f>+B!X52/E!X94</f>
        <v>4.3064289218247109E-4</v>
      </c>
      <c r="Y80" s="76">
        <f>+B!Y52/E!Y94</f>
        <v>3.9833791064401437E-4</v>
      </c>
      <c r="Z80" s="76">
        <f>+B!Z52/E!Z94</f>
        <v>3.2556973465226497E-4</v>
      </c>
    </row>
    <row r="81" spans="4:26" x14ac:dyDescent="0.25">
      <c r="D81" s="88" t="s">
        <v>23</v>
      </c>
      <c r="E81" s="76">
        <f>+B!E53/E!E95</f>
        <v>1.0805175425215829E-4</v>
      </c>
      <c r="F81" s="76">
        <f>+B!F53/E!F95</f>
        <v>1.0107092473300638E-4</v>
      </c>
      <c r="G81" s="76">
        <f>+B!G53/E!G95</f>
        <v>1.1065899286905087E-4</v>
      </c>
      <c r="H81" s="76">
        <f>+B!H53/E!H95</f>
        <v>1.520954728617721E-4</v>
      </c>
      <c r="I81" s="76">
        <f>+B!I53/E!I95</f>
        <v>8.7607737002052868E-5</v>
      </c>
      <c r="J81" s="76">
        <f>+B!J53/E!J95</f>
        <v>9.540720994369332E-5</v>
      </c>
      <c r="K81" s="76">
        <f>+B!K53/E!K95</f>
        <v>8.6255565090005801E-5</v>
      </c>
      <c r="L81" s="76">
        <f>+B!L53/E!L95</f>
        <v>8.1820400238627762E-5</v>
      </c>
      <c r="M81" s="76">
        <f>+B!M53/E!M95</f>
        <v>7.6330662444305136E-5</v>
      </c>
      <c r="N81" s="76">
        <f>+B!N53/E!N95</f>
        <v>7.5533343090099933E-5</v>
      </c>
      <c r="O81" s="76">
        <f>+B!O53/E!O95</f>
        <v>1.1831197734803548E-4</v>
      </c>
      <c r="P81" s="76">
        <f>+B!P53/E!P95</f>
        <v>1.2579114383751754E-4</v>
      </c>
      <c r="Q81" s="76">
        <f>+B!Q53/E!Q95</f>
        <v>1.8958526970731842E-4</v>
      </c>
      <c r="R81" s="76">
        <f>+B!R53/E!R95</f>
        <v>2.3310076774549196E-4</v>
      </c>
      <c r="S81" s="76">
        <f>+B!S53/E!S95</f>
        <v>2.6485110864623814E-4</v>
      </c>
      <c r="T81" s="76">
        <f>+B!T53/E!T95</f>
        <v>3.9580823779148414E-4</v>
      </c>
      <c r="U81" s="76">
        <f>+B!U53/E!U95</f>
        <v>4.4260423827156451E-4</v>
      </c>
      <c r="V81" s="76">
        <f>+B!V53/E!V95</f>
        <v>3.6566063828929817E-4</v>
      </c>
      <c r="W81" s="76">
        <f>+B!W53/E!W95</f>
        <v>4.654151260423969E-4</v>
      </c>
      <c r="X81" s="76">
        <f>+B!X53/E!X95</f>
        <v>3.2426720176420164E-4</v>
      </c>
      <c r="Y81" s="76">
        <f>+B!Y53/E!Y95</f>
        <v>2.7739473403317098E-4</v>
      </c>
      <c r="Z81" s="76">
        <f>+B!Z53/E!Z95</f>
        <v>2.2570477020097306E-4</v>
      </c>
    </row>
    <row r="82" spans="4:26" x14ac:dyDescent="0.25">
      <c r="D82" s="88" t="s">
        <v>24</v>
      </c>
      <c r="E82" s="76">
        <f>+B!E54/E!E96</f>
        <v>8.8662029214312921E-5</v>
      </c>
      <c r="F82" s="76">
        <f>+B!F54/E!F96</f>
        <v>8.8116692633242652E-5</v>
      </c>
      <c r="G82" s="76">
        <f>+B!G54/E!G96</f>
        <v>1.1027582625709873E-4</v>
      </c>
      <c r="H82" s="76">
        <f>+B!H54/E!H96</f>
        <v>1.005626366162477E-4</v>
      </c>
      <c r="I82" s="76">
        <f>+B!I54/E!I96</f>
        <v>6.1539513585772836E-5</v>
      </c>
      <c r="J82" s="76">
        <f>+B!J54/E!J96</f>
        <v>7.3974330821512525E-5</v>
      </c>
      <c r="K82" s="76">
        <f>+B!K54/E!K96</f>
        <v>9.2457650895033577E-5</v>
      </c>
      <c r="L82" s="76">
        <f>+B!L54/E!L96</f>
        <v>1.2100776828220978E-4</v>
      </c>
      <c r="M82" s="76">
        <f>+B!M54/E!M96</f>
        <v>1.2816384294376919E-4</v>
      </c>
      <c r="N82" s="76">
        <f>+B!N54/E!N96</f>
        <v>1.3808640873775015E-4</v>
      </c>
      <c r="O82" s="76">
        <f>+B!O54/E!O96</f>
        <v>2.8450909524773918E-4</v>
      </c>
      <c r="P82" s="76">
        <f>+B!P54/E!P96</f>
        <v>3.3424648522641304E-4</v>
      </c>
      <c r="Q82" s="76">
        <f>+B!Q54/E!Q96</f>
        <v>3.8170937287647101E-4</v>
      </c>
      <c r="R82" s="76">
        <f>+B!R54/E!R96</f>
        <v>3.1534623824815909E-4</v>
      </c>
      <c r="S82" s="76">
        <f>+B!S54/E!S96</f>
        <v>2.6574699292685274E-4</v>
      </c>
      <c r="T82" s="76">
        <f>+B!T54/E!T96</f>
        <v>3.974564282498411E-4</v>
      </c>
      <c r="U82" s="76">
        <f>+B!U54/E!U96</f>
        <v>5.8478459775465901E-4</v>
      </c>
      <c r="V82" s="76">
        <f>+B!V54/E!V96</f>
        <v>5.6111076636103873E-4</v>
      </c>
      <c r="W82" s="76">
        <f>+B!W54/E!W96</f>
        <v>4.2674147604116267E-4</v>
      </c>
      <c r="X82" s="76">
        <f>+B!X54/E!X96</f>
        <v>4.8967823755147969E-4</v>
      </c>
      <c r="Y82" s="76">
        <f>+B!Y54/E!Y96</f>
        <v>3.3267194425642532E-4</v>
      </c>
      <c r="Z82" s="76">
        <f>+B!Z54/E!Z96</f>
        <v>2.9299531708309909E-4</v>
      </c>
    </row>
    <row r="83" spans="4:26" x14ac:dyDescent="0.25">
      <c r="D83" s="88" t="s">
        <v>25</v>
      </c>
      <c r="E83" s="76">
        <f>+B!E55/E!E97</f>
        <v>5.6486108173890053E-5</v>
      </c>
      <c r="F83" s="76">
        <f>+B!F55/E!F97</f>
        <v>5.8953638074833248E-5</v>
      </c>
      <c r="G83" s="76">
        <f>+B!G55/E!G97</f>
        <v>6.2185822778502707E-5</v>
      </c>
      <c r="H83" s="76">
        <f>+B!H55/E!H97</f>
        <v>6.2690098567193481E-5</v>
      </c>
      <c r="I83" s="76">
        <f>+B!I55/E!I97</f>
        <v>5.2746315397900552E-5</v>
      </c>
      <c r="J83" s="76">
        <f>+B!J55/E!J97</f>
        <v>4.4401012460110523E-5</v>
      </c>
      <c r="K83" s="76">
        <f>+B!K55/E!K97</f>
        <v>4.1387943513506326E-5</v>
      </c>
      <c r="L83" s="76">
        <f>+B!L55/E!L97</f>
        <v>3.9170361181895779E-5</v>
      </c>
      <c r="M83" s="76">
        <f>+B!M55/E!M97</f>
        <v>2.7188012786345778E-5</v>
      </c>
      <c r="N83" s="76">
        <f>+B!N55/E!N97</f>
        <v>2.051576369512184E-5</v>
      </c>
      <c r="O83" s="76">
        <f>+B!O55/E!O97</f>
        <v>3.5223839868792505E-5</v>
      </c>
      <c r="P83" s="76">
        <f>+B!P55/E!P97</f>
        <v>4.1313966933180662E-5</v>
      </c>
      <c r="Q83" s="76">
        <f>+B!Q55/E!Q97</f>
        <v>4.1988215762146388E-5</v>
      </c>
      <c r="R83" s="76">
        <f>+B!R55/E!R97</f>
        <v>4.7536029288230417E-5</v>
      </c>
      <c r="S83" s="76">
        <f>+B!S55/E!S97</f>
        <v>5.7110381228708514E-5</v>
      </c>
      <c r="T83" s="76">
        <f>+B!T55/E!T97</f>
        <v>6.4729408553741154E-5</v>
      </c>
      <c r="U83" s="76">
        <f>+B!U55/E!U97</f>
        <v>7.0276555686992232E-5</v>
      </c>
      <c r="V83" s="76">
        <f>+B!V55/E!V97</f>
        <v>8.1115136623992567E-5</v>
      </c>
      <c r="W83" s="76">
        <f>+B!W55/E!W97</f>
        <v>9.1076991805808021E-5</v>
      </c>
      <c r="X83" s="76">
        <f>+B!X55/E!X97</f>
        <v>9.949409541693479E-5</v>
      </c>
      <c r="Y83" s="76">
        <f>+B!Y55/E!Y97</f>
        <v>9.2450720592967468E-5</v>
      </c>
      <c r="Z83" s="76">
        <f>+B!Z55/E!Z97</f>
        <v>7.9803313597525519E-5</v>
      </c>
    </row>
    <row r="84" spans="4:26" ht="15.75" thickBot="1" x14ac:dyDescent="0.3">
      <c r="D84" s="89" t="s">
        <v>26</v>
      </c>
      <c r="E84" s="77">
        <f>+B!E56/E!E98</f>
        <v>1.2958103829039583E-5</v>
      </c>
      <c r="F84" s="77">
        <f>+B!F56/E!F98</f>
        <v>6.3953763061330435E-6</v>
      </c>
      <c r="G84" s="77">
        <f>+B!G56/E!G98</f>
        <v>1.783870856443813E-6</v>
      </c>
      <c r="H84" s="77">
        <f>+B!H56/E!H98</f>
        <v>0</v>
      </c>
      <c r="I84" s="77">
        <f>+B!I56/E!I98</f>
        <v>9.8582905672437351E-11</v>
      </c>
      <c r="J84" s="77">
        <f>+B!J56/E!J98</f>
        <v>0</v>
      </c>
      <c r="K84" s="77">
        <f>+B!K56/E!K98</f>
        <v>3.187025956830074E-7</v>
      </c>
      <c r="L84" s="77">
        <f>+B!L56/E!L98</f>
        <v>9.542797469412621E-7</v>
      </c>
      <c r="M84" s="77">
        <f>+B!M56/E!M98</f>
        <v>1.2328137098953572E-6</v>
      </c>
      <c r="N84" s="77">
        <f>+B!N56/E!N98</f>
        <v>1.0884804777748995E-6</v>
      </c>
      <c r="O84" s="77">
        <f>+B!O56/E!O98</f>
        <v>1.4618106002616487E-6</v>
      </c>
      <c r="P84" s="77">
        <f>+B!P56/E!P98</f>
        <v>1.955346429848815E-6</v>
      </c>
      <c r="Q84" s="77">
        <f>+B!Q56/E!Q98</f>
        <v>1.4650371615885888E-6</v>
      </c>
      <c r="R84" s="77">
        <f>+B!R56/E!R98</f>
        <v>1.8822007654330988E-6</v>
      </c>
      <c r="S84" s="77">
        <f>+B!S56/E!S98</f>
        <v>1.795447685848358E-6</v>
      </c>
      <c r="T84" s="77">
        <f>+B!T56/E!T98</f>
        <v>2.2141979364004065E-6</v>
      </c>
      <c r="U84" s="77">
        <f>+B!U56/E!U98</f>
        <v>2.7534163504130971E-6</v>
      </c>
      <c r="V84" s="77">
        <f>+B!V56/E!V98</f>
        <v>1.4628286503672921E-6</v>
      </c>
      <c r="W84" s="77">
        <f>+B!W56/E!W98</f>
        <v>1.4013935358405442E-6</v>
      </c>
      <c r="X84" s="77">
        <f>+B!X56/E!X98</f>
        <v>1.3203720138893699E-6</v>
      </c>
      <c r="Y84" s="77">
        <f>+B!Y56/E!Y98</f>
        <v>9.6625532743191736E-7</v>
      </c>
      <c r="Z84" s="77">
        <f>+B!Z56/E!Z98</f>
        <v>1.2903383566660986E-6</v>
      </c>
    </row>
    <row r="85" spans="4:26" s="1" customFormat="1" x14ac:dyDescent="0.25">
      <c r="D85" s="1" t="s">
        <v>57</v>
      </c>
      <c r="E85" s="180"/>
      <c r="F85" s="180"/>
      <c r="G85" s="180"/>
      <c r="H85" s="180"/>
      <c r="I85" s="180"/>
      <c r="J85" s="180"/>
      <c r="K85" s="180"/>
      <c r="L85" s="180"/>
      <c r="M85" s="180"/>
      <c r="N85" s="180"/>
      <c r="O85" s="180"/>
      <c r="P85" s="180"/>
      <c r="Q85" s="180"/>
      <c r="R85" s="180"/>
      <c r="S85" s="180"/>
      <c r="T85" s="180"/>
      <c r="U85" s="180"/>
      <c r="V85" s="180"/>
      <c r="W85" s="180"/>
      <c r="X85" s="180"/>
      <c r="Y85" s="180"/>
      <c r="Z85" s="180"/>
    </row>
    <row r="86" spans="4:26" ht="15.75" thickBot="1" x14ac:dyDescent="0.3"/>
    <row r="87" spans="4:26" ht="15.75" thickBot="1" x14ac:dyDescent="0.3">
      <c r="D87" s="85" t="s">
        <v>15</v>
      </c>
      <c r="E87" s="18">
        <v>1995</v>
      </c>
      <c r="F87" s="10">
        <v>1996</v>
      </c>
      <c r="G87" s="18">
        <v>1997</v>
      </c>
      <c r="H87" s="10">
        <v>1998</v>
      </c>
      <c r="I87" s="18">
        <v>1999</v>
      </c>
      <c r="J87" s="10">
        <v>2000</v>
      </c>
      <c r="K87" s="18">
        <v>2001</v>
      </c>
      <c r="L87" s="10">
        <v>2002</v>
      </c>
      <c r="M87" s="18">
        <v>2003</v>
      </c>
      <c r="N87" s="10">
        <v>2004</v>
      </c>
      <c r="O87" s="18">
        <v>2005</v>
      </c>
      <c r="P87" s="10">
        <v>2006</v>
      </c>
      <c r="Q87" s="18">
        <v>2007</v>
      </c>
      <c r="R87" s="10">
        <v>2008</v>
      </c>
      <c r="S87" s="18">
        <v>2009</v>
      </c>
      <c r="T87" s="10">
        <v>2010</v>
      </c>
      <c r="U87" s="18">
        <v>2011</v>
      </c>
      <c r="V87" s="10">
        <v>2012</v>
      </c>
      <c r="W87" s="18">
        <v>2013</v>
      </c>
      <c r="X87" s="10">
        <v>2014</v>
      </c>
      <c r="Y87" s="18">
        <v>2015</v>
      </c>
      <c r="Z87" s="11">
        <v>2016</v>
      </c>
    </row>
    <row r="88" spans="4:26" ht="15.75" thickBot="1" x14ac:dyDescent="0.3">
      <c r="D88" s="86" t="s">
        <v>16</v>
      </c>
      <c r="E88" s="81">
        <v>5185837994.7740002</v>
      </c>
      <c r="F88" s="81">
        <v>5435982314.3950014</v>
      </c>
      <c r="G88" s="81">
        <v>5645888745.4619999</v>
      </c>
      <c r="H88" s="81">
        <v>5577884607.1859999</v>
      </c>
      <c r="I88" s="81">
        <v>5801694969.6429996</v>
      </c>
      <c r="J88" s="81">
        <v>6594265435.0340004</v>
      </c>
      <c r="K88" s="81">
        <v>6348004815.5559998</v>
      </c>
      <c r="L88" s="81">
        <v>6624165560.4759998</v>
      </c>
      <c r="M88" s="81">
        <v>7733583557.3950014</v>
      </c>
      <c r="N88" s="81">
        <v>9448396991.3780003</v>
      </c>
      <c r="O88" s="81">
        <v>10715481437.195</v>
      </c>
      <c r="P88" s="81">
        <v>12332244613.917999</v>
      </c>
      <c r="Q88" s="81">
        <v>14174008288.851</v>
      </c>
      <c r="R88" s="81">
        <v>16441834704.004999</v>
      </c>
      <c r="S88" s="81">
        <v>12660728890.888</v>
      </c>
      <c r="T88" s="81">
        <v>15379331772.533001</v>
      </c>
      <c r="U88" s="81">
        <v>18341013262.229</v>
      </c>
      <c r="V88" s="81">
        <v>18477492226.759998</v>
      </c>
      <c r="W88" s="81">
        <v>18813165108.542</v>
      </c>
      <c r="X88" s="81">
        <v>18852665293.051998</v>
      </c>
      <c r="Y88" s="81">
        <v>16536669673.905001</v>
      </c>
      <c r="Z88" s="81">
        <v>16039724349.639999</v>
      </c>
    </row>
    <row r="89" spans="4:26" x14ac:dyDescent="0.25">
      <c r="D89" s="87" t="s">
        <v>17</v>
      </c>
      <c r="E89" s="82">
        <v>374937067.36799997</v>
      </c>
      <c r="F89" s="82">
        <v>400969190.87300003</v>
      </c>
      <c r="G89" s="82">
        <v>388654799.676</v>
      </c>
      <c r="H89" s="82">
        <v>380069642.34899998</v>
      </c>
      <c r="I89" s="82">
        <v>373207094.30599999</v>
      </c>
      <c r="J89" s="82">
        <v>361796271.81099999</v>
      </c>
      <c r="K89" s="82">
        <v>372238129.93599999</v>
      </c>
      <c r="L89" s="82">
        <v>391665732.61000001</v>
      </c>
      <c r="M89" s="82">
        <v>451090188.05199999</v>
      </c>
      <c r="N89" s="82">
        <v>515885142.66000003</v>
      </c>
      <c r="O89" s="82">
        <v>565193555.04799998</v>
      </c>
      <c r="P89" s="82">
        <v>617932729.78299999</v>
      </c>
      <c r="Q89" s="82">
        <v>733500701.98000002</v>
      </c>
      <c r="R89" s="82">
        <v>886562635.68700004</v>
      </c>
      <c r="S89" s="82">
        <v>794492106.472</v>
      </c>
      <c r="T89" s="82">
        <v>884483144.96000004</v>
      </c>
      <c r="U89" s="82">
        <v>1061877481.518</v>
      </c>
      <c r="V89" s="82">
        <v>1057534613.73</v>
      </c>
      <c r="W89" s="82">
        <v>1114251466.625</v>
      </c>
      <c r="X89" s="82">
        <v>1149338664.1500001</v>
      </c>
      <c r="Y89" s="82">
        <v>1055417245.096</v>
      </c>
      <c r="Z89" s="82">
        <v>1054601344.045</v>
      </c>
    </row>
    <row r="90" spans="4:26" x14ac:dyDescent="0.25">
      <c r="D90" s="88" t="s">
        <v>18</v>
      </c>
      <c r="E90" s="83">
        <v>51895723.129000001</v>
      </c>
      <c r="F90" s="83">
        <v>56473331.226000004</v>
      </c>
      <c r="G90" s="83">
        <v>57937298.809</v>
      </c>
      <c r="H90" s="83">
        <v>57410915.32</v>
      </c>
      <c r="I90" s="83">
        <v>58468416.288000003</v>
      </c>
      <c r="J90" s="83">
        <v>57791047.903999999</v>
      </c>
      <c r="K90" s="83">
        <v>60493693.848999999</v>
      </c>
      <c r="L90" s="83">
        <v>64736252.715000004</v>
      </c>
      <c r="M90" s="83">
        <v>73188136.008000001</v>
      </c>
      <c r="N90" s="83">
        <v>82773274.930000007</v>
      </c>
      <c r="O90" s="83">
        <v>89185570.204999998</v>
      </c>
      <c r="P90" s="83">
        <v>96194641.672999993</v>
      </c>
      <c r="Q90" s="83">
        <v>111762395.83499999</v>
      </c>
      <c r="R90" s="83">
        <v>122893249.376</v>
      </c>
      <c r="S90" s="83">
        <v>114892262.829</v>
      </c>
      <c r="T90" s="83">
        <v>120341860.94599999</v>
      </c>
      <c r="U90" s="83">
        <v>141425790.088</v>
      </c>
      <c r="V90" s="83">
        <v>143253336.13100001</v>
      </c>
      <c r="W90" s="83">
        <v>147983141.77700001</v>
      </c>
      <c r="X90" s="83">
        <v>147605006.29699999</v>
      </c>
      <c r="Y90" s="83">
        <v>140133919.516</v>
      </c>
      <c r="Z90" s="83">
        <v>143776217.28299999</v>
      </c>
    </row>
    <row r="91" spans="4:26" x14ac:dyDescent="0.25">
      <c r="D91" s="88" t="s">
        <v>19</v>
      </c>
      <c r="E91" s="83">
        <v>238987848.70199999</v>
      </c>
      <c r="F91" s="83">
        <v>228744409.352</v>
      </c>
      <c r="G91" s="83">
        <v>231655125.78400001</v>
      </c>
      <c r="H91" s="83">
        <v>209081428.61700001</v>
      </c>
      <c r="I91" s="83">
        <v>204143503.125</v>
      </c>
      <c r="J91" s="83">
        <v>227731792.09599999</v>
      </c>
      <c r="K91" s="83">
        <v>215516403.17300001</v>
      </c>
      <c r="L91" s="83">
        <v>217733749.84999999</v>
      </c>
      <c r="M91" s="83">
        <v>258672146.472</v>
      </c>
      <c r="N91" s="83">
        <v>339048827.09600002</v>
      </c>
      <c r="O91" s="83">
        <v>384051085.58700001</v>
      </c>
      <c r="P91" s="83">
        <v>455430960.11900002</v>
      </c>
      <c r="Q91" s="83">
        <v>561887290.36300004</v>
      </c>
      <c r="R91" s="83">
        <v>677806721.22599995</v>
      </c>
      <c r="S91" s="83">
        <v>477621016.41500002</v>
      </c>
      <c r="T91" s="83">
        <v>686193490.745</v>
      </c>
      <c r="U91" s="83">
        <v>882036483.69400001</v>
      </c>
      <c r="V91" s="83">
        <v>817715610.852</v>
      </c>
      <c r="W91" s="83">
        <v>817894390.43900001</v>
      </c>
      <c r="X91" s="83">
        <v>796726599.35399997</v>
      </c>
      <c r="Y91" s="83">
        <v>643431857.81799996</v>
      </c>
      <c r="Z91" s="83">
        <v>660130082.06299996</v>
      </c>
    </row>
    <row r="92" spans="4:26" x14ac:dyDescent="0.25">
      <c r="D92" s="88" t="s">
        <v>20</v>
      </c>
      <c r="E92" s="83">
        <v>378515312.89300001</v>
      </c>
      <c r="F92" s="83">
        <v>457188123.75099999</v>
      </c>
      <c r="G92" s="83">
        <v>469922827.83099997</v>
      </c>
      <c r="H92" s="83">
        <v>354526777.06999999</v>
      </c>
      <c r="I92" s="83">
        <v>416343360.57700002</v>
      </c>
      <c r="J92" s="83">
        <v>659798595.43900001</v>
      </c>
      <c r="K92" s="83">
        <v>613683136.58299994</v>
      </c>
      <c r="L92" s="83">
        <v>610201948.04999995</v>
      </c>
      <c r="M92" s="83">
        <v>769603573.87699997</v>
      </c>
      <c r="N92" s="83">
        <v>1031654114.244</v>
      </c>
      <c r="O92" s="83">
        <v>1423233441.3940001</v>
      </c>
      <c r="P92" s="83">
        <v>1783365682.2179999</v>
      </c>
      <c r="Q92" s="83">
        <v>1991157502.6600001</v>
      </c>
      <c r="R92" s="83">
        <v>2856793858.2280002</v>
      </c>
      <c r="S92" s="83">
        <v>1805801077.177</v>
      </c>
      <c r="T92" s="83">
        <v>2358161187.3730001</v>
      </c>
      <c r="U92" s="83">
        <v>3227264164.0300002</v>
      </c>
      <c r="V92" s="83">
        <v>3364087296.1659999</v>
      </c>
      <c r="W92" s="83">
        <v>3256896565.164</v>
      </c>
      <c r="X92" s="83">
        <v>3047831428.6799998</v>
      </c>
      <c r="Y92" s="83">
        <v>1859134420.7249999</v>
      </c>
      <c r="Z92" s="83">
        <v>1549018683.1689999</v>
      </c>
    </row>
    <row r="93" spans="4:26" x14ac:dyDescent="0.25">
      <c r="D93" s="88" t="s">
        <v>21</v>
      </c>
      <c r="E93" s="83">
        <v>27374036.068</v>
      </c>
      <c r="F93" s="83">
        <v>25922719.379999999</v>
      </c>
      <c r="G93" s="83">
        <v>27266380.322999999</v>
      </c>
      <c r="H93" s="83">
        <v>29130436.153999999</v>
      </c>
      <c r="I93" s="83">
        <v>26761622.077</v>
      </c>
      <c r="J93" s="83">
        <v>21682464.346999999</v>
      </c>
      <c r="K93" s="83">
        <v>20977696.458999999</v>
      </c>
      <c r="L93" s="83">
        <v>26059776.247000001</v>
      </c>
      <c r="M93" s="83">
        <v>33489985.388999999</v>
      </c>
      <c r="N93" s="83">
        <v>40193650.880000003</v>
      </c>
      <c r="O93" s="83">
        <v>41773206.733999997</v>
      </c>
      <c r="P93" s="83">
        <v>47236085.321000002</v>
      </c>
      <c r="Q93" s="83">
        <v>61557639.332000002</v>
      </c>
      <c r="R93" s="83">
        <v>91757064.356999993</v>
      </c>
      <c r="S93" s="83">
        <v>68519993.672999993</v>
      </c>
      <c r="T93" s="83">
        <v>82034839.270999998</v>
      </c>
      <c r="U93" s="83">
        <v>114271754.469</v>
      </c>
      <c r="V93" s="83">
        <v>110108166.134</v>
      </c>
      <c r="W93" s="83">
        <v>102267229.84100001</v>
      </c>
      <c r="X93" s="83">
        <v>100664816.031</v>
      </c>
      <c r="Y93" s="83">
        <v>89717778.846000001</v>
      </c>
      <c r="Z93" s="83">
        <v>94544303.040000007</v>
      </c>
    </row>
    <row r="94" spans="4:26" x14ac:dyDescent="0.25">
      <c r="D94" s="88" t="s">
        <v>22</v>
      </c>
      <c r="E94" s="83">
        <v>506638314.86500001</v>
      </c>
      <c r="F94" s="83">
        <v>520514282.93900001</v>
      </c>
      <c r="G94" s="83">
        <v>541016705.89300001</v>
      </c>
      <c r="H94" s="83">
        <v>549147104.16299999</v>
      </c>
      <c r="I94" s="83">
        <v>573244922.49000001</v>
      </c>
      <c r="J94" s="83">
        <v>614865363.17499995</v>
      </c>
      <c r="K94" s="83">
        <v>637599457.96200001</v>
      </c>
      <c r="L94" s="83">
        <v>707485190.23399997</v>
      </c>
      <c r="M94" s="83">
        <v>841936010.20799994</v>
      </c>
      <c r="N94" s="83">
        <v>1023037252.296</v>
      </c>
      <c r="O94" s="83">
        <v>1161973324.517</v>
      </c>
      <c r="P94" s="83">
        <v>1303085280.9779999</v>
      </c>
      <c r="Q94" s="83">
        <v>1522774070.7780001</v>
      </c>
      <c r="R94" s="83">
        <v>1749457602.3610001</v>
      </c>
      <c r="S94" s="83">
        <v>1490181936.645</v>
      </c>
      <c r="T94" s="83">
        <v>1755270327.3440001</v>
      </c>
      <c r="U94" s="83">
        <v>2061417059.4979999</v>
      </c>
      <c r="V94" s="83">
        <v>2018671362.405</v>
      </c>
      <c r="W94" s="83">
        <v>2072849699.9070001</v>
      </c>
      <c r="X94" s="83">
        <v>2117347132.7460001</v>
      </c>
      <c r="Y94" s="83">
        <v>1935317993.5940001</v>
      </c>
      <c r="Z94" s="83">
        <v>1905827136.1210001</v>
      </c>
    </row>
    <row r="95" spans="4:26" x14ac:dyDescent="0.25">
      <c r="D95" s="88" t="s">
        <v>23</v>
      </c>
      <c r="E95" s="83">
        <v>826618907.00600004</v>
      </c>
      <c r="F95" s="83">
        <v>825978858.11899996</v>
      </c>
      <c r="G95" s="83">
        <v>849385274.19299996</v>
      </c>
      <c r="H95" s="83">
        <v>844210505.30999994</v>
      </c>
      <c r="I95" s="83">
        <v>833351465.27400005</v>
      </c>
      <c r="J95" s="83">
        <v>906673741.44000006</v>
      </c>
      <c r="K95" s="83">
        <v>864727289.44700003</v>
      </c>
      <c r="L95" s="83">
        <v>910515687.80799997</v>
      </c>
      <c r="M95" s="83">
        <v>1048615005.253</v>
      </c>
      <c r="N95" s="83">
        <v>1311498524.325</v>
      </c>
      <c r="O95" s="83">
        <v>1474091219.75</v>
      </c>
      <c r="P95" s="83">
        <v>1712051949.207</v>
      </c>
      <c r="Q95" s="83">
        <v>2014017864.3069999</v>
      </c>
      <c r="R95" s="83">
        <v>2233113931.947</v>
      </c>
      <c r="S95" s="83">
        <v>1585453918.4159999</v>
      </c>
      <c r="T95" s="83">
        <v>1963422063.513</v>
      </c>
      <c r="U95" s="83">
        <v>2346959609.0100002</v>
      </c>
      <c r="V95" s="83">
        <v>2214985612.8600001</v>
      </c>
      <c r="W95" s="83">
        <v>2238873832.6160002</v>
      </c>
      <c r="X95" s="83">
        <v>2318635572.4829998</v>
      </c>
      <c r="Y95" s="83">
        <v>2048797977.2969999</v>
      </c>
      <c r="Z95" s="83">
        <v>1969333131.9679999</v>
      </c>
    </row>
    <row r="96" spans="4:26" x14ac:dyDescent="0.25">
      <c r="D96" s="88" t="s">
        <v>24</v>
      </c>
      <c r="E96" s="83">
        <v>1918237981.9990001</v>
      </c>
      <c r="F96" s="83">
        <v>2054015494.582</v>
      </c>
      <c r="G96" s="83">
        <v>2169854347.2449999</v>
      </c>
      <c r="H96" s="83">
        <v>2238108681.0489998</v>
      </c>
      <c r="I96" s="83">
        <v>2377370123.2800002</v>
      </c>
      <c r="J96" s="83">
        <v>2657948396.6459999</v>
      </c>
      <c r="K96" s="83">
        <v>2523542884.1350002</v>
      </c>
      <c r="L96" s="83">
        <v>2619127304.7930002</v>
      </c>
      <c r="M96" s="83">
        <v>3001245968.9489999</v>
      </c>
      <c r="N96" s="83">
        <v>3629109364.0630002</v>
      </c>
      <c r="O96" s="83">
        <v>4010502606.2750001</v>
      </c>
      <c r="P96" s="83">
        <v>4549070040.243</v>
      </c>
      <c r="Q96" s="83">
        <v>5112907779.2690001</v>
      </c>
      <c r="R96" s="83">
        <v>5504864030.2279997</v>
      </c>
      <c r="S96" s="83">
        <v>4319963132.4370003</v>
      </c>
      <c r="T96" s="83">
        <v>5300195511.4329996</v>
      </c>
      <c r="U96" s="83">
        <v>5973432519.2770004</v>
      </c>
      <c r="V96" s="83">
        <v>6041381328.2969999</v>
      </c>
      <c r="W96" s="83">
        <v>6232733533.835</v>
      </c>
      <c r="X96" s="83">
        <v>6413092755.9750004</v>
      </c>
      <c r="Y96" s="83">
        <v>6136971978.6960001</v>
      </c>
      <c r="Z96" s="83">
        <v>6093055956.5690002</v>
      </c>
    </row>
    <row r="97" spans="4:26" x14ac:dyDescent="0.25">
      <c r="D97" s="88" t="s">
        <v>25</v>
      </c>
      <c r="E97" s="83">
        <v>651751487.04999995</v>
      </c>
      <c r="F97" s="83">
        <v>697032216.19400001</v>
      </c>
      <c r="G97" s="83">
        <v>729300730.83599997</v>
      </c>
      <c r="H97" s="83">
        <v>738620516.76900005</v>
      </c>
      <c r="I97" s="83">
        <v>771408954.21899998</v>
      </c>
      <c r="J97" s="83">
        <v>827652298.08700001</v>
      </c>
      <c r="K97" s="83">
        <v>824282752.50899994</v>
      </c>
      <c r="L97" s="83">
        <v>865606059.70799994</v>
      </c>
      <c r="M97" s="83">
        <v>992117379.52199996</v>
      </c>
      <c r="N97" s="83">
        <v>1151989287.4189999</v>
      </c>
      <c r="O97" s="83">
        <v>1265070650.0480001</v>
      </c>
      <c r="P97" s="83">
        <v>1394981704.207</v>
      </c>
      <c r="Q97" s="83">
        <v>1579680960.385</v>
      </c>
      <c r="R97" s="83">
        <v>1707897130.148</v>
      </c>
      <c r="S97" s="83">
        <v>1469363103.425</v>
      </c>
      <c r="T97" s="83">
        <v>1676674643.3329999</v>
      </c>
      <c r="U97" s="83">
        <v>1894801057.0280001</v>
      </c>
      <c r="V97" s="83">
        <v>1898635574.1949999</v>
      </c>
      <c r="W97" s="83">
        <v>1961665097.382</v>
      </c>
      <c r="X97" s="83">
        <v>2047559366.677</v>
      </c>
      <c r="Y97" s="83">
        <v>1961572758.296</v>
      </c>
      <c r="Z97" s="83">
        <v>1956593316.256</v>
      </c>
    </row>
    <row r="98" spans="4:26" ht="15.75" thickBot="1" x14ac:dyDescent="0.3">
      <c r="D98" s="89" t="s">
        <v>26</v>
      </c>
      <c r="E98" s="84">
        <v>165082254.95199999</v>
      </c>
      <c r="F98" s="84">
        <v>149195130.095</v>
      </c>
      <c r="G98" s="84">
        <v>167437569.21700001</v>
      </c>
      <c r="H98" s="84">
        <v>164229403.896</v>
      </c>
      <c r="I98" s="84">
        <v>162299943.28999999</v>
      </c>
      <c r="J98" s="84">
        <v>258131989.85100001</v>
      </c>
      <c r="K98" s="84">
        <v>214648392.97400001</v>
      </c>
      <c r="L98" s="84">
        <v>210670928.14700001</v>
      </c>
      <c r="M98" s="84">
        <v>263603492.88100001</v>
      </c>
      <c r="N98" s="84">
        <v>323139465.68800002</v>
      </c>
      <c r="O98" s="84">
        <v>298360129.50099999</v>
      </c>
      <c r="P98" s="84">
        <v>372607119.065</v>
      </c>
      <c r="Q98" s="84">
        <v>484606137.38300002</v>
      </c>
      <c r="R98" s="84">
        <v>610534232.64100003</v>
      </c>
      <c r="S98" s="84">
        <v>534356421.27700001</v>
      </c>
      <c r="T98" s="84">
        <v>552487191.81299996</v>
      </c>
      <c r="U98" s="84">
        <v>637456082.41799998</v>
      </c>
      <c r="V98" s="84">
        <v>810919993.74100006</v>
      </c>
      <c r="W98" s="84">
        <v>867573575.09200001</v>
      </c>
      <c r="X98" s="84">
        <v>713656446.88600004</v>
      </c>
      <c r="Y98" s="84">
        <v>666104477.48899996</v>
      </c>
      <c r="Z98" s="84">
        <v>608085465.29400003</v>
      </c>
    </row>
    <row r="99" spans="4:26" x14ac:dyDescent="0.25">
      <c r="D99" s="1" t="s">
        <v>56</v>
      </c>
    </row>
    <row r="100" spans="4:26" ht="15.75" thickBot="1" x14ac:dyDescent="0.3"/>
    <row r="101" spans="4:26" ht="15.75" thickBot="1" x14ac:dyDescent="0.3">
      <c r="D101" s="85" t="s">
        <v>15</v>
      </c>
      <c r="E101" s="18">
        <v>1995</v>
      </c>
      <c r="F101" s="10">
        <v>1996</v>
      </c>
      <c r="G101" s="18">
        <v>1997</v>
      </c>
      <c r="H101" s="10">
        <v>1998</v>
      </c>
      <c r="I101" s="18">
        <v>1999</v>
      </c>
      <c r="J101" s="10">
        <v>2000</v>
      </c>
      <c r="K101" s="18">
        <v>2001</v>
      </c>
      <c r="L101" s="10">
        <v>2002</v>
      </c>
      <c r="M101" s="18">
        <v>2003</v>
      </c>
      <c r="N101" s="10">
        <v>2004</v>
      </c>
      <c r="O101" s="18">
        <v>2005</v>
      </c>
      <c r="P101" s="10">
        <v>2006</v>
      </c>
      <c r="Q101" s="18">
        <v>2007</v>
      </c>
      <c r="R101" s="10">
        <v>2008</v>
      </c>
      <c r="S101" s="18">
        <v>2009</v>
      </c>
      <c r="T101" s="10">
        <v>2010</v>
      </c>
      <c r="U101" s="18">
        <v>2011</v>
      </c>
      <c r="V101" s="10">
        <v>2012</v>
      </c>
      <c r="W101" s="18">
        <v>2013</v>
      </c>
      <c r="X101" s="10">
        <v>2014</v>
      </c>
      <c r="Y101" s="18">
        <v>2015</v>
      </c>
      <c r="Z101" s="11">
        <v>2016</v>
      </c>
    </row>
    <row r="102" spans="4:26" ht="15.75" thickBot="1" x14ac:dyDescent="0.3">
      <c r="D102" s="86" t="s">
        <v>16</v>
      </c>
      <c r="E102" s="74">
        <f>+(A!D46+B!E46)/(E!E60+E!E88)</f>
        <v>5.7709298366018896E-5</v>
      </c>
      <c r="F102" s="74">
        <f>+(A!E46+B!F46)/(E!F60+E!F88)</f>
        <v>5.6098899689881471E-5</v>
      </c>
      <c r="G102" s="74">
        <f>+(A!F46+B!G46)/(E!G60+E!G88)</f>
        <v>6.3109974561606174E-5</v>
      </c>
      <c r="H102" s="74">
        <f>+(A!G46+B!H46)/(E!H60+E!H88)</f>
        <v>6.8723791801132269E-5</v>
      </c>
      <c r="I102" s="74">
        <f>+(A!H46+B!I46)/(E!I60+E!I88)</f>
        <v>5.8320390634321647E-5</v>
      </c>
      <c r="J102" s="74">
        <f>+(A!I46+B!J46)/(E!J60+E!J88)</f>
        <v>6.0082701920789536E-5</v>
      </c>
      <c r="K102" s="74">
        <f>+(A!J46+B!K46)/(E!K60+E!K88)</f>
        <v>6.8683453083735236E-5</v>
      </c>
      <c r="L102" s="74">
        <f>+(A!K46+B!L46)/(E!L60+E!L88)</f>
        <v>7.5385334884641553E-5</v>
      </c>
      <c r="M102" s="74">
        <f>+(A!L46+B!M46)/(E!M60+E!M88)</f>
        <v>7.238976221916768E-5</v>
      </c>
      <c r="N102" s="74">
        <f>+(A!M46+B!N46)/(E!N60+E!N88)</f>
        <v>7.8411454513946721E-5</v>
      </c>
      <c r="O102" s="74">
        <f>+(A!N46+B!O46)/(E!O60+E!O88)</f>
        <v>1.1183148089020357E-4</v>
      </c>
      <c r="P102" s="74">
        <f>+(A!O46+B!P46)/(E!P60+E!P88)</f>
        <v>1.1747587904515548E-4</v>
      </c>
      <c r="Q102" s="74">
        <f>+(A!P46+B!Q46)/(E!Q60+E!Q88)</f>
        <v>1.2661781718312939E-4</v>
      </c>
      <c r="R102" s="74">
        <f>+(A!Q46+B!R46)/(E!R60+E!R88)</f>
        <v>1.1487574396624194E-4</v>
      </c>
      <c r="S102" s="74">
        <f>+(A!R46+B!S46)/(E!S60+E!S88)</f>
        <v>1.1254264759354045E-4</v>
      </c>
      <c r="T102" s="74">
        <f>+(A!S46+B!T46)/(E!T60+E!T88)</f>
        <v>1.4675352429135697E-4</v>
      </c>
      <c r="U102" s="74">
        <f>+(A!T46+B!U46)/(E!U60+E!U88)</f>
        <v>1.8445837080111648E-4</v>
      </c>
      <c r="V102" s="74">
        <f>+(A!U46+B!V46)/(E!V60+E!V88)</f>
        <v>1.9484487021554598E-4</v>
      </c>
      <c r="W102" s="74">
        <f>+(A!V46+B!W46)/(E!W60+E!W88)</f>
        <v>1.6826511121673335E-4</v>
      </c>
      <c r="X102" s="74">
        <f>+(A!W46+B!X46)/(E!X60+E!X88)</f>
        <v>1.6360218478257549E-4</v>
      </c>
      <c r="Y102" s="74">
        <f>+(A!X46+B!Y46)/(E!Y60+E!Y88)</f>
        <v>1.4416364415898851E-4</v>
      </c>
      <c r="Z102" s="74">
        <f>+(A!Y46+B!Z46)/(E!Z60+E!Z88)</f>
        <v>1.359814843956603E-4</v>
      </c>
    </row>
    <row r="103" spans="4:26" x14ac:dyDescent="0.25">
      <c r="D103" s="87" t="s">
        <v>17</v>
      </c>
      <c r="E103" s="75">
        <f>+(A!D47+B!E47)/(E!E61+E!E89)</f>
        <v>1.7026097415386873E-5</v>
      </c>
      <c r="F103" s="75">
        <f>+(A!E47+B!F47)/(E!F61+E!F89)</f>
        <v>3.6286374596887171E-5</v>
      </c>
      <c r="G103" s="75">
        <f>+(A!F47+B!G47)/(E!G61+E!G89)</f>
        <v>4.1639939581451676E-5</v>
      </c>
      <c r="H103" s="75">
        <f>+(A!G47+B!H47)/(E!H61+E!H89)</f>
        <v>6.8068472886900685E-5</v>
      </c>
      <c r="I103" s="75">
        <f>+(A!H47+B!I47)/(E!I61+E!I89)</f>
        <v>3.4957861038331703E-5</v>
      </c>
      <c r="J103" s="75">
        <f>+(A!I47+B!J47)/(E!J61+E!J89)</f>
        <v>3.1037109257047712E-5</v>
      </c>
      <c r="K103" s="75">
        <f>+(A!J47+B!K47)/(E!K61+E!K89)</f>
        <v>4.3064745655330741E-5</v>
      </c>
      <c r="L103" s="75">
        <f>+(A!K47+B!L47)/(E!L61+E!L89)</f>
        <v>5.2328964269547522E-5</v>
      </c>
      <c r="M103" s="75">
        <f>+(A!L47+B!M47)/(E!M61+E!M89)</f>
        <v>4.2937850627781509E-5</v>
      </c>
      <c r="N103" s="75">
        <f>+(A!M47+B!N47)/(E!N61+E!N89)</f>
        <v>4.1407449654065188E-5</v>
      </c>
      <c r="O103" s="75">
        <f>+(A!N47+B!O47)/(E!O61+E!O89)</f>
        <v>4.2857255643950019E-5</v>
      </c>
      <c r="P103" s="75">
        <f>+(A!O47+B!P47)/(E!P61+E!P89)</f>
        <v>6.6899494692140398E-5</v>
      </c>
      <c r="Q103" s="75">
        <f>+(A!P47+B!Q47)/(E!Q61+E!Q89)</f>
        <v>4.7067759841538351E-5</v>
      </c>
      <c r="R103" s="75">
        <f>+(A!Q47+B!R47)/(E!R61+E!R89)</f>
        <v>5.0100979803886671E-5</v>
      </c>
      <c r="S103" s="75">
        <f>+(A!R47+B!S47)/(E!S61+E!S89)</f>
        <v>8.6829947919094203E-5</v>
      </c>
      <c r="T103" s="75">
        <f>+(A!S47+B!T47)/(E!T61+E!T89)</f>
        <v>7.8665953569921341E-5</v>
      </c>
      <c r="U103" s="75">
        <f>+(A!T47+B!U47)/(E!U61+E!U89)</f>
        <v>7.2144379755909355E-5</v>
      </c>
      <c r="V103" s="75">
        <f>+(A!U47+B!V47)/(E!V61+E!V89)</f>
        <v>6.2778817390426721E-5</v>
      </c>
      <c r="W103" s="75">
        <f>+(A!V47+B!W47)/(E!W61+E!W89)</f>
        <v>5.7345457831144301E-5</v>
      </c>
      <c r="X103" s="75">
        <f>+(A!W47+B!X47)/(E!X61+E!X89)</f>
        <v>6.3249636448580528E-5</v>
      </c>
      <c r="Y103" s="75">
        <f>+(A!X47+B!Y47)/(E!Y61+E!Y89)</f>
        <v>8.5204070164112062E-5</v>
      </c>
      <c r="Z103" s="75">
        <f>+(A!Y47+B!Z47)/(E!Z61+E!Z89)</f>
        <v>9.3985398192803954E-5</v>
      </c>
    </row>
    <row r="104" spans="4:26" x14ac:dyDescent="0.25">
      <c r="D104" s="88" t="s">
        <v>18</v>
      </c>
      <c r="E104" s="76">
        <f>+(A!D48+B!E48)/(E!E62+E!E90)</f>
        <v>2.0806250307740328E-5</v>
      </c>
      <c r="F104" s="76">
        <f>+(A!E48+B!F48)/(E!F62+E!F90)</f>
        <v>7.084215288109965E-5</v>
      </c>
      <c r="G104" s="76">
        <f>+(A!F48+B!G48)/(E!G62+E!G90)</f>
        <v>9.0260559499287456E-5</v>
      </c>
      <c r="H104" s="76">
        <f>+(A!G48+B!H48)/(E!H62+E!H90)</f>
        <v>2.4867638493709883E-5</v>
      </c>
      <c r="I104" s="76">
        <f>+(A!H48+B!I48)/(E!I62+E!I90)</f>
        <v>3.5025525652089365E-5</v>
      </c>
      <c r="J104" s="76">
        <f>+(A!I48+B!J48)/(E!J62+E!J90)</f>
        <v>1.9034039052712965E-5</v>
      </c>
      <c r="K104" s="76">
        <f>+(A!J48+B!K48)/(E!K62+E!K90)</f>
        <v>2.9907653794917473E-5</v>
      </c>
      <c r="L104" s="76">
        <f>+(A!K48+B!L48)/(E!L62+E!L90)</f>
        <v>3.4259630257861497E-5</v>
      </c>
      <c r="M104" s="76">
        <f>+(A!L48+B!M48)/(E!M62+E!M90)</f>
        <v>3.9272974302347696E-5</v>
      </c>
      <c r="N104" s="76">
        <f>+(A!M48+B!N48)/(E!N62+E!N90)</f>
        <v>4.1179237838054196E-5</v>
      </c>
      <c r="O104" s="76">
        <f>+(A!N48+B!O48)/(E!O62+E!O90)</f>
        <v>3.9256507833808437E-5</v>
      </c>
      <c r="P104" s="76">
        <f>+(A!O48+B!P48)/(E!P62+E!P90)</f>
        <v>3.4409471159524314E-5</v>
      </c>
      <c r="Q104" s="76">
        <f>+(A!P48+B!Q48)/(E!Q62+E!Q90)</f>
        <v>3.8114434778445452E-5</v>
      </c>
      <c r="R104" s="76">
        <f>+(A!Q48+B!R48)/(E!R62+E!R90)</f>
        <v>3.3775236766582415E-5</v>
      </c>
      <c r="S104" s="76">
        <f>+(A!R48+B!S48)/(E!S62+E!S90)</f>
        <v>2.6689391287469976E-5</v>
      </c>
      <c r="T104" s="76">
        <f>+(A!S48+B!T48)/(E!T62+E!T90)</f>
        <v>4.3099342992786485E-5</v>
      </c>
      <c r="U104" s="76">
        <f>+(A!T48+B!U48)/(E!U62+E!U90)</f>
        <v>2.9070904507061485E-5</v>
      </c>
      <c r="V104" s="76">
        <f>+(A!U48+B!V48)/(E!V62+E!V90)</f>
        <v>4.0540889445522051E-5</v>
      </c>
      <c r="W104" s="76">
        <f>+(A!V48+B!W48)/(E!W62+E!W90)</f>
        <v>5.4658544980288108E-5</v>
      </c>
      <c r="X104" s="76">
        <f>+(A!W48+B!X48)/(E!X62+E!X90)</f>
        <v>6.0484345792058791E-5</v>
      </c>
      <c r="Y104" s="76">
        <f>+(A!X48+B!Y48)/(E!Y62+E!Y90)</f>
        <v>8.8809223469779773E-5</v>
      </c>
      <c r="Z104" s="76">
        <f>+(A!Y48+B!Z48)/(E!Z62+E!Z90)</f>
        <v>1.1966400222460829E-4</v>
      </c>
    </row>
    <row r="105" spans="4:26" x14ac:dyDescent="0.25">
      <c r="D105" s="88" t="s">
        <v>19</v>
      </c>
      <c r="E105" s="76">
        <f>+(A!D49+B!E49)/(E!E63+E!E91)</f>
        <v>2.8239861033501207E-5</v>
      </c>
      <c r="F105" s="76">
        <f>+(A!E49+B!F49)/(E!F63+E!F91)</f>
        <v>2.5418604170386886E-5</v>
      </c>
      <c r="G105" s="76">
        <f>+(A!F49+B!G49)/(E!G63+E!G91)</f>
        <v>4.0459334947627488E-5</v>
      </c>
      <c r="H105" s="76">
        <f>+(A!G49+B!H49)/(E!H63+E!H91)</f>
        <v>3.3873669561756143E-5</v>
      </c>
      <c r="I105" s="76">
        <f>+(A!H49+B!I49)/(E!I63+E!I91)</f>
        <v>4.3036874386169487E-5</v>
      </c>
      <c r="J105" s="76">
        <f>+(A!I49+B!J49)/(E!J63+E!J91)</f>
        <v>5.1503127500766799E-5</v>
      </c>
      <c r="K105" s="76">
        <f>+(A!J49+B!K49)/(E!K63+E!K91)</f>
        <v>4.4831635407612138E-5</v>
      </c>
      <c r="L105" s="76">
        <f>+(A!K49+B!L49)/(E!L63+E!L91)</f>
        <v>4.7034941525694022E-5</v>
      </c>
      <c r="M105" s="76">
        <f>+(A!L49+B!M49)/(E!M63+E!M91)</f>
        <v>4.2804060437305421E-5</v>
      </c>
      <c r="N105" s="76">
        <f>+(A!M49+B!N49)/(E!N63+E!N91)</f>
        <v>4.1830607775858319E-5</v>
      </c>
      <c r="O105" s="76">
        <f>+(A!N49+B!O49)/(E!O63+E!O91)</f>
        <v>3.5055875601415188E-5</v>
      </c>
      <c r="P105" s="76">
        <f>+(A!O49+B!P49)/(E!P63+E!P91)</f>
        <v>2.7433322234862044E-5</v>
      </c>
      <c r="Q105" s="76">
        <f>+(A!P49+B!Q49)/(E!Q63+E!Q91)</f>
        <v>2.436319736998664E-5</v>
      </c>
      <c r="R105" s="76">
        <f>+(A!Q49+B!R49)/(E!R63+E!R91)</f>
        <v>3.2125304125691795E-5</v>
      </c>
      <c r="S105" s="76">
        <f>+(A!R49+B!S49)/(E!S63+E!S91)</f>
        <v>3.6308392782263696E-5</v>
      </c>
      <c r="T105" s="76">
        <f>+(A!S49+B!T49)/(E!T63+E!T91)</f>
        <v>3.104103708994539E-5</v>
      </c>
      <c r="U105" s="76">
        <f>+(A!T49+B!U49)/(E!U63+E!U91)</f>
        <v>3.1147239656070839E-5</v>
      </c>
      <c r="V105" s="76">
        <f>+(A!U49+B!V49)/(E!V63+E!V91)</f>
        <v>3.6229015113443342E-5</v>
      </c>
      <c r="W105" s="76">
        <f>+(A!V49+B!W49)/(E!W63+E!W91)</f>
        <v>3.161428353974643E-5</v>
      </c>
      <c r="X105" s="76">
        <f>+(A!W49+B!X49)/(E!X63+E!X91)</f>
        <v>4.2848563777903255E-5</v>
      </c>
      <c r="Y105" s="76">
        <f>+(A!X49+B!Y49)/(E!Y63+E!Y91)</f>
        <v>4.1861695795703705E-5</v>
      </c>
      <c r="Z105" s="76">
        <f>+(A!Y49+B!Z49)/(E!Z63+E!Z91)</f>
        <v>3.4861837732673565E-5</v>
      </c>
    </row>
    <row r="106" spans="4:26" x14ac:dyDescent="0.25">
      <c r="D106" s="88" t="s">
        <v>20</v>
      </c>
      <c r="E106" s="76">
        <f>+(A!D50+B!E50)/(E!E64+E!E92)</f>
        <v>3.1154459133061357E-5</v>
      </c>
      <c r="F106" s="76">
        <f>+(A!E50+B!F50)/(E!F64+E!F92)</f>
        <v>2.4397573415221129E-6</v>
      </c>
      <c r="G106" s="76">
        <f>+(A!F50+B!G50)/(E!G64+E!G92)</f>
        <v>6.2035094709964434E-6</v>
      </c>
      <c r="H106" s="76">
        <f>+(A!G50+B!H50)/(E!H64+E!H92)</f>
        <v>6.2996062349930387E-6</v>
      </c>
      <c r="I106" s="76">
        <f>+(A!H50+B!I50)/(E!I64+E!I92)</f>
        <v>5.483520087497386E-5</v>
      </c>
      <c r="J106" s="76">
        <f>+(A!I50+B!J50)/(E!J64+E!J92)</f>
        <v>2.0575332968318216E-5</v>
      </c>
      <c r="K106" s="76">
        <f>+(A!J50+B!K50)/(E!K64+E!K92)</f>
        <v>1.232946841939778E-5</v>
      </c>
      <c r="L106" s="76">
        <f>+(A!K50+B!L50)/(E!L64+E!L92)</f>
        <v>5.2074345542285931E-6</v>
      </c>
      <c r="M106" s="76">
        <f>+(A!L50+B!M50)/(E!M64+E!M92)</f>
        <v>2.4030619111616034E-5</v>
      </c>
      <c r="N106" s="76">
        <f>+(A!M50+B!N50)/(E!N64+E!N92)</f>
        <v>6.1881803395245566E-5</v>
      </c>
      <c r="O106" s="76">
        <f>+(A!N50+B!O50)/(E!O64+E!O92)</f>
        <v>6.254580250569504E-5</v>
      </c>
      <c r="P106" s="76">
        <f>+(A!O50+B!P50)/(E!P64+E!P92)</f>
        <v>2.201889437311346E-5</v>
      </c>
      <c r="Q106" s="76">
        <f>+(A!P50+B!Q50)/(E!Q64+E!Q92)</f>
        <v>5.7867186386378997E-6</v>
      </c>
      <c r="R106" s="76">
        <f>+(A!Q50+B!R50)/(E!R64+E!R92)</f>
        <v>2.6112941020242191E-5</v>
      </c>
      <c r="S106" s="76">
        <f>+(A!R50+B!S50)/(E!S64+E!S92)</f>
        <v>2.2811194761042691E-5</v>
      </c>
      <c r="T106" s="76">
        <f>+(A!S50+B!T50)/(E!T64+E!T92)</f>
        <v>4.4242148672553056E-5</v>
      </c>
      <c r="U106" s="76">
        <f>+(A!T50+B!U50)/(E!U64+E!U92)</f>
        <v>7.8427939109076852E-5</v>
      </c>
      <c r="V106" s="76">
        <f>+(A!U50+B!V50)/(E!V64+E!V92)</f>
        <v>1.6505903606088332E-4</v>
      </c>
      <c r="W106" s="76">
        <f>+(A!V50+B!W50)/(E!W64+E!W92)</f>
        <v>1.0393497881475558E-4</v>
      </c>
      <c r="X106" s="76">
        <f>+(A!W50+B!X50)/(E!X64+E!X92)</f>
        <v>3.9375789379191212E-5</v>
      </c>
      <c r="Y106" s="76">
        <f>+(A!X50+B!Y50)/(E!Y64+E!Y92)</f>
        <v>6.2139959786153734E-5</v>
      </c>
      <c r="Z106" s="76">
        <f>+(A!Y50+B!Z50)/(E!Z64+E!Z92)</f>
        <v>8.473349246636271E-5</v>
      </c>
    </row>
    <row r="107" spans="4:26" x14ac:dyDescent="0.25">
      <c r="D107" s="88" t="s">
        <v>21</v>
      </c>
      <c r="E107" s="76">
        <f>+(A!D51+B!E51)/(E!E65+E!E93)</f>
        <v>7.8627746360480219E-5</v>
      </c>
      <c r="F107" s="76">
        <f>+(A!E51+B!F51)/(E!F65+E!F93)</f>
        <v>5.9483938452291008E-5</v>
      </c>
      <c r="G107" s="76">
        <f>+(A!F51+B!G51)/(E!G65+E!G93)</f>
        <v>1.1935412354723106E-4</v>
      </c>
      <c r="H107" s="76">
        <f>+(A!G51+B!H51)/(E!H65+E!H93)</f>
        <v>4.2320248592857353E-5</v>
      </c>
      <c r="I107" s="76">
        <f>+(A!H51+B!I51)/(E!I65+E!I93)</f>
        <v>1.2267196213294705E-4</v>
      </c>
      <c r="J107" s="76">
        <f>+(A!I51+B!J51)/(E!J65+E!J93)</f>
        <v>1.2213806128279428E-4</v>
      </c>
      <c r="K107" s="76">
        <f>+(A!J51+B!K51)/(E!K65+E!K93)</f>
        <v>2.2635146941563878E-4</v>
      </c>
      <c r="L107" s="76">
        <f>+(A!K51+B!L51)/(E!L65+E!L93)</f>
        <v>1.9813577920373729E-4</v>
      </c>
      <c r="M107" s="76">
        <f>+(A!L51+B!M51)/(E!M65+E!M93)</f>
        <v>1.210388177626079E-4</v>
      </c>
      <c r="N107" s="76">
        <f>+(A!M51+B!N51)/(E!N65+E!N93)</f>
        <v>2.6699119344128182E-4</v>
      </c>
      <c r="O107" s="76">
        <f>+(A!N51+B!O51)/(E!O65+E!O93)</f>
        <v>9.1068641447484609E-5</v>
      </c>
      <c r="P107" s="76">
        <f>+(A!O51+B!P51)/(E!P65+E!P93)</f>
        <v>1.926283092001777E-4</v>
      </c>
      <c r="Q107" s="76">
        <f>+(A!P51+B!Q51)/(E!Q65+E!Q93)</f>
        <v>1.2667169497928313E-4</v>
      </c>
      <c r="R107" s="76">
        <f>+(A!Q51+B!R51)/(E!R65+E!R93)</f>
        <v>1.4512727237438373E-4</v>
      </c>
      <c r="S107" s="76">
        <f>+(A!R51+B!S51)/(E!S65+E!S93)</f>
        <v>3.6468075085490927E-4</v>
      </c>
      <c r="T107" s="76">
        <f>+(A!S51+B!T51)/(E!T65+E!T93)</f>
        <v>2.6446154898007734E-4</v>
      </c>
      <c r="U107" s="76">
        <f>+(A!T51+B!U51)/(E!U65+E!U93)</f>
        <v>8.132509755334657E-5</v>
      </c>
      <c r="V107" s="76">
        <f>+(A!U51+B!V51)/(E!V65+E!V93)</f>
        <v>2.1249557458439839E-4</v>
      </c>
      <c r="W107" s="76">
        <f>+(A!V51+B!W51)/(E!W65+E!W93)</f>
        <v>1.3377392023587517E-4</v>
      </c>
      <c r="X107" s="76">
        <f>+(A!W51+B!X51)/(E!X65+E!X93)</f>
        <v>3.0361072370658766E-4</v>
      </c>
      <c r="Y107" s="76">
        <f>+(A!X51+B!Y51)/(E!Y65+E!Y93)</f>
        <v>2.6109594626672528E-4</v>
      </c>
      <c r="Z107" s="76">
        <f>+(A!Y51+B!Z51)/(E!Z65+E!Z93)</f>
        <v>2.5884682950930355E-4</v>
      </c>
    </row>
    <row r="108" spans="4:26" x14ac:dyDescent="0.25">
      <c r="D108" s="88" t="s">
        <v>22</v>
      </c>
      <c r="E108" s="76">
        <f>+(A!D52+B!E52)/(E!E66+E!E94)</f>
        <v>2.0389649684915528E-4</v>
      </c>
      <c r="F108" s="76">
        <f>+(A!E52+B!F52)/(E!F66+E!F94)</f>
        <v>2.0124994783986817E-4</v>
      </c>
      <c r="G108" s="76">
        <f>+(A!F52+B!G52)/(E!G66+E!G94)</f>
        <v>1.9439035219509076E-4</v>
      </c>
      <c r="H108" s="76">
        <f>+(A!G52+B!H52)/(E!H66+E!H94)</f>
        <v>1.9918001183419056E-4</v>
      </c>
      <c r="I108" s="76">
        <f>+(A!H52+B!I52)/(E!I66+E!I94)</f>
        <v>1.9826117753795979E-4</v>
      </c>
      <c r="J108" s="76">
        <f>+(A!I52+B!J52)/(E!J66+E!J94)</f>
        <v>2.0834218460195059E-4</v>
      </c>
      <c r="K108" s="76">
        <f>+(A!J52+B!K52)/(E!K66+E!K94)</f>
        <v>2.2874238119347158E-4</v>
      </c>
      <c r="L108" s="76">
        <f>+(A!K52+B!L52)/(E!L66+E!L94)</f>
        <v>2.1296362062298737E-4</v>
      </c>
      <c r="M108" s="76">
        <f>+(A!L52+B!M52)/(E!M66+E!M94)</f>
        <v>1.8668049614884097E-4</v>
      </c>
      <c r="N108" s="76">
        <f>+(A!M52+B!N52)/(E!N66+E!N94)</f>
        <v>1.7972308929715399E-4</v>
      </c>
      <c r="O108" s="76">
        <f>+(A!N52+B!O52)/(E!O66+E!O94)</f>
        <v>2.0310174229364194E-4</v>
      </c>
      <c r="P108" s="76">
        <f>+(A!O52+B!P52)/(E!P66+E!P94)</f>
        <v>2.1442021853265185E-4</v>
      </c>
      <c r="Q108" s="76">
        <f>+(A!P52+B!Q52)/(E!Q66+E!Q94)</f>
        <v>2.3798468185991215E-4</v>
      </c>
      <c r="R108" s="76">
        <f>+(A!Q52+B!R52)/(E!R66+E!R94)</f>
        <v>2.3357781568119268E-4</v>
      </c>
      <c r="S108" s="76">
        <f>+(A!R52+B!S52)/(E!S66+E!S94)</f>
        <v>2.1534022184467022E-4</v>
      </c>
      <c r="T108" s="76">
        <f>+(A!S52+B!T52)/(E!T66+E!T94)</f>
        <v>2.3711210534227919E-4</v>
      </c>
      <c r="U108" s="76">
        <f>+(A!T52+B!U52)/(E!U66+E!U94)</f>
        <v>2.6119720600631835E-4</v>
      </c>
      <c r="V108" s="76">
        <f>+(A!U52+B!V52)/(E!V66+E!V94)</f>
        <v>2.6154279928865281E-4</v>
      </c>
      <c r="W108" s="76">
        <f>+(A!V52+B!W52)/(E!W66+E!W94)</f>
        <v>2.5903206321465554E-4</v>
      </c>
      <c r="X108" s="76">
        <f>+(A!W52+B!X52)/(E!X66+E!X94)</f>
        <v>2.6761632511439101E-4</v>
      </c>
      <c r="Y108" s="76">
        <f>+(A!X52+B!Y52)/(E!Y66+E!Y94)</f>
        <v>2.5997236068845249E-4</v>
      </c>
      <c r="Z108" s="76">
        <f>+(A!Y52+B!Z52)/(E!Z66+E!Z94)</f>
        <v>2.3753677369954703E-4</v>
      </c>
    </row>
    <row r="109" spans="4:26" x14ac:dyDescent="0.25">
      <c r="D109" s="88" t="s">
        <v>23</v>
      </c>
      <c r="E109" s="76">
        <f>+(A!D53+B!E53)/(E!E67+E!E95)</f>
        <v>6.1125814401086643E-5</v>
      </c>
      <c r="F109" s="76">
        <f>+(A!E53+B!F53)/(E!F67+E!F95)</f>
        <v>6.2943162755417091E-5</v>
      </c>
      <c r="G109" s="76">
        <f>+(A!F53+B!G53)/(E!G67+E!G95)</f>
        <v>6.5941987171392032E-5</v>
      </c>
      <c r="H109" s="76">
        <f>+(A!G53+B!H53)/(E!H67+E!H95)</f>
        <v>9.1961219490154807E-5</v>
      </c>
      <c r="I109" s="76">
        <f>+(A!H53+B!I53)/(E!I67+E!I95)</f>
        <v>6.6804011110100815E-5</v>
      </c>
      <c r="J109" s="76">
        <f>+(A!I53+B!J53)/(E!J67+E!J95)</f>
        <v>7.909340858151546E-5</v>
      </c>
      <c r="K109" s="76">
        <f>+(A!J53+B!K53)/(E!K67+E!K95)</f>
        <v>7.737196361451914E-5</v>
      </c>
      <c r="L109" s="76">
        <f>+(A!K53+B!L53)/(E!L67+E!L95)</f>
        <v>8.2796715670083171E-5</v>
      </c>
      <c r="M109" s="76">
        <f>+(A!L53+B!M53)/(E!M67+E!M95)</f>
        <v>7.810471179791428E-5</v>
      </c>
      <c r="N109" s="76">
        <f>+(A!M53+B!N53)/(E!N67+E!N95)</f>
        <v>7.4341900964025389E-5</v>
      </c>
      <c r="O109" s="76">
        <f>+(A!N53+B!O53)/(E!O67+E!O95)</f>
        <v>9.8266790385442341E-5</v>
      </c>
      <c r="P109" s="76">
        <f>+(A!O53+B!P53)/(E!P67+E!P95)</f>
        <v>1.0429708992135225E-4</v>
      </c>
      <c r="Q109" s="76">
        <f>+(A!P53+B!Q53)/(E!Q67+E!Q95)</f>
        <v>1.2571777206887258E-4</v>
      </c>
      <c r="R109" s="76">
        <f>+(A!Q53+B!R53)/(E!R67+E!R95)</f>
        <v>1.424677997975673E-4</v>
      </c>
      <c r="S109" s="76">
        <f>+(A!R53+B!S53)/(E!S67+E!S95)</f>
        <v>1.6288929564161115E-4</v>
      </c>
      <c r="T109" s="76">
        <f>+(A!S53+B!T53)/(E!T67+E!T95)</f>
        <v>2.2329453588880473E-4</v>
      </c>
      <c r="U109" s="76">
        <f>+(A!T53+B!U53)/(E!U67+E!U95)</f>
        <v>2.4666497792297888E-4</v>
      </c>
      <c r="V109" s="76">
        <f>+(A!U53+B!V53)/(E!V67+E!V95)</f>
        <v>2.0792643003837683E-4</v>
      </c>
      <c r="W109" s="76">
        <f>+(A!V53+B!W53)/(E!W67+E!W95)</f>
        <v>2.5258565905525974E-4</v>
      </c>
      <c r="X109" s="76">
        <f>+(A!W53+B!X53)/(E!X67+E!X95)</f>
        <v>1.8541907252933376E-4</v>
      </c>
      <c r="Y109" s="76">
        <f>+(A!X53+B!Y53)/(E!Y67+E!Y95)</f>
        <v>1.6472592292361769E-4</v>
      </c>
      <c r="Z109" s="76">
        <f>+(A!Y53+B!Z53)/(E!Z67+E!Z95)</f>
        <v>1.4079176329365254E-4</v>
      </c>
    </row>
    <row r="110" spans="4:26" x14ac:dyDescent="0.25">
      <c r="D110" s="88" t="s">
        <v>24</v>
      </c>
      <c r="E110" s="76">
        <f>+(A!D54+B!E54)/(E!E68+E!E96)</f>
        <v>4.6124173398975524E-5</v>
      </c>
      <c r="F110" s="76">
        <f>+(A!E54+B!F54)/(E!F68+E!F96)</f>
        <v>4.5389195914736598E-5</v>
      </c>
      <c r="G110" s="76">
        <f>+(A!F54+B!G54)/(E!G68+E!G96)</f>
        <v>5.6827587206864984E-5</v>
      </c>
      <c r="H110" s="76">
        <f>+(A!G54+B!H54)/(E!H68+E!H96)</f>
        <v>5.3067827851946065E-5</v>
      </c>
      <c r="I110" s="76">
        <f>+(A!H54+B!I54)/(E!I68+E!I96)</f>
        <v>3.4298028343711204E-5</v>
      </c>
      <c r="J110" s="76">
        <f>+(A!I54+B!J54)/(E!J68+E!J96)</f>
        <v>4.095706296680669E-5</v>
      </c>
      <c r="K110" s="76">
        <f>+(A!J54+B!K54)/(E!K68+E!K96)</f>
        <v>5.1760121659923833E-5</v>
      </c>
      <c r="L110" s="76">
        <f>+(A!K54+B!L54)/(E!L68+E!L96)</f>
        <v>6.6589675447434443E-5</v>
      </c>
      <c r="M110" s="76">
        <f>+(A!L54+B!M54)/(E!M68+E!M96)</f>
        <v>6.8822700320326672E-5</v>
      </c>
      <c r="N110" s="76">
        <f>+(A!M54+B!N54)/(E!N68+E!N96)</f>
        <v>7.6426945995459528E-5</v>
      </c>
      <c r="O110" s="76">
        <f>+(A!N54+B!O54)/(E!O68+E!O96)</f>
        <v>1.4810444048632125E-4</v>
      </c>
      <c r="P110" s="76">
        <f>+(A!O54+B!P54)/(E!P68+E!P96)</f>
        <v>1.7110644372730175E-4</v>
      </c>
      <c r="Q110" s="76">
        <f>+(A!P54+B!Q54)/(E!Q68+E!Q96)</f>
        <v>1.9454779262391861E-4</v>
      </c>
      <c r="R110" s="76">
        <f>+(A!Q54+B!R54)/(E!R68+E!R96)</f>
        <v>1.6154132683815901E-4</v>
      </c>
      <c r="S110" s="76">
        <f>+(A!R54+B!S54)/(E!S68+E!S96)</f>
        <v>1.3825772175771981E-4</v>
      </c>
      <c r="T110" s="76">
        <f>+(A!S54+B!T54)/(E!T68+E!T96)</f>
        <v>2.0389608878020185E-4</v>
      </c>
      <c r="U110" s="76">
        <f>+(A!T54+B!U54)/(E!U68+E!U96)</f>
        <v>2.9942756089923949E-4</v>
      </c>
      <c r="V110" s="76">
        <f>+(A!U54+B!V54)/(E!V68+E!V96)</f>
        <v>3.0097329283339832E-4</v>
      </c>
      <c r="W110" s="76">
        <f>+(A!V54+B!W54)/(E!W68+E!W96)</f>
        <v>2.394488848442362E-4</v>
      </c>
      <c r="X110" s="76">
        <f>+(A!W54+B!X54)/(E!X68+E!X96)</f>
        <v>2.6516189981232136E-4</v>
      </c>
      <c r="Y110" s="76">
        <f>+(A!X54+B!Y54)/(E!Y68+E!Y96)</f>
        <v>1.8958231613739175E-4</v>
      </c>
      <c r="Z110" s="76">
        <f>+(A!Y54+B!Z54)/(E!Z68+E!Z96)</f>
        <v>1.7360091856326323E-4</v>
      </c>
    </row>
    <row r="111" spans="4:26" x14ac:dyDescent="0.25">
      <c r="D111" s="88" t="s">
        <v>25</v>
      </c>
      <c r="E111" s="76">
        <f>+(A!D55+B!E55)/(E!E69+E!E97)</f>
        <v>4.5485655614928668E-5</v>
      </c>
      <c r="F111" s="76">
        <f>+(A!E55+B!F55)/(E!F69+E!F97)</f>
        <v>4.1841702691416849E-5</v>
      </c>
      <c r="G111" s="76">
        <f>+(A!F55+B!G55)/(E!G69+E!G97)</f>
        <v>4.9485828258911012E-5</v>
      </c>
      <c r="H111" s="76">
        <f>+(A!G55+B!H55)/(E!H69+E!H97)</f>
        <v>5.5869752611545259E-5</v>
      </c>
      <c r="I111" s="76">
        <f>+(A!H55+B!I55)/(E!I69+E!I97)</f>
        <v>5.1094469635676874E-5</v>
      </c>
      <c r="J111" s="76">
        <f>+(A!I55+B!J55)/(E!J69+E!J97)</f>
        <v>6.061185140428491E-5</v>
      </c>
      <c r="K111" s="76">
        <f>+(A!J55+B!K55)/(E!K69+E!K97)</f>
        <v>6.7845747558581171E-5</v>
      </c>
      <c r="L111" s="76">
        <f>+(A!K55+B!L55)/(E!L69+E!L97)</f>
        <v>6.9716681250181953E-5</v>
      </c>
      <c r="M111" s="76">
        <f>+(A!L55+B!M55)/(E!M69+E!M97)</f>
        <v>6.0994548351658289E-5</v>
      </c>
      <c r="N111" s="76">
        <f>+(A!M55+B!N55)/(E!N69+E!N97)</f>
        <v>6.0682639708763147E-5</v>
      </c>
      <c r="O111" s="76">
        <f>+(A!N55+B!O55)/(E!O69+E!O97)</f>
        <v>7.2737107737476524E-5</v>
      </c>
      <c r="P111" s="76">
        <f>+(A!O55+B!P55)/(E!P69+E!P97)</f>
        <v>7.8092996121461328E-5</v>
      </c>
      <c r="Q111" s="76">
        <f>+(A!P55+B!Q55)/(E!Q69+E!Q97)</f>
        <v>7.4051323095563107E-5</v>
      </c>
      <c r="R111" s="76">
        <f>+(A!Q55+B!R55)/(E!R69+E!R97)</f>
        <v>6.833280249180083E-5</v>
      </c>
      <c r="S111" s="76">
        <f>+(A!R55+B!S55)/(E!S69+E!S97)</f>
        <v>6.8666379625951452E-5</v>
      </c>
      <c r="T111" s="76">
        <f>+(A!S55+B!T55)/(E!T69+E!T97)</f>
        <v>6.7970319036446948E-5</v>
      </c>
      <c r="U111" s="76">
        <f>+(A!T55+B!U55)/(E!U69+E!U97)</f>
        <v>6.9193800993051332E-5</v>
      </c>
      <c r="V111" s="76">
        <f>+(A!U55+B!V55)/(E!V69+E!V97)</f>
        <v>7.1238399763473855E-5</v>
      </c>
      <c r="W111" s="76">
        <f>+(A!V55+B!W55)/(E!W69+E!W97)</f>
        <v>7.3451061086075636E-5</v>
      </c>
      <c r="X111" s="76">
        <f>+(A!W55+B!X55)/(E!X69+E!X97)</f>
        <v>7.2968431640823395E-5</v>
      </c>
      <c r="Y111" s="76">
        <f>+(A!X55+B!Y55)/(E!Y69+E!Y97)</f>
        <v>6.8468861801742784E-5</v>
      </c>
      <c r="Z111" s="76">
        <f>+(A!Y55+B!Z55)/(E!Z69+E!Z97)</f>
        <v>5.9883251823250941E-5</v>
      </c>
    </row>
    <row r="112" spans="4:26" ht="15.75" thickBot="1" x14ac:dyDescent="0.3">
      <c r="D112" s="89" t="s">
        <v>26</v>
      </c>
      <c r="E112" s="77">
        <f>+(A!D56+B!E56)/(E!E70+E!E98)</f>
        <v>6.8440154646696391E-6</v>
      </c>
      <c r="F112" s="77">
        <f>+(A!E56+B!F56)/(E!F70+E!F98)</f>
        <v>3.2028636126294598E-6</v>
      </c>
      <c r="G112" s="77">
        <f>+(A!F56+B!G56)/(E!G70+E!G98)</f>
        <v>9.1472617324066819E-7</v>
      </c>
      <c r="H112" s="77">
        <f>+(A!G56+B!H56)/(E!H70+E!H98)</f>
        <v>6.1940578883677104E-12</v>
      </c>
      <c r="I112" s="77">
        <f>+(A!H56+B!I56)/(E!I70+E!I98)</f>
        <v>5.0603181905175201E-11</v>
      </c>
      <c r="J112" s="77">
        <f>+(A!I56+B!J56)/(E!J70+E!J98)</f>
        <v>0</v>
      </c>
      <c r="K112" s="77">
        <f>+(A!J56+B!K56)/(E!K70+E!K98)</f>
        <v>1.5170792831906559E-7</v>
      </c>
      <c r="L112" s="77">
        <f>+(A!K56+B!L56)/(E!L70+E!L98)</f>
        <v>4.5747720814799532E-7</v>
      </c>
      <c r="M112" s="77">
        <f>+(A!L56+B!M56)/(E!M70+E!M98)</f>
        <v>5.8576749016077721E-7</v>
      </c>
      <c r="N112" s="77">
        <f>+(A!M56+B!N56)/(E!N70+E!N98)</f>
        <v>7.4644003756203265E-7</v>
      </c>
      <c r="O112" s="77">
        <f>+(A!N56+B!O56)/(E!O70+E!O98)</f>
        <v>1.1395439686914375E-6</v>
      </c>
      <c r="P112" s="77">
        <f>+(A!O56+B!P56)/(E!P70+E!P98)</f>
        <v>1.2384452162459121E-6</v>
      </c>
      <c r="Q112" s="77">
        <f>+(A!P56+B!Q56)/(E!Q70+E!Q98)</f>
        <v>1.0989517497571953E-6</v>
      </c>
      <c r="R112" s="77">
        <f>+(A!Q56+B!R56)/(E!R70+E!R98)</f>
        <v>1.2681940024217407E-6</v>
      </c>
      <c r="S112" s="77">
        <f>+(A!R56+B!S56)/(E!S70+E!S98)</f>
        <v>1.3111108173848255E-6</v>
      </c>
      <c r="T112" s="77">
        <f>+(A!S56+B!T56)/(E!T70+E!T98)</f>
        <v>1.385092061334035E-6</v>
      </c>
      <c r="U112" s="77">
        <f>+(A!T56+B!U56)/(E!U70+E!U98)</f>
        <v>2.2274893880810902E-6</v>
      </c>
      <c r="V112" s="77">
        <f>+(A!U56+B!V56)/(E!V70+E!V98)</f>
        <v>1.0791295318061753E-6</v>
      </c>
      <c r="W112" s="77">
        <f>+(A!V56+B!W56)/(E!W70+E!W98)</f>
        <v>1.0168755630990979E-6</v>
      </c>
      <c r="X112" s="77">
        <f>+(A!W56+B!X56)/(E!X70+E!X98)</f>
        <v>1.1845926009952683E-6</v>
      </c>
      <c r="Y112" s="77">
        <f>+(A!X56+B!Y56)/(E!Y70+E!Y98)</f>
        <v>1.1259500570893722E-6</v>
      </c>
      <c r="Z112" s="77">
        <f>+(A!Y56+B!Z56)/(E!Z70+E!Z98)</f>
        <v>1.642334058972364E-6</v>
      </c>
    </row>
    <row r="113" spans="4:4" x14ac:dyDescent="0.25">
      <c r="D113" s="1" t="s">
        <v>57</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72"/>
  <sheetViews>
    <sheetView showGridLines="0" topLeftCell="A7" workbookViewId="0">
      <selection activeCell="Z55" sqref="Z55"/>
    </sheetView>
  </sheetViews>
  <sheetFormatPr baseColWidth="10" defaultRowHeight="15" x14ac:dyDescent="0.25"/>
  <cols>
    <col min="2" max="2" width="13.42578125" customWidth="1"/>
    <col min="4" max="4" width="31.7109375" customWidth="1"/>
  </cols>
  <sheetData>
    <row r="7" spans="2:16" x14ac:dyDescent="0.25">
      <c r="B7" s="202" t="s">
        <v>54</v>
      </c>
      <c r="C7" s="188"/>
      <c r="D7" s="188"/>
      <c r="E7" s="188"/>
    </row>
    <row r="8" spans="2:16" x14ac:dyDescent="0.25">
      <c r="B8" s="188"/>
      <c r="C8" s="188"/>
      <c r="D8" s="188"/>
      <c r="E8" s="188"/>
      <c r="M8" s="188" t="s">
        <v>11</v>
      </c>
      <c r="N8" s="204"/>
      <c r="O8" s="204"/>
      <c r="P8" s="204"/>
    </row>
    <row r="9" spans="2:16" x14ac:dyDescent="0.25">
      <c r="B9" s="188"/>
      <c r="C9" s="188"/>
      <c r="D9" s="188"/>
      <c r="E9" s="188"/>
      <c r="G9" s="188" t="s">
        <v>2</v>
      </c>
      <c r="H9" s="188"/>
      <c r="I9" s="188"/>
      <c r="J9" s="188"/>
      <c r="M9" s="204"/>
      <c r="N9" s="204"/>
      <c r="O9" s="204"/>
      <c r="P9" s="204"/>
    </row>
    <row r="10" spans="2:16" x14ac:dyDescent="0.25">
      <c r="B10" s="188"/>
      <c r="C10" s="188"/>
      <c r="D10" s="188"/>
      <c r="E10" s="188"/>
      <c r="G10" s="188"/>
      <c r="H10" s="188"/>
      <c r="I10" s="188"/>
      <c r="J10" s="188"/>
      <c r="M10" s="204"/>
      <c r="N10" s="204"/>
      <c r="O10" s="204"/>
      <c r="P10" s="204"/>
    </row>
    <row r="11" spans="2:16" x14ac:dyDescent="0.25">
      <c r="B11" s="188"/>
      <c r="C11" s="188"/>
      <c r="D11" s="188"/>
      <c r="E11" s="188"/>
      <c r="G11" s="188"/>
      <c r="H11" s="188"/>
      <c r="I11" s="188"/>
      <c r="J11" s="188"/>
      <c r="M11" s="204"/>
      <c r="N11" s="204"/>
      <c r="O11" s="204"/>
      <c r="P11" s="204"/>
    </row>
    <row r="12" spans="2:16" x14ac:dyDescent="0.25">
      <c r="B12" s="188"/>
      <c r="C12" s="188"/>
      <c r="D12" s="188"/>
      <c r="E12" s="188"/>
      <c r="G12" s="188"/>
      <c r="H12" s="188"/>
      <c r="I12" s="188"/>
      <c r="J12" s="188"/>
      <c r="M12" s="204"/>
      <c r="N12" s="204"/>
      <c r="O12" s="204"/>
      <c r="P12" s="204"/>
    </row>
    <row r="13" spans="2:16" x14ac:dyDescent="0.25">
      <c r="B13" s="188"/>
      <c r="C13" s="188"/>
      <c r="D13" s="188"/>
      <c r="E13" s="188"/>
      <c r="G13" s="188"/>
      <c r="H13" s="188"/>
      <c r="I13" s="188"/>
      <c r="J13" s="188"/>
      <c r="M13" s="204"/>
      <c r="N13" s="204"/>
      <c r="O13" s="204"/>
      <c r="P13" s="204"/>
    </row>
    <row r="14" spans="2:16" x14ac:dyDescent="0.25">
      <c r="B14" s="188"/>
      <c r="C14" s="188"/>
      <c r="D14" s="188"/>
      <c r="E14" s="188"/>
      <c r="G14" s="188"/>
      <c r="H14" s="188"/>
      <c r="I14" s="188"/>
      <c r="J14" s="188"/>
      <c r="M14" s="204"/>
      <c r="N14" s="204"/>
      <c r="O14" s="204"/>
      <c r="P14" s="204"/>
    </row>
    <row r="15" spans="2:16" x14ac:dyDescent="0.25">
      <c r="B15" s="188"/>
      <c r="C15" s="188"/>
      <c r="D15" s="188"/>
      <c r="E15" s="188"/>
      <c r="G15" s="188"/>
      <c r="H15" s="188"/>
      <c r="I15" s="188"/>
      <c r="J15" s="188"/>
      <c r="M15" s="204"/>
      <c r="N15" s="204"/>
      <c r="O15" s="204"/>
      <c r="P15" s="204"/>
    </row>
    <row r="16" spans="2:16" x14ac:dyDescent="0.25">
      <c r="B16" s="188"/>
      <c r="C16" s="188"/>
      <c r="D16" s="188"/>
      <c r="E16" s="188"/>
      <c r="G16" s="188"/>
      <c r="H16" s="188"/>
      <c r="I16" s="188"/>
      <c r="J16" s="188"/>
      <c r="M16" s="204"/>
      <c r="N16" s="204"/>
      <c r="O16" s="204"/>
      <c r="P16" s="204"/>
    </row>
    <row r="17" spans="3:16" x14ac:dyDescent="0.25">
      <c r="C17" s="189" t="s">
        <v>3</v>
      </c>
      <c r="D17" s="189"/>
      <c r="E17" s="189"/>
      <c r="H17" s="189" t="s">
        <v>3</v>
      </c>
      <c r="I17" s="189"/>
      <c r="J17" s="189"/>
      <c r="N17" s="189" t="s">
        <v>3</v>
      </c>
      <c r="O17" s="189"/>
      <c r="P17" s="189"/>
    </row>
    <row r="45" spans="3:26" ht="15.75" thickBot="1" x14ac:dyDescent="0.3"/>
    <row r="46" spans="3:26" ht="15.75" thickBot="1" x14ac:dyDescent="0.3">
      <c r="C46" s="8" t="s">
        <v>15</v>
      </c>
      <c r="D46" s="9"/>
      <c r="E46" s="18">
        <v>1995</v>
      </c>
      <c r="F46" s="10">
        <v>1996</v>
      </c>
      <c r="G46" s="18">
        <v>1997</v>
      </c>
      <c r="H46" s="10">
        <v>1998</v>
      </c>
      <c r="I46" s="18">
        <v>1999</v>
      </c>
      <c r="J46" s="10">
        <v>2000</v>
      </c>
      <c r="K46" s="18">
        <v>2001</v>
      </c>
      <c r="L46" s="10">
        <v>2002</v>
      </c>
      <c r="M46" s="18">
        <v>2003</v>
      </c>
      <c r="N46" s="10">
        <v>2004</v>
      </c>
      <c r="O46" s="18">
        <v>2005</v>
      </c>
      <c r="P46" s="10">
        <v>2006</v>
      </c>
      <c r="Q46" s="18">
        <v>2007</v>
      </c>
      <c r="R46" s="10">
        <v>2008</v>
      </c>
      <c r="S46" s="18">
        <v>2009</v>
      </c>
      <c r="T46" s="10">
        <v>2010</v>
      </c>
      <c r="U46" s="18">
        <v>2011</v>
      </c>
      <c r="V46" s="10">
        <v>2012</v>
      </c>
      <c r="W46" s="18">
        <v>2013</v>
      </c>
      <c r="X46" s="10">
        <v>2014</v>
      </c>
      <c r="Y46" s="18">
        <v>2015</v>
      </c>
      <c r="Z46" s="11">
        <v>2016</v>
      </c>
    </row>
    <row r="47" spans="3:26" ht="15.75" thickBot="1" x14ac:dyDescent="0.3">
      <c r="C47" s="191" t="s">
        <v>27</v>
      </c>
      <c r="D47" s="192"/>
      <c r="E47" s="68">
        <f>+A!D46/A!D$46</f>
        <v>1</v>
      </c>
      <c r="F47" s="92">
        <f>+A!E46/A!E$46</f>
        <v>1</v>
      </c>
      <c r="G47" s="68">
        <f>+A!F46/A!F$46</f>
        <v>1</v>
      </c>
      <c r="H47" s="92">
        <f>+A!G46/A!G$46</f>
        <v>1</v>
      </c>
      <c r="I47" s="68">
        <f>+A!H46/A!H$46</f>
        <v>1</v>
      </c>
      <c r="J47" s="92">
        <f>+A!I46/A!I$46</f>
        <v>1</v>
      </c>
      <c r="K47" s="68">
        <f>+A!J46/A!J$46</f>
        <v>1</v>
      </c>
      <c r="L47" s="92">
        <f>+A!K46/A!K$46</f>
        <v>1</v>
      </c>
      <c r="M47" s="68">
        <f>+A!L46/A!L$46</f>
        <v>1</v>
      </c>
      <c r="N47" s="92">
        <f>+A!M46/A!M$46</f>
        <v>1</v>
      </c>
      <c r="O47" s="68">
        <f>+A!N46/A!N$46</f>
        <v>1</v>
      </c>
      <c r="P47" s="92">
        <f>+A!O46/A!O$46</f>
        <v>1</v>
      </c>
      <c r="Q47" s="68">
        <f>+A!P46/A!P$46</f>
        <v>1</v>
      </c>
      <c r="R47" s="92">
        <f>+A!Q46/A!Q$46</f>
        <v>1</v>
      </c>
      <c r="S47" s="68">
        <f>+A!R46/A!R$46</f>
        <v>1</v>
      </c>
      <c r="T47" s="92">
        <f>+A!S46/A!S$46</f>
        <v>1</v>
      </c>
      <c r="U47" s="68">
        <f>+A!T46/A!T$46</f>
        <v>1</v>
      </c>
      <c r="V47" s="92">
        <f>+A!U46/A!U$46</f>
        <v>1</v>
      </c>
      <c r="W47" s="68">
        <f>+A!V46/A!V$46</f>
        <v>1</v>
      </c>
      <c r="X47" s="92">
        <f>+A!W46/A!W$46</f>
        <v>1</v>
      </c>
      <c r="Y47" s="68">
        <f>+A!X46/A!X$46</f>
        <v>1</v>
      </c>
      <c r="Z47" s="93">
        <f>+A!Y46/A!Y$46</f>
        <v>1</v>
      </c>
    </row>
    <row r="48" spans="3:26" x14ac:dyDescent="0.25">
      <c r="C48" s="184" t="s">
        <v>17</v>
      </c>
      <c r="D48" s="185"/>
      <c r="E48" s="70">
        <f>+A!D47/A!D$46</f>
        <v>4.1073040891102988E-2</v>
      </c>
      <c r="F48" s="94">
        <f>+A!E47/A!E$46</f>
        <v>0.13195785805555454</v>
      </c>
      <c r="G48" s="70">
        <f>+A!F47/A!F$46</f>
        <v>6.8256296288287957E-2</v>
      </c>
      <c r="H48" s="94">
        <f>+A!G47/A!G$46</f>
        <v>1.2975203044957712E-2</v>
      </c>
      <c r="I48" s="70">
        <f>+A!H47/A!H$46</f>
        <v>1.3619491841237209E-2</v>
      </c>
      <c r="J48" s="94">
        <f>+A!I47/A!I$46</f>
        <v>2.0276185888593073E-2</v>
      </c>
      <c r="K48" s="70">
        <f>+A!J47/A!J$46</f>
        <v>3.1966438437556685E-2</v>
      </c>
      <c r="L48" s="94">
        <f>+A!K47/A!K$46</f>
        <v>2.1512579929307836E-2</v>
      </c>
      <c r="M48" s="70">
        <f>+A!L47/A!L$46</f>
        <v>3.8366655546586449E-2</v>
      </c>
      <c r="N48" s="94">
        <f>+A!M47/A!M$46</f>
        <v>3.9430179503393829E-2</v>
      </c>
      <c r="O48" s="70">
        <f>+A!N47/A!N$46</f>
        <v>3.6336538608161328E-2</v>
      </c>
      <c r="P48" s="94">
        <f>+A!O47/A!O$46</f>
        <v>8.2738340427302451E-2</v>
      </c>
      <c r="Q48" s="70">
        <f>+A!P47/A!P$46</f>
        <v>4.2305906418804988E-2</v>
      </c>
      <c r="R48" s="94">
        <f>+A!Q47/A!Q$46</f>
        <v>3.5995782544481519E-2</v>
      </c>
      <c r="S48" s="70">
        <f>+A!R47/A!R$46</f>
        <v>0.10474164434509427</v>
      </c>
      <c r="T48" s="94">
        <f>+A!S47/A!S$46</f>
        <v>8.3415203374432895E-2</v>
      </c>
      <c r="U48" s="70">
        <f>+A!T47/A!T$46</f>
        <v>9.3738718693024609E-2</v>
      </c>
      <c r="V48" s="94">
        <f>+A!U47/A!U$46</f>
        <v>4.6763055638981248E-2</v>
      </c>
      <c r="W48" s="70">
        <f>+A!V47/A!V$46</f>
        <v>3.657899778298019E-2</v>
      </c>
      <c r="X48" s="94">
        <f>+A!W47/A!W$46</f>
        <v>4.4489449276647622E-2</v>
      </c>
      <c r="Y48" s="70">
        <f>+A!X47/A!X$46</f>
        <v>6.4463475147389301E-2</v>
      </c>
      <c r="Z48" s="95">
        <f>+A!Y47/A!Y$46</f>
        <v>4.1844344987646165E-2</v>
      </c>
    </row>
    <row r="49" spans="3:26" x14ac:dyDescent="0.25">
      <c r="C49" s="182" t="s">
        <v>18</v>
      </c>
      <c r="D49" s="183"/>
      <c r="E49" s="96">
        <f>+A!D48/A!D$46</f>
        <v>8.9197181656288933E-4</v>
      </c>
      <c r="F49" s="97">
        <f>+A!E48/A!E$46</f>
        <v>6.460667099770646E-4</v>
      </c>
      <c r="G49" s="96">
        <f>+A!F48/A!F$46</f>
        <v>3.3696518721992549E-4</v>
      </c>
      <c r="H49" s="97">
        <f>+A!G48/A!G$46</f>
        <v>9.0702112555771151E-4</v>
      </c>
      <c r="I49" s="96">
        <f>+A!H48/A!H$46</f>
        <v>7.9283523873976101E-3</v>
      </c>
      <c r="J49" s="97">
        <f>+A!I48/A!I$46</f>
        <v>2.4028697919093502E-4</v>
      </c>
      <c r="K49" s="96">
        <f>+A!J48/A!J$46</f>
        <v>0</v>
      </c>
      <c r="L49" s="97">
        <f>+A!K48/A!K$46</f>
        <v>1.0576539994176805E-4</v>
      </c>
      <c r="M49" s="96">
        <f>+A!L48/A!L$46</f>
        <v>9.341839005294584E-4</v>
      </c>
      <c r="N49" s="97">
        <f>+A!M48/A!M$46</f>
        <v>2.5233356122239027E-4</v>
      </c>
      <c r="O49" s="96">
        <f>+A!N48/A!N$46</f>
        <v>2.0136374883818092E-5</v>
      </c>
      <c r="P49" s="97">
        <f>+A!O48/A!O$46</f>
        <v>5.8610834736529643E-5</v>
      </c>
      <c r="Q49" s="96">
        <f>+A!P48/A!P$46</f>
        <v>2.8618129607308352E-4</v>
      </c>
      <c r="R49" s="97">
        <f>+A!Q48/A!Q$46</f>
        <v>1.149480744951892E-4</v>
      </c>
      <c r="S49" s="96">
        <f>+A!R48/A!R$46</f>
        <v>1.7036259737542607E-3</v>
      </c>
      <c r="T49" s="97">
        <f>+A!S48/A!S$46</f>
        <v>4.0146205586829317E-4</v>
      </c>
      <c r="U49" s="96">
        <f>+A!T48/A!T$46</f>
        <v>1.2332569239949389E-4</v>
      </c>
      <c r="V49" s="97">
        <f>+A!U48/A!U$46</f>
        <v>4.8933998439594003E-5</v>
      </c>
      <c r="W49" s="96">
        <f>+A!V48/A!V$46</f>
        <v>9.6970797777470619E-5</v>
      </c>
      <c r="X49" s="97">
        <f>+A!W48/A!W$46</f>
        <v>8.57826307964323E-5</v>
      </c>
      <c r="Y49" s="96">
        <f>+A!X48/A!X$46</f>
        <v>3.5924781143310917E-4</v>
      </c>
      <c r="Z49" s="98">
        <f>+A!Y48/A!Y$46</f>
        <v>8.8572917123536557E-5</v>
      </c>
    </row>
    <row r="50" spans="3:26" x14ac:dyDescent="0.25">
      <c r="C50" s="184" t="s">
        <v>19</v>
      </c>
      <c r="D50" s="185"/>
      <c r="E50" s="70">
        <f>+A!D49/A!D$46</f>
        <v>8.3928709691116125E-4</v>
      </c>
      <c r="F50" s="94">
        <f>+A!E49/A!E$46</f>
        <v>1.1551022221105564E-3</v>
      </c>
      <c r="G50" s="70">
        <f>+A!F49/A!F$46</f>
        <v>2.0303979999472074E-2</v>
      </c>
      <c r="H50" s="94">
        <f>+A!G49/A!G$46</f>
        <v>1.9129639216369627E-2</v>
      </c>
      <c r="I50" s="70">
        <f>+A!H49/A!H$46</f>
        <v>2.2267519395398346E-2</v>
      </c>
      <c r="J50" s="94">
        <f>+A!I49/A!I$46</f>
        <v>2.3138933198098073E-2</v>
      </c>
      <c r="K50" s="70">
        <f>+A!J49/A!J$46</f>
        <v>2.0742026434749514E-2</v>
      </c>
      <c r="L50" s="94">
        <f>+A!K49/A!K$46</f>
        <v>2.4956250598632455E-2</v>
      </c>
      <c r="M50" s="70">
        <f>+A!L49/A!L$46</f>
        <v>1.9408747557438141E-2</v>
      </c>
      <c r="N50" s="94">
        <f>+A!M49/A!M$46</f>
        <v>1.5694744892668408E-2</v>
      </c>
      <c r="O50" s="70">
        <f>+A!N49/A!N$46</f>
        <v>8.9516432961300463E-3</v>
      </c>
      <c r="P50" s="94">
        <f>+A!O49/A!O$46</f>
        <v>7.2710361542588139E-3</v>
      </c>
      <c r="Q50" s="70">
        <f>+A!P49/A!P$46</f>
        <v>8.8187791315536418E-3</v>
      </c>
      <c r="R50" s="94">
        <f>+A!Q49/A!Q$46</f>
        <v>2.0248797536212716E-2</v>
      </c>
      <c r="S50" s="70">
        <f>+A!R49/A!R$46</f>
        <v>1.755000831940132E-2</v>
      </c>
      <c r="T50" s="94">
        <f>+A!S49/A!S$46</f>
        <v>1.5278276181952651E-2</v>
      </c>
      <c r="U50" s="70">
        <f>+A!T49/A!T$46</f>
        <v>1.916101822408086E-2</v>
      </c>
      <c r="V50" s="94">
        <f>+A!U49/A!U$46</f>
        <v>2.8187296709337509E-2</v>
      </c>
      <c r="W50" s="70">
        <f>+A!V49/A!V$46</f>
        <v>1.9188897136775698E-2</v>
      </c>
      <c r="X50" s="94">
        <f>+A!W49/A!W$46</f>
        <v>3.5697334924460554E-2</v>
      </c>
      <c r="Y50" s="70">
        <f>+A!X49/A!X$46</f>
        <v>2.3839443522486577E-2</v>
      </c>
      <c r="Z50" s="95">
        <f>+A!Y49/A!Y$46</f>
        <v>2.0446313210389939E-2</v>
      </c>
    </row>
    <row r="51" spans="3:26" x14ac:dyDescent="0.25">
      <c r="C51" s="182" t="s">
        <v>20</v>
      </c>
      <c r="D51" s="183"/>
      <c r="E51" s="96">
        <f>+A!D50/A!D$46</f>
        <v>0.26035751482798891</v>
      </c>
      <c r="F51" s="97">
        <f>+A!E50/A!E$46</f>
        <v>2.256861318191444E-2</v>
      </c>
      <c r="G51" s="96">
        <f>+A!F50/A!F$46</f>
        <v>4.7886650242930144E-2</v>
      </c>
      <c r="H51" s="97">
        <f>+A!G50/A!G$46</f>
        <v>3.1614711031297579E-2</v>
      </c>
      <c r="I51" s="96">
        <f>+A!H50/A!H$46</f>
        <v>0.22534559628319903</v>
      </c>
      <c r="J51" s="97">
        <f>+A!I50/A!I$46</f>
        <v>0.11607271229776568</v>
      </c>
      <c r="K51" s="96">
        <f>+A!J50/A!J$46</f>
        <v>5.5126942748871838E-2</v>
      </c>
      <c r="L51" s="97">
        <f>+A!K50/A!K$46</f>
        <v>1.8942773615580544E-2</v>
      </c>
      <c r="M51" s="96">
        <f>+A!L50/A!L$46</f>
        <v>0.10129038663872274</v>
      </c>
      <c r="N51" s="97">
        <f>+A!M50/A!M$46</f>
        <v>0.24065980491624861</v>
      </c>
      <c r="O51" s="96">
        <f>+A!N50/A!N$46</f>
        <v>0.29161582567560185</v>
      </c>
      <c r="P51" s="97">
        <f>+A!O50/A!O$46</f>
        <v>0.13144811535260145</v>
      </c>
      <c r="Q51" s="96">
        <f>+A!P50/A!P$46</f>
        <v>3.6892310907547354E-2</v>
      </c>
      <c r="R51" s="97">
        <f>+A!Q50/A!Q$46</f>
        <v>0.21452048493642339</v>
      </c>
      <c r="S51" s="96">
        <f>+A!R50/A!R$46</f>
        <v>9.6160754260527961E-2</v>
      </c>
      <c r="T51" s="97">
        <f>+A!S50/A!S$46</f>
        <v>0.21921778534427322</v>
      </c>
      <c r="U51" s="96">
        <f>+A!T50/A!T$46</f>
        <v>0.14056288117415691</v>
      </c>
      <c r="V51" s="97">
        <f>+A!U50/A!U$46</f>
        <v>0.11529001031443428</v>
      </c>
      <c r="W51" s="96">
        <f>+A!V50/A!V$46</f>
        <v>9.1638981799492106E-2</v>
      </c>
      <c r="X51" s="97">
        <f>+A!W50/A!W$46</f>
        <v>0.14865632440972848</v>
      </c>
      <c r="Y51" s="96">
        <f>+A!X50/A!X$46</f>
        <v>0.13375392589383958</v>
      </c>
      <c r="Z51" s="98">
        <f>+A!Y50/A!Y$46</f>
        <v>7.8538147413019663E-2</v>
      </c>
    </row>
    <row r="52" spans="3:26" x14ac:dyDescent="0.25">
      <c r="C52" s="184" t="s">
        <v>21</v>
      </c>
      <c r="D52" s="185"/>
      <c r="E52" s="70">
        <f>+A!D51/A!D$46</f>
        <v>4.736953947690016E-2</v>
      </c>
      <c r="F52" s="94">
        <f>+A!E51/A!E$46</f>
        <v>3.3829028764325635E-2</v>
      </c>
      <c r="G52" s="70">
        <f>+A!F51/A!F$46</f>
        <v>5.6311130937972638E-2</v>
      </c>
      <c r="H52" s="94">
        <f>+A!G51/A!G$46</f>
        <v>1.836408261892257E-2</v>
      </c>
      <c r="I52" s="70">
        <f>+A!H51/A!H$46</f>
        <v>3.1341507686378112E-2</v>
      </c>
      <c r="J52" s="94">
        <f>+A!I51/A!I$46</f>
        <v>2.1620352465072577E-2</v>
      </c>
      <c r="K52" s="70">
        <f>+A!J51/A!J$46</f>
        <v>3.4642276338645583E-2</v>
      </c>
      <c r="L52" s="94">
        <f>+A!K51/A!K$46</f>
        <v>3.2661383604591879E-2</v>
      </c>
      <c r="M52" s="70">
        <f>+A!L51/A!L$46</f>
        <v>2.1556577593338788E-2</v>
      </c>
      <c r="N52" s="94">
        <f>+A!M51/A!M$46</f>
        <v>3.9322153268405338E-2</v>
      </c>
      <c r="O52" s="70">
        <f>+A!N51/A!N$46</f>
        <v>1.1690237748616711E-2</v>
      </c>
      <c r="P52" s="94">
        <f>+A!O51/A!O$46</f>
        <v>3.0110205614865351E-2</v>
      </c>
      <c r="Q52" s="70">
        <f>+A!P51/A!P$46</f>
        <v>3.0112947919000495E-2</v>
      </c>
      <c r="R52" s="94">
        <f>+A!Q51/A!Q$46</f>
        <v>4.1945250649327033E-2</v>
      </c>
      <c r="S52" s="70">
        <f>+A!R51/A!R$46</f>
        <v>8.78593721665583E-2</v>
      </c>
      <c r="T52" s="94">
        <f>+A!S51/A!S$46</f>
        <v>6.5485620501247718E-2</v>
      </c>
      <c r="U52" s="70">
        <f>+A!T51/A!T$46</f>
        <v>2.5359131162957377E-2</v>
      </c>
      <c r="V52" s="94">
        <f>+A!U51/A!U$46</f>
        <v>5.3319756396988105E-2</v>
      </c>
      <c r="W52" s="70">
        <f>+A!V51/A!V$46</f>
        <v>3.0908346638821787E-2</v>
      </c>
      <c r="X52" s="94">
        <f>+A!W51/A!W$46</f>
        <v>6.5722728774739281E-2</v>
      </c>
      <c r="Y52" s="70">
        <f>+A!X51/A!X$46</f>
        <v>4.7752359558681332E-2</v>
      </c>
      <c r="Z52" s="95">
        <f>+A!Y51/A!Y$46</f>
        <v>4.9982794821322077E-2</v>
      </c>
    </row>
    <row r="53" spans="3:26" x14ac:dyDescent="0.25">
      <c r="C53" s="182" t="s">
        <v>22</v>
      </c>
      <c r="D53" s="183"/>
      <c r="E53" s="96">
        <f>+A!D52/A!D$46</f>
        <v>0.1917721899788021</v>
      </c>
      <c r="F53" s="97">
        <f>+A!E52/A!E$46</f>
        <v>0.33883635982685412</v>
      </c>
      <c r="G53" s="96">
        <f>+A!F52/A!F$46</f>
        <v>0.35368077185851809</v>
      </c>
      <c r="H53" s="97">
        <f>+A!G52/A!G$46</f>
        <v>0.34444002377595156</v>
      </c>
      <c r="I53" s="96">
        <f>+A!H52/A!H$46</f>
        <v>0.25606604871658262</v>
      </c>
      <c r="J53" s="97">
        <f>+A!I52/A!I$46</f>
        <v>0.23578864466650054</v>
      </c>
      <c r="K53" s="96">
        <f>+A!J52/A!J$46</f>
        <v>0.25665601998153653</v>
      </c>
      <c r="L53" s="97">
        <f>+A!K52/A!K$46</f>
        <v>0.29225991248505162</v>
      </c>
      <c r="M53" s="96">
        <f>+A!L52/A!L$46</f>
        <v>0.26951290966263269</v>
      </c>
      <c r="N53" s="97">
        <f>+A!M52/A!M$46</f>
        <v>0.18053389680743862</v>
      </c>
      <c r="O53" s="96">
        <f>+A!N52/A!N$46</f>
        <v>0.19273953851488124</v>
      </c>
      <c r="P53" s="97">
        <f>+A!O52/A!O$46</f>
        <v>0.19289739055942692</v>
      </c>
      <c r="Q53" s="96">
        <f>+A!P52/A!P$46</f>
        <v>0.2479051592908087</v>
      </c>
      <c r="R53" s="97">
        <f>+A!Q52/A!Q$46</f>
        <v>0.21665987934685862</v>
      </c>
      <c r="S53" s="96">
        <f>+A!R52/A!R$46</f>
        <v>0.23782507114471815</v>
      </c>
      <c r="T53" s="97">
        <f>+A!S52/A!S$46</f>
        <v>0.23745672647708968</v>
      </c>
      <c r="U53" s="96">
        <f>+A!T52/A!T$46</f>
        <v>0.29852899403100636</v>
      </c>
      <c r="V53" s="97">
        <f>+A!U52/A!U$46</f>
        <v>0.23141470184448892</v>
      </c>
      <c r="W53" s="96">
        <f>+A!V52/A!V$46</f>
        <v>0.22976405927344526</v>
      </c>
      <c r="X53" s="97">
        <f>+A!W52/A!W$46</f>
        <v>0.22045283548563738</v>
      </c>
      <c r="Y53" s="96">
        <f>+A!X52/A!X$46</f>
        <v>0.23382847720319888</v>
      </c>
      <c r="Z53" s="98">
        <f>+A!Y52/A!Y$46</f>
        <v>0.28037961531254257</v>
      </c>
    </row>
    <row r="54" spans="3:26" x14ac:dyDescent="0.25">
      <c r="C54" s="184" t="s">
        <v>23</v>
      </c>
      <c r="D54" s="185"/>
      <c r="E54" s="70">
        <f>+A!D53/A!D$46</f>
        <v>0.12791662607991966</v>
      </c>
      <c r="F54" s="94">
        <f>+A!E53/A!E$46</f>
        <v>0.22765598473129006</v>
      </c>
      <c r="G54" s="70">
        <f>+A!F53/A!F$46</f>
        <v>0.15626789296639862</v>
      </c>
      <c r="H54" s="94">
        <f>+A!G53/A!G$46</f>
        <v>0.19842314801903557</v>
      </c>
      <c r="I54" s="70">
        <f>+A!H53/A!H$46</f>
        <v>0.18342813958043777</v>
      </c>
      <c r="J54" s="94">
        <f>+A!I53/A!I$46</f>
        <v>0.23423645499629892</v>
      </c>
      <c r="K54" s="70">
        <f>+A!J53/A!J$46</f>
        <v>0.21877560054779394</v>
      </c>
      <c r="L54" s="94">
        <f>+A!K53/A!K$46</f>
        <v>0.2426422992874763</v>
      </c>
      <c r="M54" s="70">
        <f>+A!L53/A!L$46</f>
        <v>0.22863714432230225</v>
      </c>
      <c r="N54" s="94">
        <f>+A!M53/A!M$46</f>
        <v>0.17956059416177592</v>
      </c>
      <c r="O54" s="70">
        <f>+A!N53/A!N$46</f>
        <v>0.18365116527214331</v>
      </c>
      <c r="P54" s="94">
        <f>+A!O53/A!O$46</f>
        <v>0.24231810383715768</v>
      </c>
      <c r="Q54" s="70">
        <f>+A!P53/A!P$46</f>
        <v>0.24877669545625047</v>
      </c>
      <c r="R54" s="94">
        <f>+A!Q53/A!Q$46</f>
        <v>0.17983189433287305</v>
      </c>
      <c r="S54" s="70">
        <f>+A!R53/A!R$46</f>
        <v>0.17803921095730907</v>
      </c>
      <c r="T54" s="94">
        <f>+A!S53/A!S$46</f>
        <v>0.15802411839014635</v>
      </c>
      <c r="U54" s="70">
        <f>+A!T53/A!T$46</f>
        <v>0.17774255092645927</v>
      </c>
      <c r="V54" s="94">
        <f>+A!U53/A!U$46</f>
        <v>0.14158013356923149</v>
      </c>
      <c r="W54" s="70">
        <f>+A!V53/A!V$46</f>
        <v>0.11990221040768248</v>
      </c>
      <c r="X54" s="94">
        <f>+A!W53/A!W$46</f>
        <v>0.12337594547597763</v>
      </c>
      <c r="Y54" s="70">
        <f>+A!X53/A!X$46</f>
        <v>0.12315744221224043</v>
      </c>
      <c r="Z54" s="95">
        <f>+A!Y53/A!Y$46</f>
        <v>0.12055000410763282</v>
      </c>
    </row>
    <row r="55" spans="3:26" x14ac:dyDescent="0.25">
      <c r="C55" s="182" t="s">
        <v>24</v>
      </c>
      <c r="D55" s="183"/>
      <c r="E55" s="96">
        <f>+A!D54/A!D$46</f>
        <v>8.6927167127125546E-2</v>
      </c>
      <c r="F55" s="97">
        <f>+A!E54/A!E$46</f>
        <v>6.0941016352666279E-2</v>
      </c>
      <c r="G55" s="96">
        <f>+A!F54/A!F$46</f>
        <v>6.9143178411426115E-2</v>
      </c>
      <c r="H55" s="97">
        <f>+A!G54/A!G$46</f>
        <v>0.10041475561747941</v>
      </c>
      <c r="I55" s="96">
        <f>+A!H54/A!H$46</f>
        <v>7.9275338990904207E-2</v>
      </c>
      <c r="J55" s="97">
        <f>+A!I54/A!I$46</f>
        <v>8.3736675652031495E-2</v>
      </c>
      <c r="K55" s="96">
        <f>+A!J54/A!J$46</f>
        <v>9.7310756679414606E-2</v>
      </c>
      <c r="L55" s="97">
        <f>+A!K54/A!K$46</f>
        <v>9.6485293379197187E-2</v>
      </c>
      <c r="M55" s="96">
        <f>+A!L54/A!L$46</f>
        <v>6.8792144861107379E-2</v>
      </c>
      <c r="N55" s="97">
        <f>+A!M54/A!M$46</f>
        <v>9.1027553390020707E-2</v>
      </c>
      <c r="O55" s="96">
        <f>+A!N54/A!N$46</f>
        <v>5.5047593047156916E-2</v>
      </c>
      <c r="P55" s="97">
        <f>+A!O54/A!O$46</f>
        <v>4.6131427771436959E-2</v>
      </c>
      <c r="Q55" s="96">
        <f>+A!P54/A!P$46</f>
        <v>5.5962521545038613E-2</v>
      </c>
      <c r="R55" s="97">
        <f>+A!Q54/A!Q$46</f>
        <v>5.0458246565850094E-2</v>
      </c>
      <c r="S55" s="96">
        <f>+A!R54/A!R$46</f>
        <v>5.9564720074849316E-2</v>
      </c>
      <c r="T55" s="97">
        <f>+A!S54/A!S$46</f>
        <v>3.6074809466636944E-2</v>
      </c>
      <c r="U55" s="96">
        <f>+A!T54/A!T$46</f>
        <v>5.8155156076730392E-2</v>
      </c>
      <c r="V55" s="97">
        <f>+A!U54/A!U$46</f>
        <v>0.23564817585758938</v>
      </c>
      <c r="W55" s="96">
        <f>+A!V54/A!V$46</f>
        <v>0.33409975001297859</v>
      </c>
      <c r="X55" s="97">
        <f>+A!W54/A!W$46</f>
        <v>0.24503703228549129</v>
      </c>
      <c r="Y55" s="96">
        <f>+A!X54/A!X$46</f>
        <v>0.26860039079003312</v>
      </c>
      <c r="Z55" s="98">
        <f>+A!Y54/A!Y$46</f>
        <v>0.31557751294060704</v>
      </c>
    </row>
    <row r="56" spans="3:26" x14ac:dyDescent="0.25">
      <c r="C56" s="184" t="s">
        <v>25</v>
      </c>
      <c r="D56" s="185"/>
      <c r="E56" s="70">
        <f>+A!D55/A!D$46</f>
        <v>0.24285260695366043</v>
      </c>
      <c r="F56" s="94">
        <f>+A!E55/A!E$46</f>
        <v>0.18240997015530724</v>
      </c>
      <c r="G56" s="70">
        <f>+A!F55/A!F$46</f>
        <v>0.22781316920922881</v>
      </c>
      <c r="H56" s="94">
        <f>+A!G55/A!G$46</f>
        <v>0.27373141555042829</v>
      </c>
      <c r="I56" s="70">
        <f>+A!H55/A!H$46</f>
        <v>0.18072802493658402</v>
      </c>
      <c r="J56" s="94">
        <f>+A!I55/A!I$46</f>
        <v>0.26488975385644875</v>
      </c>
      <c r="K56" s="70">
        <f>+A!J55/A!J$46</f>
        <v>0.28477993883143127</v>
      </c>
      <c r="L56" s="94">
        <f>+A!K55/A!K$46</f>
        <v>0.27043374170022039</v>
      </c>
      <c r="M56" s="70">
        <f>+A!L55/A!L$46</f>
        <v>0.25150124991734207</v>
      </c>
      <c r="N56" s="94">
        <f>+A!M55/A!M$46</f>
        <v>0.21322739186126982</v>
      </c>
      <c r="O56" s="70">
        <f>+A!N55/A!N$46</f>
        <v>0.21946107433148168</v>
      </c>
      <c r="P56" s="94">
        <f>+A!O55/A!O$46</f>
        <v>0.26661418961190664</v>
      </c>
      <c r="Q56" s="70">
        <f>+A!P55/A!P$46</f>
        <v>0.32810083715476901</v>
      </c>
      <c r="R56" s="94">
        <f>+A!Q55/A!Q$46</f>
        <v>0.23947394063467647</v>
      </c>
      <c r="S56" s="70">
        <f>+A!R55/A!R$46</f>
        <v>0.21544587693000009</v>
      </c>
      <c r="T56" s="94">
        <f>+A!S55/A!S$46</f>
        <v>0.18377609977341544</v>
      </c>
      <c r="U56" s="70">
        <f>+A!T55/A!T$46</f>
        <v>0.18442533892911031</v>
      </c>
      <c r="V56" s="94">
        <f>+A!U55/A!U$46</f>
        <v>0.1469082754370129</v>
      </c>
      <c r="W56" s="70">
        <f>+A!V55/A!V$46</f>
        <v>0.13700557320686069</v>
      </c>
      <c r="X56" s="94">
        <f>+A!W55/A!W$46</f>
        <v>0.11549876711349596</v>
      </c>
      <c r="Y56" s="70">
        <f>+A!X55/A!X$46</f>
        <v>0.10313113825824829</v>
      </c>
      <c r="Z56" s="95">
        <f>+A!Y55/A!Y$46</f>
        <v>9.0981961283589083E-2</v>
      </c>
    </row>
    <row r="57" spans="3:26" ht="15.75" thickBot="1" x14ac:dyDescent="0.3">
      <c r="C57" s="186" t="s">
        <v>26</v>
      </c>
      <c r="D57" s="187"/>
      <c r="E57" s="99">
        <f>+A!D56/A!D$46</f>
        <v>4.4600820869187933E-8</v>
      </c>
      <c r="F57" s="100">
        <f>+A!E56/A!E$46</f>
        <v>0</v>
      </c>
      <c r="G57" s="99">
        <f>+A!F56/A!F$46</f>
        <v>0</v>
      </c>
      <c r="H57" s="100">
        <f>+A!G56/A!G$46</f>
        <v>1.5681690290505823E-8</v>
      </c>
      <c r="I57" s="99">
        <f>+A!H56/A!H$46</f>
        <v>0</v>
      </c>
      <c r="J57" s="100">
        <f>+A!I56/A!I$46</f>
        <v>0</v>
      </c>
      <c r="K57" s="99">
        <f>+A!J56/A!J$46</f>
        <v>0</v>
      </c>
      <c r="L57" s="100">
        <f>+A!K56/A!K$46</f>
        <v>0</v>
      </c>
      <c r="M57" s="99">
        <f>+A!L56/A!L$46</f>
        <v>0</v>
      </c>
      <c r="N57" s="100">
        <f>+A!M56/A!M$46</f>
        <v>2.9134763755636264E-4</v>
      </c>
      <c r="O57" s="99">
        <f>+A!N56/A!N$46</f>
        <v>4.8624385726805838E-4</v>
      </c>
      <c r="P57" s="100">
        <f>+A!O56/A!O$46</f>
        <v>4.1258155570504115E-4</v>
      </c>
      <c r="Q57" s="99">
        <f>+A!P56/A!P$46</f>
        <v>8.3866289852816333E-4</v>
      </c>
      <c r="R57" s="100">
        <f>+A!Q56/A!Q$46</f>
        <v>7.5077699966084985E-4</v>
      </c>
      <c r="S57" s="99">
        <f>+A!R56/A!R$46</f>
        <v>1.1097120943934853E-3</v>
      </c>
      <c r="T57" s="100">
        <f>+A!S56/A!S$46</f>
        <v>8.6989216745380813E-4</v>
      </c>
      <c r="U57" s="99">
        <f>+A!T56/A!T$46</f>
        <v>2.202887927202159E-3</v>
      </c>
      <c r="V57" s="100">
        <f>+A!U56/A!U$46</f>
        <v>8.3966382586155366E-4</v>
      </c>
      <c r="W57" s="99">
        <f>+A!V56/A!V$46</f>
        <v>8.1620715485192642E-4</v>
      </c>
      <c r="X57" s="100">
        <f>+A!W56/A!W$46</f>
        <v>9.8380071661966157E-4</v>
      </c>
      <c r="Y57" s="99">
        <f>+A!X56/A!X$46</f>
        <v>1.1140985086689763E-3</v>
      </c>
      <c r="Z57" s="101">
        <f>+A!Y56/A!Y$46</f>
        <v>1.6107351408772782E-3</v>
      </c>
    </row>
    <row r="58" spans="3:26" x14ac:dyDescent="0.25">
      <c r="C58" s="1" t="s">
        <v>57</v>
      </c>
    </row>
    <row r="59" spans="3:26" ht="15.75" thickBot="1" x14ac:dyDescent="0.3"/>
    <row r="60" spans="3:26" ht="15.75" thickBot="1" x14ac:dyDescent="0.3">
      <c r="C60" s="8" t="s">
        <v>15</v>
      </c>
      <c r="D60" s="9"/>
      <c r="E60" s="18">
        <v>1995</v>
      </c>
      <c r="F60" s="10">
        <v>1996</v>
      </c>
      <c r="G60" s="18">
        <v>1997</v>
      </c>
      <c r="H60" s="10">
        <v>1998</v>
      </c>
      <c r="I60" s="18">
        <v>1999</v>
      </c>
      <c r="J60" s="10">
        <v>2000</v>
      </c>
      <c r="K60" s="18">
        <v>2001</v>
      </c>
      <c r="L60" s="10">
        <v>2002</v>
      </c>
      <c r="M60" s="18">
        <v>2003</v>
      </c>
      <c r="N60" s="10">
        <v>2004</v>
      </c>
      <c r="O60" s="18">
        <v>2005</v>
      </c>
      <c r="P60" s="10">
        <v>2006</v>
      </c>
      <c r="Q60" s="18">
        <v>2007</v>
      </c>
      <c r="R60" s="10">
        <v>2008</v>
      </c>
      <c r="S60" s="18">
        <v>2009</v>
      </c>
      <c r="T60" s="10">
        <v>2010</v>
      </c>
      <c r="U60" s="18">
        <v>2011</v>
      </c>
      <c r="V60" s="10">
        <v>2012</v>
      </c>
      <c r="W60" s="18">
        <v>2013</v>
      </c>
      <c r="X60" s="10">
        <v>2014</v>
      </c>
      <c r="Y60" s="18">
        <v>2015</v>
      </c>
      <c r="Z60" s="11">
        <v>2016</v>
      </c>
    </row>
    <row r="61" spans="3:26" ht="15.75" thickBot="1" x14ac:dyDescent="0.3">
      <c r="C61" s="191" t="s">
        <v>27</v>
      </c>
      <c r="D61" s="192"/>
      <c r="E61" s="68">
        <f>+B!E46/B!E$46</f>
        <v>1</v>
      </c>
      <c r="F61" s="92">
        <f>+B!F46/B!F$46</f>
        <v>1</v>
      </c>
      <c r="G61" s="68">
        <f>+B!G46/B!G$46</f>
        <v>1</v>
      </c>
      <c r="H61" s="92">
        <f>+B!H46/B!H$46</f>
        <v>1</v>
      </c>
      <c r="I61" s="68">
        <f>+B!I46/B!I$46</f>
        <v>1</v>
      </c>
      <c r="J61" s="92">
        <f>+B!J46/B!J$46</f>
        <v>1</v>
      </c>
      <c r="K61" s="68">
        <f>+B!K46/B!K$46</f>
        <v>1</v>
      </c>
      <c r="L61" s="92">
        <f>+B!L46/B!L$46</f>
        <v>1</v>
      </c>
      <c r="M61" s="68">
        <f>+B!M46/B!M$46</f>
        <v>1</v>
      </c>
      <c r="N61" s="92">
        <f>+B!N46/B!N$46</f>
        <v>1</v>
      </c>
      <c r="O61" s="68">
        <f>+B!O46/B!O$46</f>
        <v>1</v>
      </c>
      <c r="P61" s="92">
        <f>+B!P46/B!P$46</f>
        <v>1</v>
      </c>
      <c r="Q61" s="68">
        <f>+B!Q46/B!Q$46</f>
        <v>1</v>
      </c>
      <c r="R61" s="92">
        <f>+B!R46/B!R$46</f>
        <v>1</v>
      </c>
      <c r="S61" s="68">
        <f>+B!S46/B!S$46</f>
        <v>1</v>
      </c>
      <c r="T61" s="92">
        <f>+B!T46/B!T$46</f>
        <v>1</v>
      </c>
      <c r="U61" s="68">
        <f>+B!U46/B!U$46</f>
        <v>1</v>
      </c>
      <c r="V61" s="92">
        <f>+B!V46/B!V$46</f>
        <v>1</v>
      </c>
      <c r="W61" s="68">
        <f>+B!W46/B!W$46</f>
        <v>1</v>
      </c>
      <c r="X61" s="92">
        <f>+B!X46/B!X$46</f>
        <v>1</v>
      </c>
      <c r="Y61" s="68">
        <f>+B!Y46/B!Y$46</f>
        <v>1</v>
      </c>
      <c r="Z61" s="93">
        <f>+B!Z46/B!Z$46</f>
        <v>1</v>
      </c>
    </row>
    <row r="62" spans="3:26" x14ac:dyDescent="0.25">
      <c r="C62" s="184" t="s">
        <v>17</v>
      </c>
      <c r="D62" s="185"/>
      <c r="E62" s="70">
        <f>+B!E47/B!E$46</f>
        <v>1.7522537656655787E-2</v>
      </c>
      <c r="F62" s="94">
        <f>+B!F47/B!F$46</f>
        <v>3.2373417311514177E-2</v>
      </c>
      <c r="G62" s="70">
        <f>+B!G47/B!G$46</f>
        <v>4.0355712068073986E-2</v>
      </c>
      <c r="H62" s="94">
        <f>+B!H47/B!H$46</f>
        <v>7.7133657261362079E-2</v>
      </c>
      <c r="I62" s="70">
        <f>+B!I47/B!I$46</f>
        <v>4.8309542341695946E-2</v>
      </c>
      <c r="J62" s="94">
        <f>+B!J47/B!J$46</f>
        <v>3.0897011818386985E-2</v>
      </c>
      <c r="K62" s="70">
        <f>+B!K47/B!K$46</f>
        <v>3.8228285345956438E-2</v>
      </c>
      <c r="L62" s="94">
        <f>+B!L47/B!L$46</f>
        <v>4.8998692213815052E-2</v>
      </c>
      <c r="M62" s="70">
        <f>+B!M47/B!M$46</f>
        <v>3.1954352857079087E-2</v>
      </c>
      <c r="N62" s="94">
        <f>+B!N47/B!N$46</f>
        <v>2.2297882449765535E-2</v>
      </c>
      <c r="O62" s="70">
        <f>+B!O47/B!O$46</f>
        <v>1.42882708017819E-2</v>
      </c>
      <c r="P62" s="94">
        <f>+B!P47/B!P$46</f>
        <v>1.440684499149417E-2</v>
      </c>
      <c r="Q62" s="70">
        <f>+B!Q47/B!Q$46</f>
        <v>1.5300743731845501E-2</v>
      </c>
      <c r="R62" s="94">
        <f>+B!R47/B!R$46</f>
        <v>2.0783559128528722E-2</v>
      </c>
      <c r="S62" s="70">
        <f>+B!S47/B!S$46</f>
        <v>3.4958864693722162E-2</v>
      </c>
      <c r="T62" s="94">
        <f>+B!T47/B!T$46</f>
        <v>2.1989529125694539E-2</v>
      </c>
      <c r="U62" s="70">
        <f>+B!U47/B!U$46</f>
        <v>1.4226718245307208E-2</v>
      </c>
      <c r="V62" s="94">
        <f>+B!V47/B!V$46</f>
        <v>1.4664601819962842E-2</v>
      </c>
      <c r="W62" s="70">
        <f>+B!W47/B!W$46</f>
        <v>1.7604665416277573E-2</v>
      </c>
      <c r="X62" s="94">
        <f>+B!X47/B!X$46</f>
        <v>2.005833976288356E-2</v>
      </c>
      <c r="Y62" s="70">
        <f>+B!Y47/B!Y$46</f>
        <v>3.0977815593094531E-2</v>
      </c>
      <c r="Z62" s="95">
        <f>+B!Z47/B!Z$46</f>
        <v>4.6630627054050702E-2</v>
      </c>
    </row>
    <row r="63" spans="3:26" x14ac:dyDescent="0.25">
      <c r="C63" s="182" t="s">
        <v>18</v>
      </c>
      <c r="D63" s="183"/>
      <c r="E63" s="96">
        <f>+B!E48/B!E$46</f>
        <v>4.3605222538502424E-3</v>
      </c>
      <c r="F63" s="97">
        <f>+B!F48/B!F$46</f>
        <v>1.6182082565650339E-2</v>
      </c>
      <c r="G63" s="96">
        <f>+B!G48/B!G$46</f>
        <v>1.8227094861796394E-2</v>
      </c>
      <c r="H63" s="97">
        <f>+B!H48/B!H$46</f>
        <v>4.4718361615115375E-3</v>
      </c>
      <c r="I63" s="96">
        <f>+B!I48/B!I$46</f>
        <v>5.4559561219553535E-3</v>
      </c>
      <c r="J63" s="97">
        <f>+B!J48/B!J$46</f>
        <v>3.8649907849478814E-3</v>
      </c>
      <c r="K63" s="96">
        <f>+B!K48/B!K$46</f>
        <v>5.9216447016567321E-3</v>
      </c>
      <c r="L63" s="97">
        <f>+B!L48/B!L$46</f>
        <v>6.3384855005110593E-3</v>
      </c>
      <c r="M63" s="96">
        <f>+B!M48/B!M$46</f>
        <v>7.112997823980359E-3</v>
      </c>
      <c r="N63" s="97">
        <f>+B!N48/B!N$46</f>
        <v>6.968525131347509E-3</v>
      </c>
      <c r="O63" s="96">
        <f>+B!O48/B!O$46</f>
        <v>3.8638542907882462E-3</v>
      </c>
      <c r="P63" s="97">
        <f>+B!P48/B!P$46</f>
        <v>2.8294570414805296E-3</v>
      </c>
      <c r="Q63" s="96">
        <f>+B!Q48/B!Q$46</f>
        <v>2.6982997631524968E-3</v>
      </c>
      <c r="R63" s="97">
        <f>+B!R48/B!R$46</f>
        <v>2.6072674863755231E-3</v>
      </c>
      <c r="S63" s="96">
        <f>+B!S48/B!S$46</f>
        <v>2.244682627144068E-3</v>
      </c>
      <c r="T63" s="97">
        <f>+B!T48/B!T$46</f>
        <v>2.6161582941623307E-3</v>
      </c>
      <c r="U63" s="96">
        <f>+B!U48/B!U$46</f>
        <v>1.3334617449258183E-3</v>
      </c>
      <c r="V63" s="97">
        <f>+B!V48/B!V$46</f>
        <v>1.823419961154898E-3</v>
      </c>
      <c r="W63" s="96">
        <f>+B!W48/B!W$46</f>
        <v>2.9591036663153937E-3</v>
      </c>
      <c r="X63" s="97">
        <f>+B!X48/B!X$46</f>
        <v>3.4235460035775848E-3</v>
      </c>
      <c r="Y63" s="96">
        <f>+B!Y48/B!Y$46</f>
        <v>6.362745389390476E-3</v>
      </c>
      <c r="Z63" s="98">
        <f>+B!Z48/B!Z$46</f>
        <v>1.0086717424543392E-2</v>
      </c>
    </row>
    <row r="64" spans="3:26" x14ac:dyDescent="0.25">
      <c r="C64" s="184" t="s">
        <v>19</v>
      </c>
      <c r="D64" s="185"/>
      <c r="E64" s="70">
        <f>+B!E49/B!E$46</f>
        <v>2.5171959143913528E-2</v>
      </c>
      <c r="F64" s="94">
        <f>+B!F49/B!F$46</f>
        <v>2.1140476270621902E-2</v>
      </c>
      <c r="G64" s="70">
        <f>+B!G49/B!G$46</f>
        <v>2.6009523099639765E-2</v>
      </c>
      <c r="H64" s="94">
        <f>+B!H49/B!H$46</f>
        <v>1.732573557845072E-2</v>
      </c>
      <c r="I64" s="70">
        <f>+B!I49/B!I$46</f>
        <v>2.571245077427018E-2</v>
      </c>
      <c r="J64" s="94">
        <f>+B!J49/B!J$46</f>
        <v>3.014750075645406E-2</v>
      </c>
      <c r="K64" s="70">
        <f>+B!K49/B!K$46</f>
        <v>2.1149480387185518E-2</v>
      </c>
      <c r="L64" s="94">
        <f>+B!L49/B!L$46</f>
        <v>1.7315008202613197E-2</v>
      </c>
      <c r="M64" s="70">
        <f>+B!M49/B!M$46</f>
        <v>1.8805676855088563E-2</v>
      </c>
      <c r="N64" s="94">
        <f>+B!N49/B!N$46</f>
        <v>1.9486958062369216E-2</v>
      </c>
      <c r="O64" s="70">
        <f>+B!O49/B!O$46</f>
        <v>1.1325554886804944E-2</v>
      </c>
      <c r="P64" s="94">
        <f>+B!P49/B!P$46</f>
        <v>8.5790590096469239E-3</v>
      </c>
      <c r="Q64" s="70">
        <f>+B!Q49/B!Q$46</f>
        <v>7.0323893772594286E-3</v>
      </c>
      <c r="R64" s="94">
        <f>+B!R49/B!R$46</f>
        <v>8.9534016930906662E-3</v>
      </c>
      <c r="S64" s="70">
        <f>+B!S49/B!S$46</f>
        <v>1.037671141410961E-2</v>
      </c>
      <c r="T64" s="94">
        <f>+B!T49/B!T$46</f>
        <v>8.0755817034450627E-3</v>
      </c>
      <c r="U64" s="70">
        <f>+B!U49/B!U$46</f>
        <v>6.4240746297503032E-3</v>
      </c>
      <c r="V64" s="94">
        <f>+B!V49/B!V$46</f>
        <v>5.20856827000051E-3</v>
      </c>
      <c r="W64" s="70">
        <f>+B!W49/B!W$46</f>
        <v>6.0167637715417095E-3</v>
      </c>
      <c r="X64" s="94">
        <f>+B!X49/B!X$46</f>
        <v>6.1631917762836269E-3</v>
      </c>
      <c r="Y64" s="70">
        <f>+B!Y49/B!Y$46</f>
        <v>7.6785352691214528E-3</v>
      </c>
      <c r="Z64" s="95">
        <f>+B!Z49/B!Z$46</f>
        <v>6.979170325821662E-3</v>
      </c>
    </row>
    <row r="65" spans="3:26" x14ac:dyDescent="0.25">
      <c r="C65" s="182" t="s">
        <v>20</v>
      </c>
      <c r="D65" s="183"/>
      <c r="E65" s="96">
        <f>+B!E50/B!E$46</f>
        <v>8.0955466704830625E-5</v>
      </c>
      <c r="F65" s="97">
        <f>+B!F50/B!F$46</f>
        <v>4.142849664066819E-4</v>
      </c>
      <c r="G65" s="96">
        <f>+B!G50/B!G$46</f>
        <v>5.0419793582089849E-4</v>
      </c>
      <c r="H65" s="97">
        <f>+B!H50/B!H$46</f>
        <v>5.0056253739941584E-4</v>
      </c>
      <c r="I65" s="96">
        <f>+B!I50/B!I$46</f>
        <v>8.3673314967580548E-4</v>
      </c>
      <c r="J65" s="97">
        <f>+B!J50/B!J$46</f>
        <v>9.3209456698507517E-4</v>
      </c>
      <c r="K65" s="96">
        <f>+B!K50/B!K$46</f>
        <v>1.0084478770501014E-3</v>
      </c>
      <c r="L65" s="97">
        <f>+B!L50/B!L$46</f>
        <v>8.1031869562849662E-4</v>
      </c>
      <c r="M65" s="96">
        <f>+B!M50/B!M$46</f>
        <v>6.5393771359986577E-4</v>
      </c>
      <c r="N65" s="97">
        <f>+B!N50/B!N$46</f>
        <v>1.1109740335200631E-3</v>
      </c>
      <c r="O65" s="96">
        <f>+B!O50/B!O$46</f>
        <v>9.4316521758862923E-4</v>
      </c>
      <c r="P65" s="97">
        <f>+B!P50/B!P$46</f>
        <v>9.1025443023243951E-4</v>
      </c>
      <c r="Q65" s="96">
        <f>+B!Q50/B!Q$46</f>
        <v>1.6279423364871275E-3</v>
      </c>
      <c r="R65" s="97">
        <f>+B!R50/B!R$46</f>
        <v>5.5326179035704165E-3</v>
      </c>
      <c r="S65" s="96">
        <f>+B!S50/B!S$46</f>
        <v>1.3481923240757109E-2</v>
      </c>
      <c r="T65" s="97">
        <f>+B!T50/B!T$46</f>
        <v>1.7850421572758627E-2</v>
      </c>
      <c r="U65" s="96">
        <f>+B!U50/B!U$46</f>
        <v>6.7880783918175799E-2</v>
      </c>
      <c r="V65" s="97">
        <f>+B!V50/B!V$46</f>
        <v>0.16064711758581812</v>
      </c>
      <c r="W65" s="96">
        <f>+B!W50/B!W$46</f>
        <v>0.1108537781736094</v>
      </c>
      <c r="X65" s="97">
        <f>+B!X50/B!X$46</f>
        <v>2.0343910442022939E-2</v>
      </c>
      <c r="Y65" s="96">
        <f>+B!Y50/B!Y$46</f>
        <v>2.9596196756002602E-2</v>
      </c>
      <c r="Z65" s="98">
        <f>+B!Z50/B!Z$46</f>
        <v>5.4461182781354721E-2</v>
      </c>
    </row>
    <row r="66" spans="3:26" x14ac:dyDescent="0.25">
      <c r="C66" s="184" t="s">
        <v>21</v>
      </c>
      <c r="D66" s="185"/>
      <c r="E66" s="70">
        <f>+B!E51/B!E$46</f>
        <v>7.2470099990959498E-5</v>
      </c>
      <c r="F66" s="94">
        <f>+B!F51/B!F$46</f>
        <v>5.4447608266471224E-5</v>
      </c>
      <c r="G66" s="70">
        <f>+B!G51/B!G$46</f>
        <v>1.9083057311221677E-4</v>
      </c>
      <c r="H66" s="94">
        <f>+B!H51/B!H$46</f>
        <v>1.5896177447668195E-4</v>
      </c>
      <c r="I66" s="70">
        <f>+B!I51/B!I$46</f>
        <v>3.6505057103459789E-5</v>
      </c>
      <c r="J66" s="94">
        <f>+B!J51/B!J$46</f>
        <v>8.9097020331398001E-5</v>
      </c>
      <c r="K66" s="70">
        <f>+B!K51/B!K$46</f>
        <v>7.4242539115033403E-5</v>
      </c>
      <c r="L66" s="94">
        <f>+B!L51/B!L$46</f>
        <v>9.1501344988796689E-5</v>
      </c>
      <c r="M66" s="70">
        <f>+B!M51/B!M$46</f>
        <v>1.2754455439758586E-4</v>
      </c>
      <c r="N66" s="94">
        <f>+B!N51/B!N$46</f>
        <v>1.5674050042407777E-4</v>
      </c>
      <c r="O66" s="70">
        <f>+B!O51/B!O$46</f>
        <v>1.1879053811130879E-4</v>
      </c>
      <c r="P66" s="94">
        <f>+B!P51/B!P$46</f>
        <v>1.4085922766771263E-4</v>
      </c>
      <c r="Q66" s="70">
        <f>+B!Q51/B!Q$46</f>
        <v>2.3284159952369809E-4</v>
      </c>
      <c r="R66" s="94">
        <f>+B!R51/B!R$46</f>
        <v>1.7543392275747483E-4</v>
      </c>
      <c r="S66" s="70">
        <f>+B!S51/B!S$46</f>
        <v>8.1956332704704584E-4</v>
      </c>
      <c r="T66" s="94">
        <f>+B!T51/B!T$46</f>
        <v>3.879116958060334E-4</v>
      </c>
      <c r="U66" s="70">
        <f>+B!U51/B!U$46</f>
        <v>8.9952393484983659E-5</v>
      </c>
      <c r="V66" s="94">
        <f>+B!V51/B!V$46</f>
        <v>3.0188588280790507E-4</v>
      </c>
      <c r="W66" s="70">
        <f>+B!W51/B!W$46</f>
        <v>7.5313355261343742E-5</v>
      </c>
      <c r="X66" s="94">
        <f>+B!X51/B!X$46</f>
        <v>6.9385844595751993E-5</v>
      </c>
      <c r="Y66" s="70">
        <f>+B!Y51/B!Y$46</f>
        <v>6.8111526203606238E-4</v>
      </c>
      <c r="Z66" s="95">
        <f>+B!Z51/B!Z$46</f>
        <v>1.7616337345170032E-4</v>
      </c>
    </row>
    <row r="67" spans="3:26" x14ac:dyDescent="0.25">
      <c r="C67" s="182" t="s">
        <v>22</v>
      </c>
      <c r="D67" s="183"/>
      <c r="E67" s="96">
        <f>+B!E52/B!E$46</f>
        <v>0.36212898159697782</v>
      </c>
      <c r="F67" s="97">
        <f>+B!F52/B!F$46</f>
        <v>0.33603312959319603</v>
      </c>
      <c r="G67" s="96">
        <f>+B!G52/B!G$46</f>
        <v>0.27662572647773231</v>
      </c>
      <c r="H67" s="97">
        <f>+B!H52/B!H$46</f>
        <v>0.26709226170983186</v>
      </c>
      <c r="I67" s="96">
        <f>+B!I52/B!I$46</f>
        <v>0.36189560265020404</v>
      </c>
      <c r="J67" s="97">
        <f>+B!J52/B!J$46</f>
        <v>0.35146941873820092</v>
      </c>
      <c r="K67" s="96">
        <f>+B!K52/B!K$46</f>
        <v>0.35979916615703511</v>
      </c>
      <c r="L67" s="97">
        <f>+B!L52/B!L$46</f>
        <v>0.29879569291722069</v>
      </c>
      <c r="M67" s="96">
        <f>+B!M52/B!M$46</f>
        <v>0.28040006035934767</v>
      </c>
      <c r="N67" s="97">
        <f>+B!N52/B!N$46</f>
        <v>0.28286671452756351</v>
      </c>
      <c r="O67" s="96">
        <f>+B!O52/B!O$46</f>
        <v>0.19520219106521866</v>
      </c>
      <c r="P67" s="97">
        <f>+B!P52/B!P$46</f>
        <v>0.18982107322640171</v>
      </c>
      <c r="Q67" s="96">
        <f>+B!Q52/B!Q$46</f>
        <v>0.19183522307255385</v>
      </c>
      <c r="R67" s="97">
        <f>+B!R52/B!R$46</f>
        <v>0.21376179195382072</v>
      </c>
      <c r="S67" s="96">
        <f>+B!S52/B!S$46</f>
        <v>0.21884842824937911</v>
      </c>
      <c r="T67" s="97">
        <f>+B!T52/B!T$46</f>
        <v>0.17289636702193498</v>
      </c>
      <c r="U67" s="96">
        <f>+B!U52/B!U$46</f>
        <v>0.1398123123102071</v>
      </c>
      <c r="V67" s="97">
        <f>+B!V52/B!V$46</f>
        <v>0.13283833126789102</v>
      </c>
      <c r="W67" s="96">
        <f>+B!W52/B!W$46</f>
        <v>0.15621671462618356</v>
      </c>
      <c r="X67" s="97">
        <f>+B!X52/B!X$46</f>
        <v>0.17293460917030654</v>
      </c>
      <c r="Y67" s="96">
        <f>+B!Y52/B!Y$46</f>
        <v>0.20008372718734804</v>
      </c>
      <c r="Z67" s="98">
        <f>+B!Z52/B!Z$46</f>
        <v>0.18191949973900132</v>
      </c>
    </row>
    <row r="68" spans="3:26" x14ac:dyDescent="0.25">
      <c r="C68" s="184" t="s">
        <v>23</v>
      </c>
      <c r="D68" s="185"/>
      <c r="E68" s="70">
        <f>+B!E53/B!E$46</f>
        <v>0.17682986121471997</v>
      </c>
      <c r="F68" s="94">
        <f>+B!F53/B!F$46</f>
        <v>0.16172417175629564</v>
      </c>
      <c r="G68" s="70">
        <f>+B!G53/B!G$46</f>
        <v>0.15827688695070488</v>
      </c>
      <c r="H68" s="94">
        <f>+B!H53/B!H$46</f>
        <v>0.2034101689607003</v>
      </c>
      <c r="I68" s="70">
        <f>+B!I53/B!I$46</f>
        <v>0.15661764842166351</v>
      </c>
      <c r="J68" s="94">
        <f>+B!J53/B!J$46</f>
        <v>0.15755301603285563</v>
      </c>
      <c r="K68" s="70">
        <f>+B!K53/B!K$46</f>
        <v>0.12511168817213025</v>
      </c>
      <c r="L68" s="94">
        <f>+B!L53/B!L$46</f>
        <v>0.10988178920635876</v>
      </c>
      <c r="M68" s="70">
        <f>+B!M53/B!M$46</f>
        <v>0.10752840864151601</v>
      </c>
      <c r="N68" s="94">
        <f>+B!N53/B!N$46</f>
        <v>0.10587582090556577</v>
      </c>
      <c r="O68" s="70">
        <f>+B!O53/B!O$46</f>
        <v>9.9257792793159494E-2</v>
      </c>
      <c r="P68" s="94">
        <f>+B!P53/B!P$46</f>
        <v>9.4020667496922686E-2</v>
      </c>
      <c r="Q68" s="70">
        <f>+B!Q53/B!Q$46</f>
        <v>0.12427014331970479</v>
      </c>
      <c r="R68" s="94">
        <f>+B!R53/B!R$46</f>
        <v>0.16652074204623199</v>
      </c>
      <c r="S68" s="70">
        <f>+B!S53/B!S$46</f>
        <v>0.18273700406338808</v>
      </c>
      <c r="T68" s="94">
        <f>+B!T53/B!T$46</f>
        <v>0.20150487228422495</v>
      </c>
      <c r="U68" s="70">
        <f>+B!U53/B!U$46</f>
        <v>0.17144241698919066</v>
      </c>
      <c r="V68" s="94">
        <f>+B!V53/B!V$46</f>
        <v>0.1273044164297453</v>
      </c>
      <c r="W68" s="70">
        <f>+B!W53/B!W$46</f>
        <v>0.18959494250849288</v>
      </c>
      <c r="X68" s="94">
        <f>+B!X53/B!X$46</f>
        <v>0.14259624405402663</v>
      </c>
      <c r="Y68" s="70">
        <f>+B!Y53/B!Y$46</f>
        <v>0.14750445672111567</v>
      </c>
      <c r="Z68" s="95">
        <f>+B!Z53/B!Z$46</f>
        <v>0.13032017260886933</v>
      </c>
    </row>
    <row r="69" spans="3:26" x14ac:dyDescent="0.25">
      <c r="C69" s="182" t="s">
        <v>24</v>
      </c>
      <c r="D69" s="183"/>
      <c r="E69" s="96">
        <f>+B!E54/B!E$46</f>
        <v>0.33671200600436113</v>
      </c>
      <c r="F69" s="97">
        <f>+B!F54/B!F$46</f>
        <v>0.35062402313559576</v>
      </c>
      <c r="G69" s="96">
        <f>+B!G54/B!G$46</f>
        <v>0.40293682701760541</v>
      </c>
      <c r="H69" s="97">
        <f>+B!H54/B!H$46</f>
        <v>0.35655246571521676</v>
      </c>
      <c r="I69" s="96">
        <f>+B!I54/B!I$46</f>
        <v>0.31384910394704424</v>
      </c>
      <c r="J69" s="97">
        <f>+B!J54/B!J$46</f>
        <v>0.35811464162673329</v>
      </c>
      <c r="K69" s="96">
        <f>+B!K54/B!K$46</f>
        <v>0.3913678432423629</v>
      </c>
      <c r="L69" s="97">
        <f>+B!L54/B!L$46</f>
        <v>0.46746225476228759</v>
      </c>
      <c r="M69" s="96">
        <f>+B!M54/B!M$46</f>
        <v>0.5167437468612518</v>
      </c>
      <c r="N69" s="97">
        <f>+B!N54/B!N$46</f>
        <v>0.53560086329170142</v>
      </c>
      <c r="O69" s="96">
        <f>+B!O54/B!O$46</f>
        <v>0.64939134906977114</v>
      </c>
      <c r="P69" s="97">
        <f>+B!P54/B!P$46</f>
        <v>0.66381306847844934</v>
      </c>
      <c r="Q69" s="96">
        <f>+B!Q54/B!Q$46</f>
        <v>0.63518418114176545</v>
      </c>
      <c r="R69" s="97">
        <f>+B!R54/B!R$46</f>
        <v>0.55532599525336057</v>
      </c>
      <c r="S69" s="96">
        <f>+B!S54/B!S$46</f>
        <v>0.49959660789851335</v>
      </c>
      <c r="T69" s="97">
        <f>+B!T54/B!T$46</f>
        <v>0.54622109847043399</v>
      </c>
      <c r="U69" s="96">
        <f>+B!U54/B!U$46</f>
        <v>0.5765234599879655</v>
      </c>
      <c r="V69" s="97">
        <f>+B!V54/B!V$46</f>
        <v>0.53281838098550016</v>
      </c>
      <c r="W69" s="96">
        <f>+B!W54/B!W$46</f>
        <v>0.48394950398801334</v>
      </c>
      <c r="X69" s="97">
        <f>+B!X54/B!X$46</f>
        <v>0.59559479380327651</v>
      </c>
      <c r="Y69" s="96">
        <f>+B!Y54/B!Y$46</f>
        <v>0.52988071055567121</v>
      </c>
      <c r="Z69" s="98">
        <f>+B!Z54/B!Z$46</f>
        <v>0.5234166901394991</v>
      </c>
    </row>
    <row r="70" spans="3:26" x14ac:dyDescent="0.25">
      <c r="C70" s="184" t="s">
        <v>25</v>
      </c>
      <c r="D70" s="185"/>
      <c r="E70" s="70">
        <f>+B!E55/B!E$46</f>
        <v>7.2885667163165552E-2</v>
      </c>
      <c r="F70" s="94">
        <f>+B!F55/B!F$46</f>
        <v>7.9605528027349007E-2</v>
      </c>
      <c r="G70" s="70">
        <f>+B!G55/B!G$46</f>
        <v>7.6370228986449393E-2</v>
      </c>
      <c r="H70" s="94">
        <f>+B!H55/B!H$46</f>
        <v>7.3354361390338685E-2</v>
      </c>
      <c r="I70" s="70">
        <f>+B!I55/B!I$46</f>
        <v>8.7286451100754156E-2</v>
      </c>
      <c r="J70" s="94">
        <f>+B!J55/B!J$46</f>
        <v>6.6932228655104717E-2</v>
      </c>
      <c r="K70" s="70">
        <f>+B!K55/B!K$46</f>
        <v>5.7224453653639977E-2</v>
      </c>
      <c r="L70" s="94">
        <f>+B!L55/B!L$46</f>
        <v>5.0009735098849553E-2</v>
      </c>
      <c r="M70" s="70">
        <f>+B!M55/B!M$46</f>
        <v>3.6236700129071334E-2</v>
      </c>
      <c r="N70" s="94">
        <f>+B!N55/B!N$46</f>
        <v>2.5259596343699949E-2</v>
      </c>
      <c r="O70" s="70">
        <f>+B!O55/B!O$46</f>
        <v>2.5360804113238784E-2</v>
      </c>
      <c r="P70" s="94">
        <f>+B!P55/B!P$46</f>
        <v>2.5160642944786649E-2</v>
      </c>
      <c r="Q70" s="70">
        <f>+B!Q55/B!Q$46</f>
        <v>2.1587169122214544E-2</v>
      </c>
      <c r="R70" s="94">
        <f>+B!R55/B!R$46</f>
        <v>2.5971579539445077E-2</v>
      </c>
      <c r="S70" s="70">
        <f>+B!S55/B!S$46</f>
        <v>3.6518696806781811E-2</v>
      </c>
      <c r="T70" s="94">
        <f>+B!T55/B!T$46</f>
        <v>2.8140868137258031E-2</v>
      </c>
      <c r="U70" s="70">
        <f>+B!U55/B!U$46</f>
        <v>2.1977140441669769E-2</v>
      </c>
      <c r="V70" s="94">
        <f>+B!V55/B!V$46</f>
        <v>2.4206826954972036E-2</v>
      </c>
      <c r="W70" s="70">
        <f>+B!W55/B!W$46</f>
        <v>3.2507994443182656E-2</v>
      </c>
      <c r="X70" s="94">
        <f>+B!X55/B!X$46</f>
        <v>3.8637265160472396E-2</v>
      </c>
      <c r="Y70" s="70">
        <f>+B!Y55/B!Y$46</f>
        <v>4.7067650009242255E-2</v>
      </c>
      <c r="Z70" s="95">
        <f>+B!Z55/B!Z$46</f>
        <v>4.5779728350845837E-2</v>
      </c>
    </row>
    <row r="71" spans="3:26" ht="15.75" thickBot="1" x14ac:dyDescent="0.3">
      <c r="C71" s="186" t="s">
        <v>26</v>
      </c>
      <c r="D71" s="187"/>
      <c r="E71" s="99">
        <f>+B!E56/B!E$46</f>
        <v>4.2350671166769835E-3</v>
      </c>
      <c r="F71" s="100">
        <f>+B!F56/B!F$46</f>
        <v>1.8484193928672849E-3</v>
      </c>
      <c r="G71" s="99">
        <f>+B!G56/B!G$46</f>
        <v>5.0297034512696947E-4</v>
      </c>
      <c r="H71" s="100">
        <f>+B!H56/B!H$46</f>
        <v>0</v>
      </c>
      <c r="I71" s="99">
        <f>+B!I56/B!I$46</f>
        <v>3.4323377425830442E-8</v>
      </c>
      <c r="J71" s="100">
        <f>+B!J56/B!J$46</f>
        <v>0</v>
      </c>
      <c r="K71" s="99">
        <f>+B!K56/B!K$46</f>
        <v>1.1474792386797225E-4</v>
      </c>
      <c r="L71" s="100">
        <f>+B!L56/B!L$46</f>
        <v>2.9652205772688395E-4</v>
      </c>
      <c r="M71" s="99">
        <f>+B!M56/B!M$46</f>
        <v>4.3657286125910899E-4</v>
      </c>
      <c r="N71" s="100">
        <f>+B!N56/B!N$46</f>
        <v>3.7592475404295376E-4</v>
      </c>
      <c r="O71" s="99">
        <f>+B!O56/B!O$46</f>
        <v>2.4822380875655717E-4</v>
      </c>
      <c r="P71" s="100">
        <f>+B!P56/B!P$46</f>
        <v>3.1807620892499377E-4</v>
      </c>
      <c r="Q71" s="99">
        <f>+B!Q56/B!Q$46</f>
        <v>2.3106621003219339E-4</v>
      </c>
      <c r="R71" s="100">
        <f>+B!R56/B!R$46</f>
        <v>3.6761203251788678E-4</v>
      </c>
      <c r="S71" s="99">
        <f>+B!S56/B!S$46</f>
        <v>4.175176791576752E-4</v>
      </c>
      <c r="T71" s="100">
        <f>+B!T56/B!T$46</f>
        <v>3.1719454647986367E-4</v>
      </c>
      <c r="U71" s="99">
        <f>+B!U56/B!U$46</f>
        <v>2.8968049462365069E-4</v>
      </c>
      <c r="V71" s="100">
        <f>+B!V56/B!V$46</f>
        <v>1.8645147086295265E-4</v>
      </c>
      <c r="W71" s="99">
        <f>+B!W56/B!W$46</f>
        <v>2.2121932331447663E-4</v>
      </c>
      <c r="X71" s="100">
        <f>+B!X56/B!X$46</f>
        <v>1.7871379289597354E-4</v>
      </c>
      <c r="Y71" s="99">
        <f>+B!Y56/B!Y$46</f>
        <v>1.6704829514600666E-4</v>
      </c>
      <c r="Z71" s="101">
        <f>+B!Z56/B!Z$46</f>
        <v>2.3004878894568559E-4</v>
      </c>
    </row>
    <row r="72" spans="3:26" x14ac:dyDescent="0.25">
      <c r="C72" s="1" t="s">
        <v>57</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OBSERVATORIO COLOMBIANO TRATADOS COMERCIALES</cp:lastModifiedBy>
  <dcterms:created xsi:type="dcterms:W3CDTF">2017-09-28T16:39:19Z</dcterms:created>
  <dcterms:modified xsi:type="dcterms:W3CDTF">2018-02-28T13:10:40Z</dcterms:modified>
</cp:coreProperties>
</file>