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INFORMES PARA PAGOS\BASES DE DATOS\COL-VEN\"/>
    </mc:Choice>
  </mc:AlternateContent>
  <bookViews>
    <workbookView xWindow="240" yWindow="45" windowWidth="20115" windowHeight="7995" tabRatio="664" activeTab="5"/>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52511"/>
</workbook>
</file>

<file path=xl/calcChain.xml><?xml version="1.0" encoding="utf-8"?>
<calcChain xmlns="http://schemas.openxmlformats.org/spreadsheetml/2006/main">
  <c r="H71" i="8" l="1"/>
  <c r="H67" i="8" l="1"/>
  <c r="D46" i="7"/>
  <c r="H80" i="8" s="1"/>
  <c r="K68" i="13" l="1"/>
  <c r="F47" i="13"/>
  <c r="F60" i="13" s="1"/>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50" i="13"/>
  <c r="F63" i="13" s="1"/>
  <c r="G50" i="13"/>
  <c r="G63" i="13" s="1"/>
  <c r="H50" i="13"/>
  <c r="H63" i="13" s="1"/>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55" i="13"/>
  <c r="F68" i="13" s="1"/>
  <c r="G55" i="13"/>
  <c r="G68" i="13" s="1"/>
  <c r="H55" i="13"/>
  <c r="H68" i="13" s="1"/>
  <c r="I55" i="13"/>
  <c r="I68" i="13" s="1"/>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F46" i="13" l="1"/>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AA46" i="9"/>
  <c r="F46" i="9"/>
  <c r="H113" i="8"/>
  <c r="I113" i="8"/>
  <c r="J113" i="8"/>
  <c r="K113" i="8"/>
  <c r="L113" i="8"/>
  <c r="M113" i="8"/>
  <c r="N113" i="8"/>
  <c r="O113" i="8"/>
  <c r="P113" i="8"/>
  <c r="Q113" i="8"/>
  <c r="R113" i="8"/>
  <c r="S113" i="8"/>
  <c r="T113" i="8"/>
  <c r="U113" i="8"/>
  <c r="V113" i="8"/>
  <c r="W113" i="8"/>
  <c r="X113" i="8"/>
  <c r="Y113" i="8"/>
  <c r="Z113" i="8"/>
  <c r="AA113" i="8"/>
  <c r="AB113" i="8"/>
  <c r="AC113" i="8"/>
  <c r="H114" i="8"/>
  <c r="I114" i="8"/>
  <c r="J114" i="8"/>
  <c r="K114" i="8"/>
  <c r="L114" i="8"/>
  <c r="M114" i="8"/>
  <c r="N114" i="8"/>
  <c r="O114" i="8"/>
  <c r="P114" i="8"/>
  <c r="Q114" i="8"/>
  <c r="R114" i="8"/>
  <c r="S114" i="8"/>
  <c r="T114" i="8"/>
  <c r="U114" i="8"/>
  <c r="V114" i="8"/>
  <c r="W114" i="8"/>
  <c r="X114" i="8"/>
  <c r="Y114" i="8"/>
  <c r="Z114" i="8"/>
  <c r="AA114" i="8"/>
  <c r="AB114" i="8"/>
  <c r="AC114" i="8"/>
  <c r="H115" i="8"/>
  <c r="I115" i="8"/>
  <c r="J115" i="8"/>
  <c r="K115" i="8"/>
  <c r="L115" i="8"/>
  <c r="M115" i="8"/>
  <c r="N115" i="8"/>
  <c r="O115" i="8"/>
  <c r="P115" i="8"/>
  <c r="Q115" i="8"/>
  <c r="R115" i="8"/>
  <c r="S115" i="8"/>
  <c r="T115" i="8"/>
  <c r="U115" i="8"/>
  <c r="V115" i="8"/>
  <c r="W115" i="8"/>
  <c r="X115" i="8"/>
  <c r="Y115" i="8"/>
  <c r="Z115" i="8"/>
  <c r="AA115" i="8"/>
  <c r="AB115" i="8"/>
  <c r="AC115" i="8"/>
  <c r="H116" i="8"/>
  <c r="I116" i="8"/>
  <c r="J116" i="8"/>
  <c r="K116" i="8"/>
  <c r="L116" i="8"/>
  <c r="M116" i="8"/>
  <c r="N116" i="8"/>
  <c r="O116" i="8"/>
  <c r="P116" i="8"/>
  <c r="Q116" i="8"/>
  <c r="R116" i="8"/>
  <c r="S116" i="8"/>
  <c r="T116" i="8"/>
  <c r="U116" i="8"/>
  <c r="V116" i="8"/>
  <c r="W116" i="8"/>
  <c r="X116" i="8"/>
  <c r="Y116" i="8"/>
  <c r="Z116" i="8"/>
  <c r="AA116" i="8"/>
  <c r="AB116" i="8"/>
  <c r="AC116" i="8"/>
  <c r="H117" i="8"/>
  <c r="I117" i="8"/>
  <c r="J117" i="8"/>
  <c r="K117" i="8"/>
  <c r="L117" i="8"/>
  <c r="M117" i="8"/>
  <c r="N117" i="8"/>
  <c r="O117" i="8"/>
  <c r="P117" i="8"/>
  <c r="Q117" i="8"/>
  <c r="R117" i="8"/>
  <c r="S117" i="8"/>
  <c r="T117" i="8"/>
  <c r="U117" i="8"/>
  <c r="V117" i="8"/>
  <c r="W117" i="8"/>
  <c r="X117" i="8"/>
  <c r="Y117" i="8"/>
  <c r="Z117" i="8"/>
  <c r="AA117" i="8"/>
  <c r="AB117" i="8"/>
  <c r="AC117" i="8"/>
  <c r="H118" i="8"/>
  <c r="I118" i="8"/>
  <c r="J118" i="8"/>
  <c r="K118" i="8"/>
  <c r="L118" i="8"/>
  <c r="M118" i="8"/>
  <c r="N118" i="8"/>
  <c r="O118" i="8"/>
  <c r="P118" i="8"/>
  <c r="Q118" i="8"/>
  <c r="R118" i="8"/>
  <c r="S118" i="8"/>
  <c r="T118" i="8"/>
  <c r="U118" i="8"/>
  <c r="V118" i="8"/>
  <c r="W118" i="8"/>
  <c r="X118" i="8"/>
  <c r="Y118" i="8"/>
  <c r="Z118" i="8"/>
  <c r="AA118" i="8"/>
  <c r="AB118" i="8"/>
  <c r="AC118" i="8"/>
  <c r="H119" i="8"/>
  <c r="I119" i="8"/>
  <c r="J119" i="8"/>
  <c r="K119" i="8"/>
  <c r="L119" i="8"/>
  <c r="M119" i="8"/>
  <c r="N119" i="8"/>
  <c r="O119" i="8"/>
  <c r="P119" i="8"/>
  <c r="Q119" i="8"/>
  <c r="R119" i="8"/>
  <c r="S119" i="8"/>
  <c r="T119" i="8"/>
  <c r="U119" i="8"/>
  <c r="V119" i="8"/>
  <c r="W119" i="8"/>
  <c r="X119" i="8"/>
  <c r="Y119" i="8"/>
  <c r="Z119" i="8"/>
  <c r="AA119" i="8"/>
  <c r="AB119" i="8"/>
  <c r="AC119" i="8"/>
  <c r="H120" i="8"/>
  <c r="I120" i="8"/>
  <c r="J120" i="8"/>
  <c r="K120" i="8"/>
  <c r="L120" i="8"/>
  <c r="M120" i="8"/>
  <c r="N120" i="8"/>
  <c r="O120" i="8"/>
  <c r="P120" i="8"/>
  <c r="Q120" i="8"/>
  <c r="R120" i="8"/>
  <c r="S120" i="8"/>
  <c r="T120" i="8"/>
  <c r="U120" i="8"/>
  <c r="V120" i="8"/>
  <c r="W120" i="8"/>
  <c r="X120" i="8"/>
  <c r="Y120" i="8"/>
  <c r="Z120" i="8"/>
  <c r="AA120" i="8"/>
  <c r="AB120" i="8"/>
  <c r="AC120" i="8"/>
  <c r="H121" i="8"/>
  <c r="I121" i="8"/>
  <c r="J121" i="8"/>
  <c r="K121" i="8"/>
  <c r="L121" i="8"/>
  <c r="M121" i="8"/>
  <c r="N121" i="8"/>
  <c r="O121" i="8"/>
  <c r="P121" i="8"/>
  <c r="Q121" i="8"/>
  <c r="R121" i="8"/>
  <c r="S121" i="8"/>
  <c r="T121" i="8"/>
  <c r="U121" i="8"/>
  <c r="V121" i="8"/>
  <c r="W121" i="8"/>
  <c r="X121" i="8"/>
  <c r="Y121" i="8"/>
  <c r="Z121" i="8"/>
  <c r="AA121" i="8"/>
  <c r="AB121" i="8"/>
  <c r="AC121" i="8"/>
  <c r="H122" i="8"/>
  <c r="I122" i="8"/>
  <c r="J122" i="8"/>
  <c r="K122" i="8"/>
  <c r="L122" i="8"/>
  <c r="M122" i="8"/>
  <c r="N122" i="8"/>
  <c r="O122" i="8"/>
  <c r="P122" i="8"/>
  <c r="Q122" i="8"/>
  <c r="R122" i="8"/>
  <c r="S122" i="8"/>
  <c r="T122" i="8"/>
  <c r="U122" i="8"/>
  <c r="V122" i="8"/>
  <c r="W122" i="8"/>
  <c r="X122" i="8"/>
  <c r="Y122" i="8"/>
  <c r="Z122" i="8"/>
  <c r="AA122" i="8"/>
  <c r="AB122" i="8"/>
  <c r="AC122" i="8"/>
  <c r="I112" i="8"/>
  <c r="J112" i="8"/>
  <c r="K112" i="8"/>
  <c r="L112" i="8"/>
  <c r="M112" i="8"/>
  <c r="N112" i="8"/>
  <c r="O112" i="8"/>
  <c r="P112" i="8"/>
  <c r="Q112" i="8"/>
  <c r="R112" i="8"/>
  <c r="S112" i="8"/>
  <c r="T112" i="8"/>
  <c r="U112" i="8"/>
  <c r="V112" i="8"/>
  <c r="W112" i="8"/>
  <c r="X112" i="8"/>
  <c r="Y112" i="8"/>
  <c r="Z112" i="8"/>
  <c r="AA112" i="8"/>
  <c r="AB112" i="8"/>
  <c r="AC112" i="8"/>
  <c r="H112" i="8"/>
  <c r="I99" i="8"/>
  <c r="J99" i="8"/>
  <c r="K99" i="8"/>
  <c r="L99" i="8"/>
  <c r="M99" i="8"/>
  <c r="N99" i="8"/>
  <c r="O99" i="8"/>
  <c r="P99" i="8"/>
  <c r="Q99" i="8"/>
  <c r="R99" i="8"/>
  <c r="S99" i="8"/>
  <c r="T99" i="8"/>
  <c r="U99" i="8"/>
  <c r="V99" i="8"/>
  <c r="W99" i="8"/>
  <c r="X99" i="8"/>
  <c r="Y99" i="8"/>
  <c r="Z99" i="8"/>
  <c r="AA99" i="8"/>
  <c r="AB99" i="8"/>
  <c r="AC99" i="8"/>
  <c r="H100" i="8"/>
  <c r="I100" i="8"/>
  <c r="J100" i="8"/>
  <c r="K100" i="8"/>
  <c r="L100" i="8"/>
  <c r="M100" i="8"/>
  <c r="N100" i="8"/>
  <c r="O100" i="8"/>
  <c r="P100" i="8"/>
  <c r="Q100" i="8"/>
  <c r="R100" i="8"/>
  <c r="S100" i="8"/>
  <c r="T100" i="8"/>
  <c r="U100" i="8"/>
  <c r="V100" i="8"/>
  <c r="W100" i="8"/>
  <c r="X100" i="8"/>
  <c r="Y100" i="8"/>
  <c r="Z100" i="8"/>
  <c r="AA100" i="8"/>
  <c r="AB100" i="8"/>
  <c r="AC100" i="8"/>
  <c r="H101" i="8"/>
  <c r="I101" i="8"/>
  <c r="J101" i="8"/>
  <c r="K101" i="8"/>
  <c r="L101" i="8"/>
  <c r="M101" i="8"/>
  <c r="N101" i="8"/>
  <c r="O101" i="8"/>
  <c r="P101" i="8"/>
  <c r="Q101" i="8"/>
  <c r="R101" i="8"/>
  <c r="S101" i="8"/>
  <c r="T101" i="8"/>
  <c r="U101" i="8"/>
  <c r="V101" i="8"/>
  <c r="W101" i="8"/>
  <c r="X101" i="8"/>
  <c r="Y101" i="8"/>
  <c r="Z101" i="8"/>
  <c r="AA101" i="8"/>
  <c r="AB101" i="8"/>
  <c r="AC101" i="8"/>
  <c r="H102" i="8"/>
  <c r="I102" i="8"/>
  <c r="J102" i="8"/>
  <c r="K102" i="8"/>
  <c r="L102" i="8"/>
  <c r="M102" i="8"/>
  <c r="N102" i="8"/>
  <c r="O102" i="8"/>
  <c r="P102" i="8"/>
  <c r="Q102" i="8"/>
  <c r="R102" i="8"/>
  <c r="S102" i="8"/>
  <c r="T102" i="8"/>
  <c r="U102" i="8"/>
  <c r="V102" i="8"/>
  <c r="W102" i="8"/>
  <c r="X102" i="8"/>
  <c r="Y102" i="8"/>
  <c r="Z102" i="8"/>
  <c r="AA102" i="8"/>
  <c r="AB102" i="8"/>
  <c r="AC102" i="8"/>
  <c r="H103" i="8"/>
  <c r="I103" i="8"/>
  <c r="J103" i="8"/>
  <c r="K103" i="8"/>
  <c r="L103" i="8"/>
  <c r="M103" i="8"/>
  <c r="N103" i="8"/>
  <c r="O103" i="8"/>
  <c r="P103" i="8"/>
  <c r="Q103" i="8"/>
  <c r="R103" i="8"/>
  <c r="S103" i="8"/>
  <c r="T103" i="8"/>
  <c r="U103" i="8"/>
  <c r="V103" i="8"/>
  <c r="W103" i="8"/>
  <c r="X103" i="8"/>
  <c r="Y103" i="8"/>
  <c r="Z103" i="8"/>
  <c r="AA103" i="8"/>
  <c r="AB103" i="8"/>
  <c r="AC103" i="8"/>
  <c r="H104" i="8"/>
  <c r="I104" i="8"/>
  <c r="J104" i="8"/>
  <c r="K104" i="8"/>
  <c r="L104" i="8"/>
  <c r="M104" i="8"/>
  <c r="N104" i="8"/>
  <c r="O104" i="8"/>
  <c r="P104" i="8"/>
  <c r="Q104" i="8"/>
  <c r="R104" i="8"/>
  <c r="S104" i="8"/>
  <c r="T104" i="8"/>
  <c r="U104" i="8"/>
  <c r="V104" i="8"/>
  <c r="W104" i="8"/>
  <c r="X104" i="8"/>
  <c r="Y104" i="8"/>
  <c r="Z104" i="8"/>
  <c r="AA104" i="8"/>
  <c r="AB104" i="8"/>
  <c r="AC104" i="8"/>
  <c r="H105" i="8"/>
  <c r="I105" i="8"/>
  <c r="J105" i="8"/>
  <c r="K105" i="8"/>
  <c r="L105" i="8"/>
  <c r="M105" i="8"/>
  <c r="N105" i="8"/>
  <c r="O105" i="8"/>
  <c r="P105" i="8"/>
  <c r="Q105" i="8"/>
  <c r="R105" i="8"/>
  <c r="S105" i="8"/>
  <c r="T105" i="8"/>
  <c r="U105" i="8"/>
  <c r="V105" i="8"/>
  <c r="W105" i="8"/>
  <c r="X105" i="8"/>
  <c r="Y105" i="8"/>
  <c r="Z105" i="8"/>
  <c r="AA105" i="8"/>
  <c r="AB105" i="8"/>
  <c r="AC105" i="8"/>
  <c r="H106" i="8"/>
  <c r="I106" i="8"/>
  <c r="J106" i="8"/>
  <c r="K106" i="8"/>
  <c r="L106" i="8"/>
  <c r="M106" i="8"/>
  <c r="N106" i="8"/>
  <c r="O106" i="8"/>
  <c r="P106" i="8"/>
  <c r="Q106" i="8"/>
  <c r="R106" i="8"/>
  <c r="S106" i="8"/>
  <c r="T106" i="8"/>
  <c r="U106" i="8"/>
  <c r="V106" i="8"/>
  <c r="W106" i="8"/>
  <c r="X106" i="8"/>
  <c r="Y106" i="8"/>
  <c r="Z106" i="8"/>
  <c r="AA106" i="8"/>
  <c r="AB106" i="8"/>
  <c r="AC106" i="8"/>
  <c r="H107" i="8"/>
  <c r="I107" i="8"/>
  <c r="J107" i="8"/>
  <c r="K107" i="8"/>
  <c r="L107" i="8"/>
  <c r="M107" i="8"/>
  <c r="N107" i="8"/>
  <c r="O107" i="8"/>
  <c r="P107" i="8"/>
  <c r="Q107" i="8"/>
  <c r="R107" i="8"/>
  <c r="S107" i="8"/>
  <c r="T107" i="8"/>
  <c r="U107" i="8"/>
  <c r="V107" i="8"/>
  <c r="W107" i="8"/>
  <c r="X107" i="8"/>
  <c r="Y107" i="8"/>
  <c r="Z107" i="8"/>
  <c r="AA107" i="8"/>
  <c r="AB107" i="8"/>
  <c r="AC107" i="8"/>
  <c r="H108" i="8"/>
  <c r="I108" i="8"/>
  <c r="J108" i="8"/>
  <c r="K108" i="8"/>
  <c r="L108" i="8"/>
  <c r="M108" i="8"/>
  <c r="N108" i="8"/>
  <c r="O108" i="8"/>
  <c r="P108" i="8"/>
  <c r="Q108" i="8"/>
  <c r="R108" i="8"/>
  <c r="S108" i="8"/>
  <c r="T108" i="8"/>
  <c r="U108" i="8"/>
  <c r="V108" i="8"/>
  <c r="W108" i="8"/>
  <c r="X108" i="8"/>
  <c r="Y108" i="8"/>
  <c r="Z108" i="8"/>
  <c r="AA108" i="8"/>
  <c r="AB108" i="8"/>
  <c r="AC108" i="8"/>
  <c r="I98" i="8"/>
  <c r="J98" i="8"/>
  <c r="K98" i="8"/>
  <c r="L98" i="8"/>
  <c r="M98" i="8"/>
  <c r="N98" i="8"/>
  <c r="O98" i="8"/>
  <c r="P98" i="8"/>
  <c r="Q98" i="8"/>
  <c r="R98" i="8"/>
  <c r="S98" i="8"/>
  <c r="T98" i="8"/>
  <c r="U98" i="8"/>
  <c r="V98" i="8"/>
  <c r="W98" i="8"/>
  <c r="X98" i="8"/>
  <c r="Y98" i="8"/>
  <c r="Z98" i="8"/>
  <c r="AA98" i="8"/>
  <c r="AB98" i="8"/>
  <c r="AC98"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H131" i="8" l="1"/>
  <c r="H85" i="8"/>
  <c r="AA140" i="8"/>
  <c r="AA80" i="8"/>
  <c r="AA126" i="8"/>
  <c r="P150" i="8"/>
  <c r="P90" i="8"/>
  <c r="P136" i="8"/>
  <c r="AB148" i="8"/>
  <c r="AB134" i="8"/>
  <c r="AB88" i="8"/>
  <c r="R147" i="8"/>
  <c r="R133" i="8"/>
  <c r="R87" i="8"/>
  <c r="P146" i="8"/>
  <c r="P132" i="8"/>
  <c r="P86" i="8"/>
  <c r="AB144" i="8"/>
  <c r="AB130" i="8"/>
  <c r="AB84" i="8"/>
  <c r="R143" i="8"/>
  <c r="R129" i="8"/>
  <c r="R83" i="8"/>
  <c r="P142" i="8"/>
  <c r="P82" i="8"/>
  <c r="P128" i="8"/>
  <c r="O136" i="8"/>
  <c r="O150" i="8"/>
  <c r="O90" i="8"/>
  <c r="S148" i="8"/>
  <c r="S134" i="8"/>
  <c r="S88" i="8"/>
  <c r="Q147" i="8"/>
  <c r="Q133" i="8"/>
  <c r="Q87" i="8"/>
  <c r="W146" i="8"/>
  <c r="W132" i="8"/>
  <c r="W86" i="8"/>
  <c r="M145" i="8"/>
  <c r="M131" i="8"/>
  <c r="M85" i="8"/>
  <c r="Y143" i="8"/>
  <c r="Y129" i="8"/>
  <c r="Y83" i="8"/>
  <c r="I143" i="8"/>
  <c r="I129" i="8"/>
  <c r="I83" i="8"/>
  <c r="U141" i="8"/>
  <c r="U127" i="8"/>
  <c r="U81" i="8"/>
  <c r="I140" i="8"/>
  <c r="I80" i="8"/>
  <c r="I126" i="8"/>
  <c r="AB149" i="8"/>
  <c r="AB135" i="8"/>
  <c r="AB89" i="8"/>
  <c r="L149" i="8"/>
  <c r="L89" i="8"/>
  <c r="L135" i="8"/>
  <c r="J148" i="8"/>
  <c r="J134" i="8"/>
  <c r="J88" i="8"/>
  <c r="V146" i="8"/>
  <c r="V132" i="8"/>
  <c r="V86" i="8"/>
  <c r="T145" i="8"/>
  <c r="T131" i="8"/>
  <c r="T85" i="8"/>
  <c r="R144" i="8"/>
  <c r="R84" i="8"/>
  <c r="R130" i="8"/>
  <c r="H143" i="8"/>
  <c r="H83" i="8"/>
  <c r="H129" i="8"/>
  <c r="AB141" i="8"/>
  <c r="AB127" i="8"/>
  <c r="AB81" i="8"/>
  <c r="X140" i="8"/>
  <c r="X80" i="8"/>
  <c r="X126" i="8"/>
  <c r="U150" i="8"/>
  <c r="U90" i="8"/>
  <c r="U136" i="8"/>
  <c r="K149" i="8"/>
  <c r="K135" i="8"/>
  <c r="K89" i="8"/>
  <c r="I148" i="8"/>
  <c r="I134" i="8"/>
  <c r="I88" i="8"/>
  <c r="U146" i="8"/>
  <c r="U132" i="8"/>
  <c r="U86" i="8"/>
  <c r="K145" i="8"/>
  <c r="K131" i="8"/>
  <c r="K85" i="8"/>
  <c r="Q144" i="8"/>
  <c r="Q130" i="8"/>
  <c r="Q84" i="8"/>
  <c r="AC142" i="8"/>
  <c r="AC128" i="8"/>
  <c r="AC82" i="8"/>
  <c r="U142" i="8"/>
  <c r="U128" i="8"/>
  <c r="U82" i="8"/>
  <c r="M142" i="8"/>
  <c r="M128" i="8"/>
  <c r="M82" i="8"/>
  <c r="S141" i="8"/>
  <c r="S81" i="8"/>
  <c r="S127" i="8"/>
  <c r="W126" i="8"/>
  <c r="W80" i="8"/>
  <c r="W140" i="8"/>
  <c r="O126" i="8"/>
  <c r="O140" i="8"/>
  <c r="O80" i="8"/>
  <c r="AB136" i="8"/>
  <c r="AB150" i="8"/>
  <c r="AB90" i="8"/>
  <c r="T136" i="8"/>
  <c r="T150" i="8"/>
  <c r="T90" i="8"/>
  <c r="L136" i="8"/>
  <c r="L150" i="8"/>
  <c r="L90" i="8"/>
  <c r="Z135" i="8"/>
  <c r="Z89" i="8"/>
  <c r="Z149" i="8"/>
  <c r="R135" i="8"/>
  <c r="R89" i="8"/>
  <c r="R149" i="8"/>
  <c r="J135" i="8"/>
  <c r="J89" i="8"/>
  <c r="J149" i="8"/>
  <c r="X134" i="8"/>
  <c r="X148" i="8"/>
  <c r="X88" i="8"/>
  <c r="P134" i="8"/>
  <c r="P88" i="8"/>
  <c r="P148" i="8"/>
  <c r="H134" i="8"/>
  <c r="H148" i="8"/>
  <c r="H88" i="8"/>
  <c r="V133" i="8"/>
  <c r="V147" i="8"/>
  <c r="V87" i="8"/>
  <c r="N133" i="8"/>
  <c r="N147" i="8"/>
  <c r="N87" i="8"/>
  <c r="AB132" i="8"/>
  <c r="AB86" i="8"/>
  <c r="AB146" i="8"/>
  <c r="T132" i="8"/>
  <c r="T86" i="8"/>
  <c r="T146" i="8"/>
  <c r="L132" i="8"/>
  <c r="L86" i="8"/>
  <c r="L146" i="8"/>
  <c r="Z131" i="8"/>
  <c r="Z145" i="8"/>
  <c r="Z85" i="8"/>
  <c r="R131" i="8"/>
  <c r="R85" i="8"/>
  <c r="R145" i="8"/>
  <c r="J131" i="8"/>
  <c r="J145" i="8"/>
  <c r="J85" i="8"/>
  <c r="X130" i="8"/>
  <c r="X144" i="8"/>
  <c r="X84" i="8"/>
  <c r="P130" i="8"/>
  <c r="P144" i="8"/>
  <c r="P84" i="8"/>
  <c r="H130" i="8"/>
  <c r="H84" i="8"/>
  <c r="H144" i="8"/>
  <c r="V129" i="8"/>
  <c r="V83" i="8"/>
  <c r="V143" i="8"/>
  <c r="N129" i="8"/>
  <c r="N83" i="8"/>
  <c r="N143" i="8"/>
  <c r="AB128" i="8"/>
  <c r="AB142" i="8"/>
  <c r="AB82" i="8"/>
  <c r="T128" i="8"/>
  <c r="T82" i="8"/>
  <c r="T142" i="8"/>
  <c r="L128" i="8"/>
  <c r="L82" i="8"/>
  <c r="L142" i="8"/>
  <c r="Z141" i="8"/>
  <c r="Z127" i="8"/>
  <c r="Z81" i="8"/>
  <c r="R141" i="8"/>
  <c r="R127" i="8"/>
  <c r="R81" i="8"/>
  <c r="J141" i="8"/>
  <c r="J127" i="8"/>
  <c r="J81" i="8"/>
  <c r="S140" i="8"/>
  <c r="S126" i="8"/>
  <c r="S80" i="8"/>
  <c r="H150" i="8"/>
  <c r="H136" i="8"/>
  <c r="H90" i="8"/>
  <c r="L148" i="8"/>
  <c r="L88" i="8"/>
  <c r="L134" i="8"/>
  <c r="X146" i="8"/>
  <c r="X132" i="8"/>
  <c r="X86" i="8"/>
  <c r="N145" i="8"/>
  <c r="N85" i="8"/>
  <c r="N131" i="8"/>
  <c r="Z143" i="8"/>
  <c r="Z129" i="8"/>
  <c r="Z83" i="8"/>
  <c r="R126" i="8"/>
  <c r="R80" i="8"/>
  <c r="R140" i="8"/>
  <c r="AC149" i="8"/>
  <c r="AC135" i="8"/>
  <c r="AC89" i="8"/>
  <c r="AA148" i="8"/>
  <c r="AA134" i="8"/>
  <c r="AA88" i="8"/>
  <c r="I147" i="8"/>
  <c r="I133" i="8"/>
  <c r="I87" i="8"/>
  <c r="U145" i="8"/>
  <c r="U131" i="8"/>
  <c r="U85" i="8"/>
  <c r="S144" i="8"/>
  <c r="S130" i="8"/>
  <c r="S84" i="8"/>
  <c r="W142" i="8"/>
  <c r="W128" i="8"/>
  <c r="W82" i="8"/>
  <c r="L145" i="8"/>
  <c r="L131" i="8"/>
  <c r="L85" i="8"/>
  <c r="X143" i="8"/>
  <c r="X129" i="8"/>
  <c r="X83" i="8"/>
  <c r="N142" i="8"/>
  <c r="N128" i="8"/>
  <c r="N82" i="8"/>
  <c r="M150" i="8"/>
  <c r="M90" i="8"/>
  <c r="M136" i="8"/>
  <c r="Y148" i="8"/>
  <c r="Y134" i="8"/>
  <c r="Y88" i="8"/>
  <c r="O147" i="8"/>
  <c r="O133" i="8"/>
  <c r="O87" i="8"/>
  <c r="M146" i="8"/>
  <c r="M132" i="8"/>
  <c r="M86" i="8"/>
  <c r="Y144" i="8"/>
  <c r="Y130" i="8"/>
  <c r="Y84" i="8"/>
  <c r="O143" i="8"/>
  <c r="O129" i="8"/>
  <c r="O83" i="8"/>
  <c r="AA141" i="8"/>
  <c r="AA81" i="8"/>
  <c r="AA127" i="8"/>
  <c r="H126" i="8"/>
  <c r="H140" i="8"/>
  <c r="AA136" i="8"/>
  <c r="AA150" i="8"/>
  <c r="AA90" i="8"/>
  <c r="Q135" i="8"/>
  <c r="Q89" i="8"/>
  <c r="Q149" i="8"/>
  <c r="O134" i="8"/>
  <c r="O88" i="8"/>
  <c r="O148" i="8"/>
  <c r="AA132" i="8"/>
  <c r="AA86" i="8"/>
  <c r="AA146" i="8"/>
  <c r="Y131" i="8"/>
  <c r="Y145" i="8"/>
  <c r="Y85" i="8"/>
  <c r="W84" i="8"/>
  <c r="W144" i="8"/>
  <c r="W130" i="8"/>
  <c r="U83" i="8"/>
  <c r="U143" i="8"/>
  <c r="U129" i="8"/>
  <c r="K82" i="8"/>
  <c r="K142" i="8"/>
  <c r="K128" i="8"/>
  <c r="I127" i="8"/>
  <c r="I81" i="8"/>
  <c r="I141" i="8"/>
  <c r="K140" i="8"/>
  <c r="K126" i="8"/>
  <c r="K80" i="8"/>
  <c r="V149" i="8"/>
  <c r="V135" i="8"/>
  <c r="V89" i="8"/>
  <c r="T148" i="8"/>
  <c r="T88" i="8"/>
  <c r="T134" i="8"/>
  <c r="J147" i="8"/>
  <c r="J87" i="8"/>
  <c r="J133" i="8"/>
  <c r="V145" i="8"/>
  <c r="V85" i="8"/>
  <c r="V131" i="8"/>
  <c r="L144" i="8"/>
  <c r="L84" i="8"/>
  <c r="L130" i="8"/>
  <c r="X142" i="8"/>
  <c r="X82" i="8"/>
  <c r="X128" i="8"/>
  <c r="N141" i="8"/>
  <c r="N81" i="8"/>
  <c r="N127" i="8"/>
  <c r="Z126" i="8"/>
  <c r="Z140" i="8"/>
  <c r="Z80" i="8"/>
  <c r="W136" i="8"/>
  <c r="W150" i="8"/>
  <c r="W90" i="8"/>
  <c r="M149" i="8"/>
  <c r="M135" i="8"/>
  <c r="M89" i="8"/>
  <c r="Y147" i="8"/>
  <c r="Y133" i="8"/>
  <c r="Y87" i="8"/>
  <c r="AC145" i="8"/>
  <c r="AC131" i="8"/>
  <c r="AC85" i="8"/>
  <c r="AA144" i="8"/>
  <c r="AA130" i="8"/>
  <c r="AA84" i="8"/>
  <c r="Q143" i="8"/>
  <c r="Q129" i="8"/>
  <c r="Q83" i="8"/>
  <c r="AC141" i="8"/>
  <c r="AC127" i="8"/>
  <c r="AC81" i="8"/>
  <c r="Y140" i="8"/>
  <c r="Y80" i="8"/>
  <c r="Y126" i="8"/>
  <c r="V150" i="8"/>
  <c r="V90" i="8"/>
  <c r="V136" i="8"/>
  <c r="T149" i="8"/>
  <c r="T135" i="8"/>
  <c r="T89" i="8"/>
  <c r="R148" i="8"/>
  <c r="R134" i="8"/>
  <c r="R88" i="8"/>
  <c r="P147" i="8"/>
  <c r="P87" i="8"/>
  <c r="P133" i="8"/>
  <c r="AB145" i="8"/>
  <c r="AB85" i="8"/>
  <c r="AB131" i="8"/>
  <c r="J144" i="8"/>
  <c r="J130" i="8"/>
  <c r="J84" i="8"/>
  <c r="V142" i="8"/>
  <c r="V128" i="8"/>
  <c r="V82" i="8"/>
  <c r="L141" i="8"/>
  <c r="L127" i="8"/>
  <c r="L81" i="8"/>
  <c r="AC150" i="8"/>
  <c r="AC90" i="8"/>
  <c r="AC136" i="8"/>
  <c r="S149" i="8"/>
  <c r="S135" i="8"/>
  <c r="S89" i="8"/>
  <c r="W147" i="8"/>
  <c r="W133" i="8"/>
  <c r="W87" i="8"/>
  <c r="AA145" i="8"/>
  <c r="AA131" i="8"/>
  <c r="AA85" i="8"/>
  <c r="W143" i="8"/>
  <c r="W129" i="8"/>
  <c r="W83" i="8"/>
  <c r="N140" i="8"/>
  <c r="N126" i="8"/>
  <c r="N80" i="8"/>
  <c r="S136" i="8"/>
  <c r="S90" i="8"/>
  <c r="S150" i="8"/>
  <c r="I89" i="8"/>
  <c r="I135" i="8"/>
  <c r="I149" i="8"/>
  <c r="AC87" i="8"/>
  <c r="AC147" i="8"/>
  <c r="AC133" i="8"/>
  <c r="M133" i="8"/>
  <c r="M147" i="8"/>
  <c r="M87" i="8"/>
  <c r="K86" i="8"/>
  <c r="K132" i="8"/>
  <c r="K146" i="8"/>
  <c r="Q131" i="8"/>
  <c r="Q85" i="8"/>
  <c r="Q145" i="8"/>
  <c r="O130" i="8"/>
  <c r="O144" i="8"/>
  <c r="O84" i="8"/>
  <c r="M83" i="8"/>
  <c r="M129" i="8"/>
  <c r="M143" i="8"/>
  <c r="AA128" i="8"/>
  <c r="AA142" i="8"/>
  <c r="AA82" i="8"/>
  <c r="Y127" i="8"/>
  <c r="Y81" i="8"/>
  <c r="Y141" i="8"/>
  <c r="Q127" i="8"/>
  <c r="Q141" i="8"/>
  <c r="Q81" i="8"/>
  <c r="AC126" i="8"/>
  <c r="AC140" i="8"/>
  <c r="AC80" i="8"/>
  <c r="U126" i="8"/>
  <c r="U140" i="8"/>
  <c r="U80" i="8"/>
  <c r="M140" i="8"/>
  <c r="M126" i="8"/>
  <c r="M80" i="8"/>
  <c r="Z150" i="8"/>
  <c r="Z90" i="8"/>
  <c r="Z136" i="8"/>
  <c r="R136" i="8"/>
  <c r="R150" i="8"/>
  <c r="R90" i="8"/>
  <c r="J90" i="8"/>
  <c r="J150" i="8"/>
  <c r="J136" i="8"/>
  <c r="X89" i="8"/>
  <c r="X149" i="8"/>
  <c r="X135" i="8"/>
  <c r="P89" i="8"/>
  <c r="P149" i="8"/>
  <c r="P135" i="8"/>
  <c r="H89" i="8"/>
  <c r="H135" i="8"/>
  <c r="H149" i="8"/>
  <c r="V88" i="8"/>
  <c r="V134" i="8"/>
  <c r="V148" i="8"/>
  <c r="N88" i="8"/>
  <c r="N148" i="8"/>
  <c r="N134" i="8"/>
  <c r="AB87" i="8"/>
  <c r="AB147" i="8"/>
  <c r="AB133" i="8"/>
  <c r="T87" i="8"/>
  <c r="T133" i="8"/>
  <c r="T147" i="8"/>
  <c r="L87" i="8"/>
  <c r="L133" i="8"/>
  <c r="L147" i="8"/>
  <c r="Z86" i="8"/>
  <c r="Z146" i="8"/>
  <c r="Z132" i="8"/>
  <c r="R86" i="8"/>
  <c r="R146" i="8"/>
  <c r="R132" i="8"/>
  <c r="J86" i="8"/>
  <c r="J146" i="8"/>
  <c r="J132" i="8"/>
  <c r="X85" i="8"/>
  <c r="X145" i="8"/>
  <c r="X131" i="8"/>
  <c r="P85" i="8"/>
  <c r="P145" i="8"/>
  <c r="P131" i="8"/>
  <c r="H145" i="8"/>
  <c r="V84" i="8"/>
  <c r="V130" i="8"/>
  <c r="V144" i="8"/>
  <c r="N84" i="8"/>
  <c r="N130" i="8"/>
  <c r="N144" i="8"/>
  <c r="AB83" i="8"/>
  <c r="AB129" i="8"/>
  <c r="AB143" i="8"/>
  <c r="T83" i="8"/>
  <c r="T143" i="8"/>
  <c r="T129" i="8"/>
  <c r="L83" i="8"/>
  <c r="L143" i="8"/>
  <c r="L129" i="8"/>
  <c r="Z82" i="8"/>
  <c r="Z128" i="8"/>
  <c r="Z142" i="8"/>
  <c r="R82" i="8"/>
  <c r="R142" i="8"/>
  <c r="R128" i="8"/>
  <c r="J82" i="8"/>
  <c r="J142" i="8"/>
  <c r="J128" i="8"/>
  <c r="X81" i="8"/>
  <c r="X141" i="8"/>
  <c r="X127" i="8"/>
  <c r="P127" i="8"/>
  <c r="P141" i="8"/>
  <c r="P81" i="8"/>
  <c r="H127" i="8"/>
  <c r="H81" i="8"/>
  <c r="H141" i="8"/>
  <c r="X150" i="8"/>
  <c r="X136" i="8"/>
  <c r="X90" i="8"/>
  <c r="N149" i="8"/>
  <c r="N135" i="8"/>
  <c r="N89" i="8"/>
  <c r="Z147" i="8"/>
  <c r="Z133" i="8"/>
  <c r="Z87" i="8"/>
  <c r="H146" i="8"/>
  <c r="H132" i="8"/>
  <c r="H86" i="8"/>
  <c r="T144" i="8"/>
  <c r="T130" i="8"/>
  <c r="T84" i="8"/>
  <c r="J143" i="8"/>
  <c r="J83" i="8"/>
  <c r="J129" i="8"/>
  <c r="V141" i="8"/>
  <c r="V127" i="8"/>
  <c r="V81" i="8"/>
  <c r="J126" i="8"/>
  <c r="J80" i="8"/>
  <c r="J140" i="8"/>
  <c r="U149" i="8"/>
  <c r="U135" i="8"/>
  <c r="U89" i="8"/>
  <c r="K148" i="8"/>
  <c r="K134" i="8"/>
  <c r="K88" i="8"/>
  <c r="O146" i="8"/>
  <c r="O132" i="8"/>
  <c r="O86" i="8"/>
  <c r="K144" i="8"/>
  <c r="K130" i="8"/>
  <c r="K84" i="8"/>
  <c r="O142" i="8"/>
  <c r="O128" i="8"/>
  <c r="O82" i="8"/>
  <c r="M141" i="8"/>
  <c r="M81" i="8"/>
  <c r="M127" i="8"/>
  <c r="Q140" i="8"/>
  <c r="Q126" i="8"/>
  <c r="Q80" i="8"/>
  <c r="N150" i="8"/>
  <c r="N90" i="8"/>
  <c r="N136" i="8"/>
  <c r="Z148" i="8"/>
  <c r="Z134" i="8"/>
  <c r="Z88" i="8"/>
  <c r="X147" i="8"/>
  <c r="X87" i="8"/>
  <c r="X133" i="8"/>
  <c r="H147" i="8"/>
  <c r="H87" i="8"/>
  <c r="H133" i="8"/>
  <c r="N146" i="8"/>
  <c r="N86" i="8"/>
  <c r="N132" i="8"/>
  <c r="Z144" i="8"/>
  <c r="Z84" i="8"/>
  <c r="Z130" i="8"/>
  <c r="P143" i="8"/>
  <c r="P129" i="8"/>
  <c r="P83" i="8"/>
  <c r="T141" i="8"/>
  <c r="T127" i="8"/>
  <c r="T81" i="8"/>
  <c r="P140" i="8"/>
  <c r="P80" i="8"/>
  <c r="P126" i="8"/>
  <c r="AA149" i="8"/>
  <c r="AA89" i="8"/>
  <c r="AA135" i="8"/>
  <c r="Q148" i="8"/>
  <c r="Q134" i="8"/>
  <c r="Q88" i="8"/>
  <c r="AC146" i="8"/>
  <c r="AC132" i="8"/>
  <c r="AC86" i="8"/>
  <c r="S145" i="8"/>
  <c r="S131" i="8"/>
  <c r="S85" i="8"/>
  <c r="I144" i="8"/>
  <c r="I130" i="8"/>
  <c r="I84" i="8"/>
  <c r="K141" i="8"/>
  <c r="K127" i="8"/>
  <c r="K81" i="8"/>
  <c r="V126" i="8"/>
  <c r="V140" i="8"/>
  <c r="V80" i="8"/>
  <c r="K136" i="8"/>
  <c r="K150" i="8"/>
  <c r="K90" i="8"/>
  <c r="Y149" i="8"/>
  <c r="Y89" i="8"/>
  <c r="Y135" i="8"/>
  <c r="W148" i="8"/>
  <c r="W88" i="8"/>
  <c r="W134" i="8"/>
  <c r="U87" i="8"/>
  <c r="U147" i="8"/>
  <c r="U133" i="8"/>
  <c r="S86" i="8"/>
  <c r="S146" i="8"/>
  <c r="S132" i="8"/>
  <c r="I85" i="8"/>
  <c r="I145" i="8"/>
  <c r="I131" i="8"/>
  <c r="AC129" i="8"/>
  <c r="AC83" i="8"/>
  <c r="AC143" i="8"/>
  <c r="S128" i="8"/>
  <c r="S82" i="8"/>
  <c r="S142" i="8"/>
  <c r="AB126" i="8"/>
  <c r="AB140" i="8"/>
  <c r="AB80" i="8"/>
  <c r="T80" i="8"/>
  <c r="T140" i="8"/>
  <c r="T126" i="8"/>
  <c r="L126" i="8"/>
  <c r="L80" i="8"/>
  <c r="L140" i="8"/>
  <c r="Y90" i="8"/>
  <c r="Y150" i="8"/>
  <c r="Y136" i="8"/>
  <c r="Q136" i="8"/>
  <c r="Q90" i="8"/>
  <c r="Q150" i="8"/>
  <c r="I150" i="8"/>
  <c r="I136" i="8"/>
  <c r="I90" i="8"/>
  <c r="W149" i="8"/>
  <c r="W135" i="8"/>
  <c r="W89" i="8"/>
  <c r="O149" i="8"/>
  <c r="O135" i="8"/>
  <c r="O89" i="8"/>
  <c r="AC134" i="8"/>
  <c r="AC88" i="8"/>
  <c r="AC148" i="8"/>
  <c r="U148" i="8"/>
  <c r="U88" i="8"/>
  <c r="U134" i="8"/>
  <c r="M148" i="8"/>
  <c r="M88" i="8"/>
  <c r="M134" i="8"/>
  <c r="AA147" i="8"/>
  <c r="AA133" i="8"/>
  <c r="AA87" i="8"/>
  <c r="S147" i="8"/>
  <c r="S133" i="8"/>
  <c r="S87" i="8"/>
  <c r="K147" i="8"/>
  <c r="K87" i="8"/>
  <c r="K133" i="8"/>
  <c r="Y146" i="8"/>
  <c r="Y132" i="8"/>
  <c r="Y86" i="8"/>
  <c r="Q146" i="8"/>
  <c r="Q132" i="8"/>
  <c r="Q86" i="8"/>
  <c r="I132" i="8"/>
  <c r="I86" i="8"/>
  <c r="I146" i="8"/>
  <c r="W145" i="8"/>
  <c r="W85" i="8"/>
  <c r="W131" i="8"/>
  <c r="O85" i="8"/>
  <c r="O145" i="8"/>
  <c r="O131" i="8"/>
  <c r="AC144" i="8"/>
  <c r="AC130" i="8"/>
  <c r="AC84" i="8"/>
  <c r="U144" i="8"/>
  <c r="U130" i="8"/>
  <c r="U84" i="8"/>
  <c r="M144" i="8"/>
  <c r="M84" i="8"/>
  <c r="M130" i="8"/>
  <c r="AA143" i="8"/>
  <c r="AA129" i="8"/>
  <c r="AA83" i="8"/>
  <c r="S143" i="8"/>
  <c r="S129" i="8"/>
  <c r="S83" i="8"/>
  <c r="K129" i="8"/>
  <c r="K83" i="8"/>
  <c r="K143" i="8"/>
  <c r="Y142" i="8"/>
  <c r="Y82" i="8"/>
  <c r="Y128" i="8"/>
  <c r="Q142" i="8"/>
  <c r="Q82" i="8"/>
  <c r="Q128" i="8"/>
  <c r="I142" i="8"/>
  <c r="I128" i="8"/>
  <c r="I82" i="8"/>
  <c r="W81" i="8"/>
  <c r="W141" i="8"/>
  <c r="W127" i="8"/>
  <c r="O81" i="8"/>
  <c r="O127" i="8"/>
  <c r="O141" i="8"/>
  <c r="H128" i="8"/>
  <c r="H142" i="8"/>
  <c r="H82" i="8"/>
</calcChain>
</file>

<file path=xl/sharedStrings.xml><?xml version="1.0" encoding="utf-8"?>
<sst xmlns="http://schemas.openxmlformats.org/spreadsheetml/2006/main" count="371" uniqueCount="61">
  <si>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</si>
  <si>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</si>
  <si>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</si>
  <si>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</si>
  <si>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</si>
  <si>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</si>
  <si>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</si>
  <si>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</si>
  <si>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</si>
  <si>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</si>
  <si>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</si>
  <si>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</si>
  <si>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</si>
  <si>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</si>
  <si>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Merchandise trade matrix – product groups, exports in thousands of dollars, annual, 1995-2016</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</si>
  <si>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</si>
  <si>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</si>
  <si>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</si>
  <si>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</si>
  <si>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</si>
  <si>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</si>
  <si>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</si>
  <si>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</si>
  <si>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</si>
  <si>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</si>
  <si>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</si>
  <si>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</si>
  <si>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</si>
  <si>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</si>
  <si>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</si>
  <si>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</si>
  <si>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</si>
  <si>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</si>
  <si>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</si>
  <si>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</si>
  <si>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</si>
  <si>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</si>
  <si>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</si>
  <si>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Merchandise trade matrix – product groups, imports in thousands of dollars, annual, 1995-2016</t>
  </si>
  <si>
    <t>Colombia</t>
  </si>
  <si>
    <t>País</t>
  </si>
  <si>
    <t>Merchandise trade matrix – product groups, exports/ imports per capita in dollars, annual, 1995-2016</t>
  </si>
  <si>
    <t>Xi = exportaciones del país i; Mi = importaciones del país i; Ni = Población del país i;                                                   PIBi = Producto Interno
Bruto del país i. (Durán, J. &amp; Álvarez, M., 2008)</t>
  </si>
  <si>
    <t>Producto interno bruto (PIB) (1995- 2016) Miles de millones de dólares</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</si>
  <si>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</si>
  <si>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</si>
  <si>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</si>
  <si>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</si>
  <si>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</si>
  <si>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</si>
  <si>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</si>
  <si>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</si>
  <si>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</si>
  <si>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</si>
  <si>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</si>
  <si>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DANE- Series de Población</t>
  </si>
  <si>
    <t>Fuente: UNCTAD STAT</t>
  </si>
  <si>
    <t>Fuente: elaboración propia con datos de UNCTAD STAT</t>
  </si>
  <si>
    <t>Estadísticas de población Colombia- Venezuela (1995-2016)</t>
  </si>
  <si>
    <t>Venezuela</t>
  </si>
  <si>
    <t>Fuente: https://www.datosmacro.com/demografia/poblacion/venezuela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</si>
</sst>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0000000_);\(#,##0.0000000\)"/>
    <numFmt numFmtId="166" formatCode="_(* #,##0_);_(* \(#,##0\);_(* &quot;-&quot;??_);_(@_)"/>
    <numFmt numFmtId="167" formatCode="0.0%"/>
    <numFmt numFmtId="168" formatCode="0.00000%"/>
    <numFmt numFmtId="169" formatCode="#,##0.000_);\(#,##0.000\)"/>
    <numFmt numFmtId="170" formatCode="#,##0.00000_);\(#,##0.00000\)"/>
  </numFmts>
  <fonts count="28"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b/>
      <sz val="16"/>
      <name val="Arial"/>
      <family val="2"/>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u/>
      <sz val="8"/>
      <color theme="1"/>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
    <xf numFmtId="0" fontId="0" fillId="0" borderId="0"/>
    <xf numFmtId="164" fontId="5" fillId="0" borderId="0" applyFont="0" applyFill="0" applyBorder="0" applyAlignment="0" applyProtection="0"/>
    <xf numFmtId="0" fontId="14" fillId="0" borderId="0"/>
    <xf numFmtId="9" fontId="5" fillId="0" borderId="0" applyFont="0" applyFill="0" applyBorder="0" applyAlignment="0" applyProtection="0"/>
    <xf numFmtId="0" fontId="21" fillId="0" borderId="0" applyNumberFormat="0" applyFill="0" applyBorder="0" applyAlignment="0" applyProtection="0">
      <alignment vertical="top"/>
      <protection locked="0"/>
    </xf>
    <xf numFmtId="164" fontId="14" fillId="0" borderId="0" applyFont="0" applyFill="0" applyBorder="0" applyAlignment="0" applyProtection="0"/>
    <xf numFmtId="0" fontId="18" fillId="0" borderId="0"/>
    <xf numFmtId="9" fontId="14" fillId="0" borderId="0" applyFont="0" applyFill="0" applyBorder="0" applyAlignment="0" applyProtection="0"/>
    <xf numFmtId="0" fontId="22" fillId="0" borderId="0" applyNumberFormat="0" applyFill="0" applyBorder="0" applyAlignment="0" applyProtection="0"/>
  </cellStyleXfs>
  <cellXfs count="232">
    <xf numFmtId="0" fontId="0" fillId="0" borderId="0" xfId="0"/>
    <xf numFmtId="0" fontId="0" fillId="0" borderId="0" xfId="0"/>
    <xf numFmtId="0" fontId="8" fillId="0" borderId="0" xfId="0" applyFont="1" applyAlignment="1">
      <alignment horizontal="right"/>
    </xf>
    <xf numFmtId="0" fontId="7" fillId="0" borderId="0" xfId="0" applyFont="1"/>
    <xf numFmtId="0" fontId="13" fillId="0" borderId="0" xfId="0" applyFont="1" applyAlignment="1"/>
    <xf numFmtId="0" fontId="14" fillId="0" borderId="0" xfId="0" applyFont="1"/>
    <xf numFmtId="0" fontId="15" fillId="0" borderId="0" xfId="0" applyFont="1" applyAlignment="1">
      <alignment horizontal="left" vertical="center"/>
    </xf>
    <xf numFmtId="0" fontId="16" fillId="0" borderId="0" xfId="0" applyFont="1" applyAlignment="1">
      <alignment horizontal="left" vertical="center"/>
    </xf>
    <xf numFmtId="0" fontId="17" fillId="3" borderId="4" xfId="0" applyFont="1" applyFill="1" applyBorder="1" applyAlignment="1">
      <alignment horizontal="center"/>
    </xf>
    <xf numFmtId="0" fontId="6" fillId="3" borderId="5" xfId="0" applyFont="1" applyFill="1" applyBorder="1"/>
    <xf numFmtId="0" fontId="17" fillId="3" borderId="5" xfId="0" applyNumberFormat="1" applyFont="1" applyFill="1" applyBorder="1" applyAlignment="1">
      <alignment horizontal="center"/>
    </xf>
    <xf numFmtId="0" fontId="17"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39" fontId="0" fillId="0" borderId="0" xfId="0" applyNumberFormat="1" applyFill="1" applyBorder="1" applyAlignment="1">
      <alignment horizontal="center"/>
    </xf>
    <xf numFmtId="39" fontId="0" fillId="0" borderId="8" xfId="0" applyNumberFormat="1" applyFill="1" applyBorder="1" applyAlignment="1">
      <alignment horizontal="center"/>
    </xf>
    <xf numFmtId="39" fontId="0" fillId="0" borderId="3" xfId="0" applyNumberFormat="1" applyFill="1" applyBorder="1" applyAlignment="1">
      <alignment horizontal="center"/>
    </xf>
    <xf numFmtId="39" fontId="0" fillId="0" borderId="10" xfId="0" applyNumberFormat="1" applyFill="1" applyBorder="1" applyAlignment="1">
      <alignment horizontal="center"/>
    </xf>
    <xf numFmtId="0" fontId="17" fillId="3" borderId="13" xfId="0" applyNumberFormat="1" applyFont="1" applyFill="1" applyBorder="1" applyAlignment="1">
      <alignment horizontal="center"/>
    </xf>
    <xf numFmtId="39" fontId="0" fillId="4" borderId="14" xfId="0" applyNumberFormat="1" applyFill="1" applyBorder="1" applyAlignment="1">
      <alignment horizontal="center"/>
    </xf>
    <xf numFmtId="39" fontId="0" fillId="0" borderId="14" xfId="0" applyNumberFormat="1" applyFill="1" applyBorder="1" applyAlignment="1">
      <alignment horizontal="center"/>
    </xf>
    <xf numFmtId="39" fontId="0" fillId="0" borderId="15" xfId="0" applyNumberFormat="1" applyFill="1" applyBorder="1" applyAlignment="1">
      <alignment horizontal="center"/>
    </xf>
    <xf numFmtId="39" fontId="1" fillId="2" borderId="12" xfId="0" applyNumberFormat="1" applyFont="1" applyFill="1" applyBorder="1" applyAlignment="1">
      <alignment horizontal="center"/>
    </xf>
    <xf numFmtId="39" fontId="1" fillId="2" borderId="2" xfId="0" applyNumberFormat="1" applyFont="1" applyFill="1" applyBorder="1" applyAlignment="1">
      <alignment horizontal="center"/>
    </xf>
    <xf numFmtId="39" fontId="1" fillId="2" borderId="11" xfId="0" applyNumberFormat="1" applyFon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3" fontId="18" fillId="4" borderId="0" xfId="2" applyNumberFormat="1" applyFont="1" applyFill="1" applyBorder="1" applyAlignment="1">
      <alignment horizontal="center"/>
    </xf>
    <xf numFmtId="3" fontId="18" fillId="4" borderId="8" xfId="2" applyNumberFormat="1" applyFont="1" applyFill="1" applyBorder="1" applyAlignment="1">
      <alignment horizontal="center"/>
    </xf>
    <xf numFmtId="3" fontId="18" fillId="0" borderId="3" xfId="2" applyNumberFormat="1" applyFont="1" applyFill="1" applyBorder="1" applyAlignment="1">
      <alignment horizontal="center"/>
    </xf>
    <xf numFmtId="3" fontId="18" fillId="0" borderId="10" xfId="2" applyNumberFormat="1" applyFont="1" applyFill="1" applyBorder="1" applyAlignment="1">
      <alignment horizontal="center"/>
    </xf>
    <xf numFmtId="3" fontId="18" fillId="4" borderId="14" xfId="2" applyNumberFormat="1" applyFont="1" applyFill="1" applyBorder="1" applyAlignment="1">
      <alignment horizontal="center"/>
    </xf>
    <xf numFmtId="3" fontId="18"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7" fillId="3" borderId="1" xfId="0" applyFont="1" applyFill="1" applyBorder="1" applyAlignment="1">
      <alignment horizontal="center"/>
    </xf>
    <xf numFmtId="0" fontId="17" fillId="3" borderId="12" xfId="0" applyFont="1" applyFill="1" applyBorder="1" applyAlignment="1">
      <alignment horizontal="center"/>
    </xf>
    <xf numFmtId="0" fontId="17" fillId="3" borderId="2" xfId="0" applyFont="1" applyFill="1" applyBorder="1" applyAlignment="1">
      <alignment horizontal="center"/>
    </xf>
    <xf numFmtId="0" fontId="17" fillId="3" borderId="11" xfId="0" applyFont="1" applyFill="1" applyBorder="1" applyAlignment="1">
      <alignment horizontal="center"/>
    </xf>
    <xf numFmtId="0" fontId="0" fillId="4" borderId="9" xfId="0" applyFill="1" applyBorder="1" applyAlignment="1">
      <alignment horizontal="center"/>
    </xf>
    <xf numFmtId="3" fontId="18" fillId="4" borderId="15" xfId="2" applyNumberFormat="1" applyFont="1" applyFill="1" applyBorder="1" applyAlignment="1">
      <alignment horizontal="center"/>
    </xf>
    <xf numFmtId="3" fontId="18" fillId="4" borderId="10" xfId="2" applyNumberFormat="1" applyFont="1" applyFill="1" applyBorder="1" applyAlignment="1">
      <alignment horizontal="center"/>
    </xf>
    <xf numFmtId="167" fontId="1" fillId="2" borderId="12" xfId="3" applyNumberFormat="1" applyFont="1" applyFill="1" applyBorder="1" applyAlignment="1">
      <alignment horizontal="center"/>
    </xf>
    <xf numFmtId="10"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0" fontId="0" fillId="4" borderId="13" xfId="3" applyNumberFormat="1" applyFont="1" applyFill="1" applyBorder="1" applyAlignment="1">
      <alignment horizontal="center"/>
    </xf>
    <xf numFmtId="10" fontId="0" fillId="4" borderId="14" xfId="3" applyNumberFormat="1" applyFont="1" applyFill="1" applyBorder="1" applyAlignment="1">
      <alignment horizontal="center"/>
    </xf>
    <xf numFmtId="10" fontId="0" fillId="4" borderId="15"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0" fontId="23" fillId="0" borderId="0" xfId="8" applyFont="1"/>
    <xf numFmtId="10" fontId="0" fillId="0" borderId="0" xfId="0" applyNumberFormat="1"/>
    <xf numFmtId="37" fontId="1" fillId="2" borderId="12" xfId="0" applyNumberFormat="1" applyFont="1" applyFill="1" applyBorder="1" applyAlignment="1">
      <alignment horizontal="center"/>
    </xf>
    <xf numFmtId="37" fontId="0" fillId="4" borderId="13" xfId="0" applyNumberFormat="1" applyFill="1" applyBorder="1" applyAlignment="1">
      <alignment horizontal="center"/>
    </xf>
    <xf numFmtId="37" fontId="0" fillId="4" borderId="14" xfId="0" applyNumberFormat="1" applyFill="1" applyBorder="1" applyAlignment="1">
      <alignment horizontal="center"/>
    </xf>
    <xf numFmtId="37" fontId="0" fillId="4" borderId="15" xfId="0" applyNumberFormat="1" applyFill="1" applyBorder="1" applyAlignment="1">
      <alignment horizontal="center"/>
    </xf>
    <xf numFmtId="0" fontId="17"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5" fillId="3" borderId="4" xfId="0" applyFont="1" applyFill="1" applyBorder="1" applyAlignment="1">
      <alignment horizontal="center"/>
    </xf>
    <xf numFmtId="0" fontId="26"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0" fontId="17"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9" fontId="0" fillId="0" borderId="3" xfId="0" applyNumberFormat="1" applyFill="1" applyBorder="1" applyAlignment="1">
      <alignment horizontal="center"/>
    </xf>
    <xf numFmtId="169" fontId="0" fillId="0" borderId="15" xfId="0" applyNumberFormat="1" applyFill="1" applyBorder="1" applyAlignment="1">
      <alignment horizontal="center"/>
    </xf>
    <xf numFmtId="165" fontId="1" fillId="2" borderId="13" xfId="0" applyNumberFormat="1" applyFont="1" applyFill="1" applyBorder="1" applyAlignment="1">
      <alignment horizontal="center"/>
    </xf>
    <xf numFmtId="170" fontId="0" fillId="4" borderId="5" xfId="0" applyNumberFormat="1" applyFill="1" applyBorder="1" applyAlignment="1">
      <alignment horizontal="center"/>
    </xf>
    <xf numFmtId="170" fontId="0" fillId="4" borderId="6" xfId="0" applyNumberFormat="1" applyFill="1" applyBorder="1" applyAlignment="1">
      <alignment horizontal="center"/>
    </xf>
    <xf numFmtId="170" fontId="0" fillId="4" borderId="0" xfId="0" applyNumberFormat="1" applyFill="1" applyBorder="1" applyAlignment="1">
      <alignment horizontal="center"/>
    </xf>
    <xf numFmtId="170" fontId="0" fillId="4" borderId="8" xfId="0" applyNumberFormat="1" applyFill="1" applyBorder="1" applyAlignment="1">
      <alignment horizontal="center"/>
    </xf>
    <xf numFmtId="170" fontId="0" fillId="4" borderId="3" xfId="0" applyNumberFormat="1" applyFill="1" applyBorder="1" applyAlignment="1">
      <alignment horizontal="center"/>
    </xf>
    <xf numFmtId="170"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70" fontId="0" fillId="4" borderId="13" xfId="0" applyNumberFormat="1" applyFill="1" applyBorder="1" applyAlignment="1">
      <alignment horizontal="center"/>
    </xf>
    <xf numFmtId="170" fontId="0" fillId="4" borderId="14" xfId="0" applyNumberFormat="1" applyFill="1" applyBorder="1" applyAlignment="1">
      <alignment horizontal="center"/>
    </xf>
    <xf numFmtId="170"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Border="1" applyAlignment="1">
      <alignment horizontal="left"/>
    </xf>
    <xf numFmtId="40" fontId="1" fillId="0" borderId="12" xfId="0" applyNumberFormat="1" applyFont="1" applyFill="1" applyBorder="1" applyAlignment="1">
      <alignment horizontal="center"/>
    </xf>
    <xf numFmtId="40" fontId="11" fillId="0" borderId="12" xfId="0" applyNumberFormat="1" applyFont="1" applyFill="1" applyBorder="1" applyAlignment="1">
      <alignment horizontal="center"/>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27" fillId="0" borderId="0" xfId="0" applyFont="1" applyAlignment="1">
      <alignment horizontal="center" vertical="center"/>
    </xf>
    <xf numFmtId="0" fontId="0" fillId="4" borderId="7" xfId="0" applyFill="1" applyBorder="1" applyAlignment="1">
      <alignment horizontal="left"/>
    </xf>
    <xf numFmtId="0" fontId="0" fillId="4" borderId="0"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2" xfId="0" applyFont="1" applyFill="1" applyBorder="1" applyAlignment="1">
      <alignment horizontal="left"/>
    </xf>
    <xf numFmtId="0" fontId="0" fillId="0" borderId="7" xfId="0" applyFill="1" applyBorder="1" applyAlignment="1">
      <alignment horizontal="left"/>
    </xf>
    <xf numFmtId="0" fontId="0" fillId="0" borderId="0" xfId="0" applyFill="1" applyBorder="1" applyAlignment="1">
      <alignment horizontal="left"/>
    </xf>
    <xf numFmtId="0" fontId="0" fillId="0" borderId="9" xfId="0" applyFill="1" applyBorder="1" applyAlignment="1">
      <alignment horizontal="left"/>
    </xf>
    <xf numFmtId="0" fontId="0" fillId="0" borderId="3"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17" fillId="3" borderId="1" xfId="0" applyFont="1" applyFill="1" applyBorder="1" applyAlignment="1">
      <alignment horizontal="center"/>
    </xf>
    <xf numFmtId="0" fontId="17" fillId="3" borderId="2" xfId="0" applyFont="1" applyFill="1" applyBorder="1" applyAlignment="1">
      <alignment horizontal="center"/>
    </xf>
    <xf numFmtId="0" fontId="17" fillId="3" borderId="11" xfId="0" applyFont="1" applyFill="1" applyBorder="1" applyAlignment="1">
      <alignment horizontal="center"/>
    </xf>
    <xf numFmtId="0" fontId="0" fillId="0" borderId="8" xfId="0" applyFill="1" applyBorder="1" applyAlignment="1">
      <alignment horizontal="left"/>
    </xf>
    <xf numFmtId="0" fontId="0" fillId="4" borderId="8" xfId="0"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5" xfId="0" applyFill="1" applyBorder="1" applyAlignment="1">
      <alignment horizontal="left"/>
    </xf>
    <xf numFmtId="0" fontId="0" fillId="4" borderId="6"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0" fillId="0" borderId="10" xfId="0" applyFill="1" applyBorder="1" applyAlignment="1">
      <alignment horizontal="left"/>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8" fillId="0" borderId="5" xfId="0" applyFont="1" applyBorder="1" applyAlignment="1">
      <alignment horizontal="left"/>
    </xf>
    <xf numFmtId="0" fontId="19" fillId="0" borderId="3" xfId="0" applyFont="1" applyBorder="1" applyAlignment="1">
      <alignment horizontal="left" vertical="center"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7" fillId="0" borderId="0" xfId="0" applyFont="1" applyAlignment="1">
      <alignment horizontal="left" wrapText="1"/>
    </xf>
    <xf numFmtId="0" fontId="19" fillId="0" borderId="3" xfId="0" applyFont="1" applyBorder="1" applyAlignment="1">
      <alignment horizontal="left" vertical="center"/>
    </xf>
    <xf numFmtId="0" fontId="20" fillId="0" borderId="3" xfId="0" applyFont="1" applyBorder="1" applyAlignment="1">
      <alignment horizontal="center"/>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4" fillId="2" borderId="1" xfId="0" applyFont="1" applyFill="1" applyBorder="1" applyAlignment="1">
      <alignment horizontal="left"/>
    </xf>
    <xf numFmtId="0" fontId="24"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cellXfs>
  <cellStyles count="9">
    <cellStyle name="Hipervínculo" xfId="8" builtinId="8"/>
    <cellStyle name="Hipervínculo 2" xfId="4"/>
    <cellStyle name="Millares" xfId="1" builtinId="3"/>
    <cellStyle name="Millares 2" xfId="5"/>
    <cellStyle name="Normal" xfId="0" builtinId="0"/>
    <cellStyle name="Normal 2" xfId="2"/>
    <cellStyle name="Normal 3" xfId="6"/>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Venezuela</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Venezuela:  International trade in goods and services- trade structure by partner, product or service- </a:t>
          </a:r>
          <a:r>
            <a:rPr lang="es-CO"/>
            <a:t>Merchandise trade matrix – product groups, exports in thousands of dollars, annual, 1995-2016.</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Venezuela: International trade in goods and services- trade structure by partner, product or service- </a:t>
          </a:r>
          <a:r>
            <a:rPr lang="es-CO" b="0"/>
            <a:t>Merchandise trade matrix – product groups, imports in thousands of dollars, annual, 1995-2016.</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1995-2016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1995-2016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1995-2016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Venezuela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Venezuela.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251813</xdr:colOff>
      <xdr:row>19</xdr:row>
      <xdr:rowOff>49021</xdr:rowOff>
    </xdr:from>
    <xdr:to>
      <xdr:col>2</xdr:col>
      <xdr:colOff>164225</xdr:colOff>
      <xdr:row>24</xdr:row>
      <xdr:rowOff>55727</xdr:rowOff>
    </xdr:to>
    <xdr:pic>
      <xdr:nvPicPr>
        <xdr:cNvPr id="10" name="9 Imagen" descr="Resultado de imagen para venezuela bander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1813" y="3585314"/>
          <a:ext cx="1445171" cy="937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1028701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342900</xdr:colOff>
      <xdr:row>3</xdr:row>
      <xdr:rowOff>100011</xdr:rowOff>
    </xdr:from>
    <xdr:to>
      <xdr:col>11</xdr:col>
      <xdr:colOff>114300</xdr:colOff>
      <xdr:row>28</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10</xdr:col>
      <xdr:colOff>85725</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628650</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9</xdr:col>
      <xdr:colOff>47625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428626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600075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16</xdr:col>
      <xdr:colOff>142875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10</xdr:col>
      <xdr:colOff>247650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857250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466725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447675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15</xdr:col>
      <xdr:colOff>28575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200025</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68"/>
  <sheetViews>
    <sheetView showGridLines="0" workbookViewId="0">
      <selection activeCell="G64" sqref="G64"/>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21"/>
      <c r="G3" s="221"/>
      <c r="H3" s="221"/>
      <c r="I3" s="221"/>
      <c r="J3" s="221"/>
    </row>
    <row r="4" spans="2:15" s="1" customFormat="1" x14ac:dyDescent="0.25"/>
    <row r="5" spans="2:15" s="1" customFormat="1" x14ac:dyDescent="0.25"/>
    <row r="6" spans="2:15" s="1" customFormat="1" x14ac:dyDescent="0.25">
      <c r="L6" s="203" t="s">
        <v>12</v>
      </c>
      <c r="M6" s="204"/>
      <c r="N6" s="204"/>
      <c r="O6" s="204"/>
    </row>
    <row r="7" spans="2:15" s="1" customFormat="1" x14ac:dyDescent="0.25">
      <c r="B7" s="182" t="s">
        <v>48</v>
      </c>
      <c r="C7" s="193"/>
      <c r="D7" s="193"/>
      <c r="E7" s="193"/>
      <c r="L7" s="204"/>
      <c r="M7" s="204"/>
      <c r="N7" s="204"/>
      <c r="O7" s="204"/>
    </row>
    <row r="8" spans="2:15" s="1" customFormat="1" x14ac:dyDescent="0.25">
      <c r="B8" s="193"/>
      <c r="C8" s="193"/>
      <c r="D8" s="193"/>
      <c r="E8" s="193"/>
      <c r="L8" s="204"/>
      <c r="M8" s="204"/>
      <c r="N8" s="204"/>
      <c r="O8" s="204"/>
    </row>
    <row r="9" spans="2:15" s="1" customFormat="1" x14ac:dyDescent="0.25">
      <c r="B9" s="193"/>
      <c r="C9" s="193"/>
      <c r="D9" s="193"/>
      <c r="E9" s="193"/>
      <c r="L9" s="204"/>
      <c r="M9" s="204"/>
      <c r="N9" s="204"/>
      <c r="O9" s="204"/>
    </row>
    <row r="10" spans="2:15" s="1" customFormat="1" x14ac:dyDescent="0.25">
      <c r="B10" s="193"/>
      <c r="C10" s="193"/>
      <c r="D10" s="193"/>
      <c r="E10" s="193"/>
      <c r="L10" s="204"/>
      <c r="M10" s="204"/>
      <c r="N10" s="204"/>
      <c r="O10" s="204"/>
    </row>
    <row r="11" spans="2:15" s="1" customFormat="1" x14ac:dyDescent="0.25">
      <c r="B11" s="193"/>
      <c r="C11" s="193"/>
      <c r="D11" s="193"/>
      <c r="E11" s="193"/>
      <c r="L11" s="204"/>
      <c r="M11" s="204"/>
      <c r="N11" s="204"/>
      <c r="O11" s="204"/>
    </row>
    <row r="12" spans="2:15" s="1" customFormat="1" x14ac:dyDescent="0.25">
      <c r="B12" s="193"/>
      <c r="C12" s="193"/>
      <c r="D12" s="193"/>
      <c r="E12" s="193"/>
      <c r="F12"/>
      <c r="G12"/>
      <c r="H12"/>
      <c r="I12"/>
      <c r="L12" s="204"/>
      <c r="M12" s="204"/>
      <c r="N12" s="204"/>
      <c r="O12" s="204"/>
    </row>
    <row r="13" spans="2:15" s="1" customFormat="1" x14ac:dyDescent="0.25">
      <c r="B13" s="193"/>
      <c r="C13" s="193"/>
      <c r="D13" s="193"/>
      <c r="E13" s="193"/>
      <c r="F13"/>
      <c r="G13"/>
      <c r="H13"/>
      <c r="I13"/>
      <c r="L13" s="204"/>
      <c r="M13" s="204"/>
      <c r="N13" s="204"/>
      <c r="O13" s="204"/>
    </row>
    <row r="14" spans="2:15" s="1" customFormat="1" x14ac:dyDescent="0.25">
      <c r="B14" s="193"/>
      <c r="C14" s="193"/>
      <c r="D14" s="193"/>
      <c r="E14" s="193"/>
      <c r="F14"/>
      <c r="G14"/>
      <c r="H14"/>
      <c r="I14"/>
      <c r="L14" s="204"/>
      <c r="M14" s="204"/>
      <c r="N14" s="204"/>
      <c r="O14" s="204"/>
    </row>
    <row r="15" spans="2:15" ht="18.75" customHeight="1" x14ac:dyDescent="0.25">
      <c r="B15" s="193"/>
      <c r="C15" s="193"/>
      <c r="D15" s="193"/>
      <c r="E15" s="193"/>
      <c r="L15" s="204"/>
      <c r="M15" s="204"/>
      <c r="N15" s="204"/>
      <c r="O15" s="204"/>
    </row>
    <row r="16" spans="2:15" x14ac:dyDescent="0.25">
      <c r="C16" s="183" t="s">
        <v>3</v>
      </c>
      <c r="D16" s="183"/>
      <c r="E16" s="183"/>
      <c r="G16" s="183" t="s">
        <v>3</v>
      </c>
      <c r="H16" s="183"/>
      <c r="I16" s="183"/>
      <c r="L16" s="183" t="s">
        <v>3</v>
      </c>
      <c r="M16" s="183"/>
      <c r="N16" s="183"/>
    </row>
    <row r="42" spans="4:27" ht="15.75" thickBot="1" x14ac:dyDescent="0.3"/>
    <row r="43" spans="4:27" ht="15.75" thickBot="1" x14ac:dyDescent="0.3">
      <c r="D43" s="8" t="s">
        <v>15</v>
      </c>
      <c r="E43" s="9"/>
      <c r="F43" s="125">
        <v>1995</v>
      </c>
      <c r="G43" s="18">
        <v>1996</v>
      </c>
      <c r="H43" s="10">
        <v>1997</v>
      </c>
      <c r="I43" s="18">
        <v>1998</v>
      </c>
      <c r="J43" s="10">
        <v>1999</v>
      </c>
      <c r="K43" s="18">
        <v>2000</v>
      </c>
      <c r="L43" s="10">
        <v>2001</v>
      </c>
      <c r="M43" s="18">
        <v>2002</v>
      </c>
      <c r="N43" s="10">
        <v>2003</v>
      </c>
      <c r="O43" s="18">
        <v>2004</v>
      </c>
      <c r="P43" s="10">
        <v>2005</v>
      </c>
      <c r="Q43" s="18">
        <v>2006</v>
      </c>
      <c r="R43" s="10">
        <v>2007</v>
      </c>
      <c r="S43" s="18">
        <v>2008</v>
      </c>
      <c r="T43" s="10">
        <v>2009</v>
      </c>
      <c r="U43" s="18">
        <v>2010</v>
      </c>
      <c r="V43" s="10">
        <v>2011</v>
      </c>
      <c r="W43" s="18">
        <v>2012</v>
      </c>
      <c r="X43" s="10">
        <v>2013</v>
      </c>
      <c r="Y43" s="18">
        <v>2014</v>
      </c>
      <c r="Z43" s="10">
        <v>2015</v>
      </c>
      <c r="AA43" s="18">
        <v>2016</v>
      </c>
    </row>
    <row r="44" spans="4:27" x14ac:dyDescent="0.25">
      <c r="D44" s="200" t="s">
        <v>17</v>
      </c>
      <c r="E44" s="201"/>
      <c r="F44" s="126">
        <f>+(A!D47-B!E47)/(I!F76+H!F58)</f>
        <v>-1.6415990943489083E-3</v>
      </c>
      <c r="G44" s="127">
        <f>+(A!E47-B!F47)/(I!G76+H!G58)</f>
        <v>-4.4133222193525525E-3</v>
      </c>
      <c r="H44" s="128">
        <f>+(A!F47-B!G47)/(I!H76+H!H58)</f>
        <v>-4.3016193771467067E-3</v>
      </c>
      <c r="I44" s="127">
        <f>+(A!G47-B!H47)/(I!I76+H!I58)</f>
        <v>3.0497943214271229E-2</v>
      </c>
      <c r="J44" s="128">
        <f>+(A!H47-B!I47)/(I!J76+H!J58)</f>
        <v>3.3846196311564665E-2</v>
      </c>
      <c r="K44" s="127">
        <f>+(A!I47-B!J47)/(I!K76+H!K58)</f>
        <v>4.4651676531868141E-2</v>
      </c>
      <c r="L44" s="128">
        <f>+(A!J47-B!K47)/(I!L76+H!L58)</f>
        <v>8.5087036877092181E-2</v>
      </c>
      <c r="M44" s="127">
        <f>+(A!K47-B!L47)/(I!M76+H!M58)</f>
        <v>5.5651233105202952E-2</v>
      </c>
      <c r="N44" s="128">
        <f>+(A!L47-B!M47)/(I!N76+H!N58)</f>
        <v>4.2799200509019843E-2</v>
      </c>
      <c r="O44" s="127">
        <f>+(A!M47-B!N47)/(I!O76+H!O58)</f>
        <v>9.8778415246631154E-2</v>
      </c>
      <c r="P44" s="128">
        <f>+(A!N47-B!O47)/(I!P76+H!P58)</f>
        <v>8.7391302301168136E-2</v>
      </c>
      <c r="Q44" s="127">
        <f>+(A!O47-B!P47)/(I!Q76+H!Q58)</f>
        <v>9.7650368389178441E-2</v>
      </c>
      <c r="R44" s="128">
        <f>+(A!P47-B!Q47)/(I!R76+H!R58)</f>
        <v>0.1253734533703609</v>
      </c>
      <c r="S44" s="127">
        <f>+(A!Q47-B!R47)/(I!S76+H!S58)</f>
        <v>0.14934084554223645</v>
      </c>
      <c r="T44" s="128">
        <f>+(A!R47-B!S47)/(I!T76+H!T58)</f>
        <v>0.11394542769309174</v>
      </c>
      <c r="U44" s="127">
        <f>+(A!S47-B!T47)/(I!U76+H!U58)</f>
        <v>1.7862707398194826E-2</v>
      </c>
      <c r="V44" s="128">
        <f>+(A!T47-B!U47)/(I!V76+H!V58)</f>
        <v>1.6528381196510584E-2</v>
      </c>
      <c r="W44" s="127">
        <f>+(A!U47-B!V47)/(I!W76+H!W58)</f>
        <v>5.2967499613814382E-2</v>
      </c>
      <c r="X44" s="128">
        <f>+(A!V47-B!W47)/(I!X76+H!X58)</f>
        <v>7.1285519366371203E-2</v>
      </c>
      <c r="Y44" s="127">
        <f>+(A!W47-B!X47)/(I!Y76+H!Y58)</f>
        <v>4.1488217258811584E-2</v>
      </c>
      <c r="Z44" s="128">
        <f>+(A!X47-B!Y47)/(I!Z76+H!Z58)</f>
        <v>1.7370016658026073E-2</v>
      </c>
      <c r="AA44" s="127">
        <f>+(A!Y47-B!Z47)/(I!AA76+H!AA58)</f>
        <v>1.9693417252716373E-2</v>
      </c>
    </row>
    <row r="45" spans="4:27" x14ac:dyDescent="0.25">
      <c r="D45" s="187" t="s">
        <v>18</v>
      </c>
      <c r="E45" s="188"/>
      <c r="F45" s="129">
        <f>+(A!D48-B!E48)/(I!F77+H!F59)</f>
        <v>-0.24146128237045864</v>
      </c>
      <c r="G45" s="130">
        <f>+(A!E48-B!F48)/(I!G77+H!G59)</f>
        <v>-0.26731359757953271</v>
      </c>
      <c r="H45" s="131">
        <f>+(A!F48-B!G48)/(I!H77+H!H59)</f>
        <v>-0.25398496789618352</v>
      </c>
      <c r="I45" s="130">
        <f>+(A!G48-B!H48)/(I!I77+H!I59)</f>
        <v>-0.2578281371035866</v>
      </c>
      <c r="J45" s="131">
        <f>+(A!H48-B!I48)/(I!J77+H!J59)</f>
        <v>-0.37582195562566129</v>
      </c>
      <c r="K45" s="130">
        <f>+(A!I48-B!J48)/(I!K77+H!K59)</f>
        <v>-0.29417607571023818</v>
      </c>
      <c r="L45" s="131">
        <f>+(A!J48-B!K48)/(I!L77+H!L59)</f>
        <v>-0.3015721473466344</v>
      </c>
      <c r="M45" s="130">
        <f>+(A!K48-B!L48)/(I!M77+H!M59)</f>
        <v>-0.21261806197161195</v>
      </c>
      <c r="N45" s="131">
        <f>+(A!L48-B!M48)/(I!N77+H!N59)</f>
        <v>-0.11172033553230468</v>
      </c>
      <c r="O45" s="130">
        <f>+(A!M48-B!N48)/(I!O77+H!O59)</f>
        <v>-3.3325205251926095E-2</v>
      </c>
      <c r="P45" s="131">
        <f>+(A!N48-B!O48)/(I!P77+H!P59)</f>
        <v>-4.3528220296707304E-2</v>
      </c>
      <c r="Q45" s="130">
        <f>+(A!O48-B!P48)/(I!Q77+H!Q59)</f>
        <v>-2.6572264445208646E-2</v>
      </c>
      <c r="R45" s="131">
        <f>+(A!P48-B!Q48)/(I!R77+H!R59)</f>
        <v>4.7561322423998263E-2</v>
      </c>
      <c r="S45" s="130">
        <f>+(A!Q48-B!R48)/(I!S77+H!S59)</f>
        <v>6.9113903742629851E-2</v>
      </c>
      <c r="T45" s="131">
        <f>+(A!R48-B!S48)/(I!T77+H!T59)</f>
        <v>4.6198992079065478E-2</v>
      </c>
      <c r="U45" s="130">
        <f>+(A!S48-B!T48)/(I!U77+H!U59)</f>
        <v>1.2188947231571176E-2</v>
      </c>
      <c r="V45" s="131">
        <f>+(A!T48-B!U48)/(I!V77+H!V59)</f>
        <v>1.1263490482294851E-2</v>
      </c>
      <c r="W45" s="130">
        <f>+(A!U48-B!V48)/(I!W77+H!W59)</f>
        <v>1.92741357571313E-2</v>
      </c>
      <c r="X45" s="131">
        <f>+(A!V48-B!W48)/(I!X77+H!X59)</f>
        <v>9.819757654106781E-3</v>
      </c>
      <c r="Y45" s="130">
        <f>+(A!W48-B!X48)/(I!Y77+H!Y59)</f>
        <v>2.9344905489882265E-3</v>
      </c>
      <c r="Z45" s="131">
        <f>+(A!X48-B!Y48)/(I!Z77+H!Z59)</f>
        <v>2.8312099812350479E-4</v>
      </c>
      <c r="AA45" s="130">
        <f>+(A!Y48-B!Z48)/(I!AA77+H!AA59)</f>
        <v>3.3434041291106982E-3</v>
      </c>
    </row>
    <row r="46" spans="4:27" x14ac:dyDescent="0.25">
      <c r="D46" s="180" t="s">
        <v>19</v>
      </c>
      <c r="E46" s="181"/>
      <c r="F46" s="129">
        <f>+(A!D49-B!E49)/(I!F78+H!F60)</f>
        <v>-1.3989619514062759E-2</v>
      </c>
      <c r="G46" s="130">
        <f>+(A!E49-B!F49)/(I!G78+H!G60)</f>
        <v>-2.2331888926422572E-2</v>
      </c>
      <c r="H46" s="131">
        <f>+(A!F49-B!G49)/(I!H78+H!H60)</f>
        <v>-3.8761920626769503E-2</v>
      </c>
      <c r="I46" s="130">
        <f>+(A!G49-B!H49)/(I!I78+H!I60)</f>
        <v>-2.9120232328955092E-2</v>
      </c>
      <c r="J46" s="131">
        <f>+(A!H49-B!I49)/(I!J78+H!J60)</f>
        <v>-9.0305878483122864E-3</v>
      </c>
      <c r="K46" s="130">
        <f>+(A!I49-B!J49)/(I!K78+H!K60)</f>
        <v>-1.2978753874067935E-2</v>
      </c>
      <c r="L46" s="131">
        <f>+(A!J49-B!K49)/(I!L78+H!L60)</f>
        <v>9.3719519398671857E-3</v>
      </c>
      <c r="M46" s="130">
        <f>+(A!K49-B!L49)/(I!M78+H!M60)</f>
        <v>-4.5538268958287744E-3</v>
      </c>
      <c r="N46" s="131">
        <f>+(A!L49-B!M49)/(I!N78+H!N60)</f>
        <v>-7.9167282178077732E-3</v>
      </c>
      <c r="O46" s="130">
        <f>+(A!M49-B!N49)/(I!O78+H!O60)</f>
        <v>-3.5524740109883438E-3</v>
      </c>
      <c r="P46" s="131">
        <f>+(A!N49-B!O49)/(I!P78+H!P60)</f>
        <v>-1.8317061077546813E-3</v>
      </c>
      <c r="Q46" s="130">
        <f>+(A!O49-B!P49)/(I!Q78+H!Q60)</f>
        <v>1.5609277918709721E-2</v>
      </c>
      <c r="R46" s="131">
        <f>+(A!P49-B!Q49)/(I!R78+H!R60)</f>
        <v>5.0458622013630008E-2</v>
      </c>
      <c r="S46" s="130">
        <f>+(A!Q49-B!R49)/(I!S78+H!S60)</f>
        <v>8.4058954462594343E-2</v>
      </c>
      <c r="T46" s="131">
        <f>+(A!R49-B!S49)/(I!T78+H!T60)</f>
        <v>6.6463171328574044E-2</v>
      </c>
      <c r="U46" s="130">
        <f>+(A!S49-B!T49)/(I!U78+H!U60)</f>
        <v>5.4750076687117347E-4</v>
      </c>
      <c r="V46" s="131">
        <f>+(A!T49-B!U49)/(I!V78+H!V60)</f>
        <v>3.0555014685889809E-3</v>
      </c>
      <c r="W46" s="130">
        <f>+(A!U49-B!V49)/(I!W78+H!W60)</f>
        <v>3.8178434414010247E-3</v>
      </c>
      <c r="X46" s="131">
        <f>+(A!V49-B!W49)/(I!X78+H!X60)</f>
        <v>-3.6789187342686205E-3</v>
      </c>
      <c r="Y46" s="130">
        <f>+(A!W49-B!X49)/(I!Y78+H!Y60)</f>
        <v>4.6680221754073493E-4</v>
      </c>
      <c r="Z46" s="131">
        <f>+(A!X49-B!Y49)/(I!Z78+H!Z60)</f>
        <v>7.1596081801396036E-4</v>
      </c>
      <c r="AA46" s="130">
        <f>+(A!Y49-B!Z49)/(I!AA78+H!AA60)</f>
        <v>-1.1889696644172404E-3</v>
      </c>
    </row>
    <row r="47" spans="4:27" x14ac:dyDescent="0.25">
      <c r="D47" s="187" t="s">
        <v>20</v>
      </c>
      <c r="E47" s="188"/>
      <c r="F47" s="129">
        <f>+(A!D50-B!E50)/(I!F79+H!F61)</f>
        <v>-6.00149706654311E-2</v>
      </c>
      <c r="G47" s="130">
        <f>+(A!E50-B!F50)/(I!G79+H!G61)</f>
        <v>-3.5023461987591972E-2</v>
      </c>
      <c r="H47" s="131">
        <f>+(A!F50-B!G50)/(I!H79+H!H61)</f>
        <v>-4.6436892967801756E-2</v>
      </c>
      <c r="I47" s="130">
        <f>+(A!G50-B!H50)/(I!I79+H!I61)</f>
        <v>-4.4514790088427701E-2</v>
      </c>
      <c r="J47" s="131">
        <f>+(A!H50-B!I50)/(I!J79+H!J61)</f>
        <v>-3.5045760399154254E-2</v>
      </c>
      <c r="K47" s="130">
        <f>+(A!I50-B!J50)/(I!K79+H!K61)</f>
        <v>-2.4430662976606256E-2</v>
      </c>
      <c r="L47" s="131">
        <f>+(A!J50-B!K50)/(I!L79+H!L61)</f>
        <v>-9.0614900368756902E-3</v>
      </c>
      <c r="M47" s="130">
        <f>+(A!K50-B!L50)/(I!M79+H!M61)</f>
        <v>-1.4700895766865714E-2</v>
      </c>
      <c r="N47" s="131">
        <f>+(A!L50-B!M50)/(I!N79+H!N61)</f>
        <v>-9.0605877670869514E-3</v>
      </c>
      <c r="O47" s="130">
        <f>+(A!M50-B!N50)/(I!O79+H!O61)</f>
        <v>-9.5417773317967702E-3</v>
      </c>
      <c r="P47" s="131">
        <f>+(A!N50-B!O50)/(I!P79+H!P61)</f>
        <v>-6.9288736296388128E-3</v>
      </c>
      <c r="Q47" s="130">
        <f>+(A!O50-B!P50)/(I!Q79+H!Q61)</f>
        <v>-1.6953937725156056E-2</v>
      </c>
      <c r="R47" s="131">
        <f>+(A!P50-B!Q50)/(I!R79+H!R61)</f>
        <v>-4.0086543127900946E-3</v>
      </c>
      <c r="S47" s="130">
        <f>+(A!Q50-B!R50)/(I!S79+H!S61)</f>
        <v>4.1029607409073816E-3</v>
      </c>
      <c r="T47" s="131">
        <f>+(A!R50-B!S50)/(I!T79+H!T61)</f>
        <v>1.4795291675124863E-2</v>
      </c>
      <c r="U47" s="130">
        <f>+(A!S50-B!T50)/(I!U79+H!U61)</f>
        <v>7.8718479084307034E-3</v>
      </c>
      <c r="V47" s="131">
        <f>+(A!T50-B!U50)/(I!V79+H!V61)</f>
        <v>8.1650650491345671E-3</v>
      </c>
      <c r="W47" s="130">
        <f>+(A!U50-B!V50)/(I!W79+H!W61)</f>
        <v>1.0166968595396574E-2</v>
      </c>
      <c r="X47" s="131">
        <f>+(A!V50-B!W50)/(I!X79+H!X61)</f>
        <v>9.0306447908405033E-3</v>
      </c>
      <c r="Y47" s="130">
        <f>+(A!W50-B!X50)/(I!Y79+H!Y61)</f>
        <v>7.5954659626777865E-3</v>
      </c>
      <c r="Z47" s="131">
        <f>+(A!X50-B!Y50)/(I!Z79+H!Z61)</f>
        <v>2.6297893294107712E-3</v>
      </c>
      <c r="AA47" s="130">
        <f>+(A!Y50-B!Z50)/(I!AA79+H!AA61)</f>
        <v>2.1133068224907985E-4</v>
      </c>
    </row>
    <row r="48" spans="4:27" x14ac:dyDescent="0.25">
      <c r="D48" s="180" t="s">
        <v>21</v>
      </c>
      <c r="E48" s="181"/>
      <c r="F48" s="129">
        <f>+(A!D51-B!E51)/(I!F80+H!F62)</f>
        <v>4.6040151203470665E-2</v>
      </c>
      <c r="G48" s="130">
        <f>+(A!E51-B!F51)/(I!G80+H!G62)</f>
        <v>2.5170692106471403E-2</v>
      </c>
      <c r="H48" s="131">
        <f>+(A!F51-B!G51)/(I!H80+H!H62)</f>
        <v>4.7844164603967398E-2</v>
      </c>
      <c r="I48" s="130">
        <f>+(A!G51-B!H51)/(I!I80+H!I62)</f>
        <v>1.4404913502103264E-2</v>
      </c>
      <c r="J48" s="131">
        <f>+(A!H51-B!I51)/(I!J80+H!J62)</f>
        <v>3.0674634400167194E-2</v>
      </c>
      <c r="K48" s="130">
        <f>+(A!I51-B!J51)/(I!K80+H!K62)</f>
        <v>6.751081176081114E-2</v>
      </c>
      <c r="L48" s="131">
        <f>+(A!J51-B!K51)/(I!L80+H!L62)</f>
        <v>9.2200326067484309E-2</v>
      </c>
      <c r="M48" s="130">
        <f>+(A!K51-B!L51)/(I!M80+H!M62)</f>
        <v>1.6711792716966899E-2</v>
      </c>
      <c r="N48" s="131">
        <f>+(A!L51-B!M51)/(I!N80+H!N62)</f>
        <v>3.363516144454276E-2</v>
      </c>
      <c r="O48" s="130">
        <f>+(A!M51-B!N51)/(I!O80+H!O62)</f>
        <v>2.8252188678320866E-2</v>
      </c>
      <c r="P48" s="131">
        <f>+(A!N51-B!O51)/(I!P80+H!P62)</f>
        <v>1.8479844222184086E-2</v>
      </c>
      <c r="Q48" s="130">
        <f>+(A!O51-B!P51)/(I!Q80+H!Q62)</f>
        <v>4.3536848260832907E-2</v>
      </c>
      <c r="R48" s="131">
        <f>+(A!P51-B!Q51)/(I!R80+H!R62)</f>
        <v>3.8970089658984006E-2</v>
      </c>
      <c r="S48" s="130">
        <f>+(A!Q51-B!R51)/(I!S80+H!S62)</f>
        <v>4.8847332313339382E-2</v>
      </c>
      <c r="T48" s="131">
        <f>+(A!R51-B!S51)/(I!T80+H!T62)</f>
        <v>2.3546405100863404E-2</v>
      </c>
      <c r="U48" s="130">
        <f>+(A!S51-B!T51)/(I!U80+H!U62)</f>
        <v>2.5226508818291807E-2</v>
      </c>
      <c r="V48" s="131">
        <f>+(A!T51-B!U51)/(I!V80+H!V62)</f>
        <v>1.0631555613005746E-2</v>
      </c>
      <c r="W48" s="130">
        <f>+(A!U51-B!V51)/(I!W80+H!W62)</f>
        <v>1.3037360681274961E-2</v>
      </c>
      <c r="X48" s="131">
        <f>+(A!V51-B!W51)/(I!X80+H!X62)</f>
        <v>-9.5454741671896545E-3</v>
      </c>
      <c r="Y48" s="130">
        <f>+(A!W51-B!X51)/(I!Y80+H!Y62)</f>
        <v>-3.9032743456610803E-4</v>
      </c>
      <c r="Z48" s="131">
        <f>+(A!X51-B!Y51)/(I!Z80+H!Z62)</f>
        <v>6.1775392601983743E-3</v>
      </c>
      <c r="AA48" s="130">
        <f>+(A!Y51-B!Z51)/(I!AA80+H!AA62)</f>
        <v>1.3473026690024223E-3</v>
      </c>
    </row>
    <row r="49" spans="4:27" x14ac:dyDescent="0.25">
      <c r="D49" s="187" t="s">
        <v>22</v>
      </c>
      <c r="E49" s="188"/>
      <c r="F49" s="129">
        <f>+(A!D52-B!E52)/(I!F81+H!F63)</f>
        <v>3.2283737494381405E-3</v>
      </c>
      <c r="G49" s="130">
        <f>+(A!E52-B!F52)/(I!G81+H!G63)</f>
        <v>-2.2580323908890542E-2</v>
      </c>
      <c r="H49" s="131">
        <f>+(A!F52-B!G52)/(I!H81+H!H63)</f>
        <v>-2.7564839532522291E-2</v>
      </c>
      <c r="I49" s="130">
        <f>+(A!G52-B!H52)/(I!I81+H!I63)</f>
        <v>-2.2557606654419905E-2</v>
      </c>
      <c r="J49" s="131">
        <f>+(A!H52-B!I52)/(I!J81+H!J63)</f>
        <v>-1.0517628476985334E-2</v>
      </c>
      <c r="K49" s="130">
        <f>+(A!I52-B!J52)/(I!K81+H!K63)</f>
        <v>-7.2452127431158753E-3</v>
      </c>
      <c r="L49" s="131">
        <f>+(A!J52-B!K52)/(I!L81+H!L63)</f>
        <v>5.1130469772404962E-4</v>
      </c>
      <c r="M49" s="130">
        <f>+(A!K52-B!L52)/(I!M81+H!M63)</f>
        <v>-8.7665472575681226E-3</v>
      </c>
      <c r="N49" s="131">
        <f>+(A!L52-B!M52)/(I!N81+H!N63)</f>
        <v>4.0635862031954736E-3</v>
      </c>
      <c r="O49" s="130">
        <f>+(A!M52-B!N52)/(I!O81+H!O63)</f>
        <v>-4.3277605344500406E-3</v>
      </c>
      <c r="P49" s="131">
        <f>+(A!N52-B!O52)/(I!P81+H!P63)</f>
        <v>-8.6537537239533783E-3</v>
      </c>
      <c r="Q49" s="130">
        <f>+(A!O52-B!P52)/(I!Q81+H!Q63)</f>
        <v>-1.5942893932300683E-3</v>
      </c>
      <c r="R49" s="131">
        <f>+(A!P52-B!Q52)/(I!R81+H!R63)</f>
        <v>2.2159236272912875E-2</v>
      </c>
      <c r="S49" s="130">
        <f>+(A!Q52-B!R52)/(I!S81+H!S63)</f>
        <v>3.2721054883721006E-2</v>
      </c>
      <c r="T49" s="131">
        <f>+(A!R52-B!S52)/(I!T81+H!T63)</f>
        <v>4.8544186023281075E-2</v>
      </c>
      <c r="U49" s="130">
        <f>+(A!S52-B!T52)/(I!U81+H!U63)</f>
        <v>1.2625945288931104E-2</v>
      </c>
      <c r="V49" s="131">
        <f>+(A!T52-B!U52)/(I!V81+H!V63)</f>
        <v>9.1977990780263835E-3</v>
      </c>
      <c r="W49" s="130">
        <f>+(A!U52-B!V52)/(I!W81+H!W63)</f>
        <v>1.0398565830323057E-2</v>
      </c>
      <c r="X49" s="131">
        <f>+(A!V52-B!W52)/(I!X81+H!X63)</f>
        <v>1.3359600348199682E-2</v>
      </c>
      <c r="Y49" s="130">
        <f>+(A!W52-B!X52)/(I!Y81+H!Y63)</f>
        <v>2.1614662346045053E-2</v>
      </c>
      <c r="Z49" s="131">
        <f>+(A!X52-B!Y52)/(I!Z81+H!Z63)</f>
        <v>1.9607040867374744E-2</v>
      </c>
      <c r="AA49" s="130">
        <f>+(A!Y52-B!Z52)/(I!AA81+H!AA63)</f>
        <v>1.0636829449890448E-2</v>
      </c>
    </row>
    <row r="50" spans="4:27" x14ac:dyDescent="0.25">
      <c r="D50" s="180" t="s">
        <v>23</v>
      </c>
      <c r="E50" s="181"/>
      <c r="F50" s="129">
        <f>+(A!D53-B!E53)/(I!F82+H!F64)</f>
        <v>-5.2023439728077013E-2</v>
      </c>
      <c r="G50" s="130">
        <f>+(A!E53-B!F53)/(I!G82+H!G64)</f>
        <v>-6.0735474875743538E-2</v>
      </c>
      <c r="H50" s="131">
        <f>+(A!F53-B!G53)/(I!H82+H!H64)</f>
        <v>-7.3619770413232588E-2</v>
      </c>
      <c r="I50" s="130">
        <f>+(A!G53-B!H53)/(I!I82+H!I64)</f>
        <v>-4.9020508707186765E-2</v>
      </c>
      <c r="J50" s="131">
        <f>+(A!H53-B!I53)/(I!J82+H!J64)</f>
        <v>-3.1182086760734523E-3</v>
      </c>
      <c r="K50" s="130">
        <f>+(A!I53-B!J53)/(I!K82+H!K64)</f>
        <v>-6.9659751843639903E-3</v>
      </c>
      <c r="L50" s="131">
        <f>+(A!J53-B!K53)/(I!L82+H!L64)</f>
        <v>2.3450472665190795E-2</v>
      </c>
      <c r="M50" s="130">
        <f>+(A!K53-B!L53)/(I!M82+H!M64)</f>
        <v>-7.9251913490806253E-3</v>
      </c>
      <c r="N50" s="131">
        <f>+(A!L53-B!M53)/(I!N82+H!N64)</f>
        <v>-5.0474794631864994E-2</v>
      </c>
      <c r="O50" s="130">
        <f>+(A!M53-B!N53)/(I!O82+H!O64)</f>
        <v>-3.5698168305272664E-2</v>
      </c>
      <c r="P50" s="131">
        <f>+(A!N53-B!O53)/(I!P82+H!P64)</f>
        <v>-3.186900876770607E-2</v>
      </c>
      <c r="Q50" s="130">
        <f>+(A!O53-B!P53)/(I!Q82+H!Q64)</f>
        <v>-1.5361085682546969E-2</v>
      </c>
      <c r="R50" s="131">
        <f>+(A!P53-B!Q53)/(I!R82+H!R64)</f>
        <v>2.836051157239379E-2</v>
      </c>
      <c r="S50" s="130">
        <f>+(A!Q53-B!R53)/(I!S82+H!S64)</f>
        <v>7.9036070585756943E-2</v>
      </c>
      <c r="T50" s="131">
        <f>+(A!R53-B!S53)/(I!T82+H!T64)</f>
        <v>8.7630510714614959E-2</v>
      </c>
      <c r="U50" s="130">
        <f>+(A!S53-B!T53)/(I!U82+H!U64)</f>
        <v>1.9479807577822326E-2</v>
      </c>
      <c r="V50" s="131">
        <f>+(A!T53-B!U53)/(I!V82+H!V64)</f>
        <v>1.2782447169902312E-2</v>
      </c>
      <c r="W50" s="130">
        <f>+(A!U53-B!V53)/(I!W82+H!W64)</f>
        <v>2.9473396385694281E-2</v>
      </c>
      <c r="X50" s="131">
        <f>+(A!V53-B!W53)/(I!X82+H!X64)</f>
        <v>2.3561259254589E-2</v>
      </c>
      <c r="Y50" s="130">
        <f>+(A!W53-B!X53)/(I!Y82+H!Y64)</f>
        <v>2.2849001612570485E-2</v>
      </c>
      <c r="Z50" s="131">
        <f>+(A!X53-B!Y53)/(I!Z82+H!Z64)</f>
        <v>1.2080129099123642E-2</v>
      </c>
      <c r="AA50" s="130">
        <f>+(A!Y53-B!Z53)/(I!AA82+H!AA64)</f>
        <v>2.1281214997741103E-3</v>
      </c>
    </row>
    <row r="51" spans="4:27" x14ac:dyDescent="0.25">
      <c r="D51" s="187" t="s">
        <v>24</v>
      </c>
      <c r="E51" s="188"/>
      <c r="F51" s="129">
        <f>+(A!D54-B!E54)/(I!F83+H!F65)</f>
        <v>-3.5630297238438309E-2</v>
      </c>
      <c r="G51" s="130">
        <f>+(A!E54-B!F54)/(I!G83+H!G65)</f>
        <v>-2.5657704002604368E-2</v>
      </c>
      <c r="H51" s="131">
        <f>+(A!F54-B!G54)/(I!H83+H!H65)</f>
        <v>-1.0208957566221031E-2</v>
      </c>
      <c r="I51" s="130">
        <f>+(A!G54-B!H54)/(I!I83+H!I65)</f>
        <v>1.8500541750683271E-3</v>
      </c>
      <c r="J51" s="131">
        <f>+(A!H54-B!I54)/(I!J83+H!J65)</f>
        <v>1.7762204100757531E-2</v>
      </c>
      <c r="K51" s="130">
        <f>+(A!I54-B!J54)/(I!K83+H!K65)</f>
        <v>5.1589942093322967E-2</v>
      </c>
      <c r="L51" s="131">
        <f>+(A!J54-B!K54)/(I!L83+H!L65)</f>
        <v>6.1803851149174305E-2</v>
      </c>
      <c r="M51" s="130">
        <f>+(A!K54-B!L54)/(I!M83+H!M65)</f>
        <v>2.7862774272583289E-2</v>
      </c>
      <c r="N51" s="131">
        <f>+(A!L54-B!M54)/(I!N83+H!N65)</f>
        <v>-7.0399236759559303E-4</v>
      </c>
      <c r="O51" s="130">
        <f>+(A!M54-B!N54)/(I!O83+H!O65)</f>
        <v>3.5414759636941406E-2</v>
      </c>
      <c r="P51" s="131">
        <f>+(A!N54-B!O54)/(I!P83+H!P65)</f>
        <v>4.9907383841033416E-2</v>
      </c>
      <c r="Q51" s="130">
        <f>+(A!O54-B!P54)/(I!Q83+H!Q65)</f>
        <v>4.2628307452087358E-2</v>
      </c>
      <c r="R51" s="131">
        <f>+(A!P54-B!Q54)/(I!R83+H!R65)</f>
        <v>7.2456824759947538E-2</v>
      </c>
      <c r="S51" s="130">
        <f>+(A!Q54-B!R54)/(I!S83+H!S65)</f>
        <v>4.5112403610408122E-2</v>
      </c>
      <c r="T51" s="131">
        <f>+(A!R54-B!S54)/(I!T83+H!T65)</f>
        <v>3.4996087343271733E-2</v>
      </c>
      <c r="U51" s="130">
        <f>+(A!S54-B!T54)/(I!U83+H!U65)</f>
        <v>8.248149875459368E-3</v>
      </c>
      <c r="V51" s="131">
        <f>+(A!T54-B!U54)/(I!V83+H!V65)</f>
        <v>6.2376851370720418E-3</v>
      </c>
      <c r="W51" s="130">
        <f>+(A!U54-B!V54)/(I!W83+H!W65)</f>
        <v>8.9765709551233603E-3</v>
      </c>
      <c r="X51" s="131">
        <f>+(A!V54-B!W54)/(I!X83+H!X65)</f>
        <v>5.4642530258880422E-3</v>
      </c>
      <c r="Y51" s="130">
        <f>+(A!W54-B!X54)/(I!Y83+H!Y65)</f>
        <v>4.7778966600215507E-3</v>
      </c>
      <c r="Z51" s="131">
        <f>+(A!X54-B!Y54)/(I!Z83+H!Z65)</f>
        <v>4.5885577705987741E-3</v>
      </c>
      <c r="AA51" s="130">
        <f>+(A!Y54-B!Z54)/(I!AA83+H!AA65)</f>
        <v>4.0616998946818236E-3</v>
      </c>
    </row>
    <row r="52" spans="4:27" x14ac:dyDescent="0.25">
      <c r="D52" s="180" t="s">
        <v>25</v>
      </c>
      <c r="E52" s="181"/>
      <c r="F52" s="129">
        <f>+(A!D55-B!E55)/(I!F84+H!F66)</f>
        <v>9.7498636364465804E-2</v>
      </c>
      <c r="G52" s="130">
        <f>+(A!E55-B!F55)/(I!G84+H!G66)</f>
        <v>5.6267392486077018E-2</v>
      </c>
      <c r="H52" s="131">
        <f>+(A!F55-B!G55)/(I!H84+H!H66)</f>
        <v>5.4842835720528629E-2</v>
      </c>
      <c r="I52" s="130">
        <f>+(A!G55-B!H55)/(I!I84+H!I66)</f>
        <v>7.1404127069224804E-2</v>
      </c>
      <c r="J52" s="131">
        <f>+(A!H55-B!I55)/(I!J84+H!J66)</f>
        <v>7.6501458596065192E-2</v>
      </c>
      <c r="K52" s="130">
        <f>+(A!I55-B!J55)/(I!K84+H!K66)</f>
        <v>0.10939211740980156</v>
      </c>
      <c r="L52" s="131">
        <f>+(A!J55-B!K55)/(I!L84+H!L66)</f>
        <v>0.135666172721948</v>
      </c>
      <c r="M52" s="130">
        <f>+(A!K55-B!L55)/(I!M84+H!M66)</f>
        <v>8.2864257618031567E-2</v>
      </c>
      <c r="N52" s="131">
        <f>+(A!L55-B!M55)/(I!N84+H!N66)</f>
        <v>3.5288365914604804E-2</v>
      </c>
      <c r="O52" s="130">
        <f>+(A!M55-B!N55)/(I!O84+H!O66)</f>
        <v>7.078797722859187E-2</v>
      </c>
      <c r="P52" s="131">
        <f>+(A!N55-B!O55)/(I!P84+H!P66)</f>
        <v>8.8449965855052021E-2</v>
      </c>
      <c r="Q52" s="130">
        <f>+(A!O55-B!P55)/(I!Q84+H!Q66)</f>
        <v>0.1085325176316424</v>
      </c>
      <c r="R52" s="131">
        <f>+(A!P55-B!Q55)/(I!R84+H!R66)</f>
        <v>0.24561810215001934</v>
      </c>
      <c r="S52" s="130">
        <f>+(A!Q55-B!R55)/(I!S84+H!S66)</f>
        <v>0.22839864017668648</v>
      </c>
      <c r="T52" s="131">
        <f>+(A!R55-B!S55)/(I!T84+H!T66)</f>
        <v>0.12478595868694201</v>
      </c>
      <c r="U52" s="130">
        <f>+(A!S55-B!T55)/(I!U84+H!U66)</f>
        <v>6.2197811169369586E-2</v>
      </c>
      <c r="V52" s="131">
        <f>+(A!T55-B!U55)/(I!V84+H!V66)</f>
        <v>4.373340452978882E-2</v>
      </c>
      <c r="W52" s="130">
        <f>+(A!U55-B!V55)/(I!W84+H!W66)</f>
        <v>4.8646004908753246E-2</v>
      </c>
      <c r="X52" s="131">
        <f>+(A!V55-B!W55)/(I!X84+H!X66)</f>
        <v>2.2905647159826424E-2</v>
      </c>
      <c r="Y52" s="130">
        <f>+(A!W55-B!X55)/(I!Y84+H!Y66)</f>
        <v>1.1560462308877816E-2</v>
      </c>
      <c r="Z52" s="131">
        <f>+(A!X55-B!Y55)/(I!Z84+H!Z66)</f>
        <v>8.6139213824028473E-3</v>
      </c>
      <c r="AA52" s="130">
        <f>+(A!Y55-B!Z55)/(I!AA84+H!AA66)</f>
        <v>4.1714437559363512E-3</v>
      </c>
    </row>
    <row r="53" spans="4:27" ht="15.75" thickBot="1" x14ac:dyDescent="0.3">
      <c r="D53" s="189" t="s">
        <v>26</v>
      </c>
      <c r="E53" s="190"/>
      <c r="F53" s="132">
        <f>+(A!D56-B!E56)/(I!F85+H!F67)</f>
        <v>4.8808673572046517E-4</v>
      </c>
      <c r="G53" s="133">
        <f>+(A!E56-B!F56)/(I!G85+H!G67)</f>
        <v>4.8914526109448032E-8</v>
      </c>
      <c r="H53" s="134">
        <f>+(A!F56-B!G56)/(I!H85+H!H67)</f>
        <v>-1.5206449174433945E-5</v>
      </c>
      <c r="I53" s="133">
        <f>+(A!G56-B!H56)/(I!I85+H!I67)</f>
        <v>0</v>
      </c>
      <c r="J53" s="134">
        <f>+(A!H56-B!I56)/(I!J85+H!J67)</f>
        <v>2.73030907917869E-7</v>
      </c>
      <c r="K53" s="133">
        <f>+(A!I56-B!J56)/(I!K85+H!K67)</f>
        <v>0</v>
      </c>
      <c r="L53" s="134">
        <f>+(A!J56-B!K56)/(I!L85+H!L67)</f>
        <v>-4.2243030065993874E-4</v>
      </c>
      <c r="M53" s="133">
        <f>+(A!K56-B!L56)/(I!M85+H!M67)</f>
        <v>-5.8063144359751264E-4</v>
      </c>
      <c r="N53" s="134">
        <f>+(A!L56-B!M56)/(I!N85+H!N67)</f>
        <v>-7.23131268086771E-4</v>
      </c>
      <c r="O53" s="133">
        <f>+(A!M56-B!N56)/(I!O85+H!O67)</f>
        <v>-2.7873574509704039E-4</v>
      </c>
      <c r="P53" s="134">
        <f>+(A!N56-B!O56)/(I!P85+H!P67)</f>
        <v>-4.1472090557688338E-4</v>
      </c>
      <c r="Q53" s="133">
        <f>+(A!O56-B!P56)/(I!Q85+H!Q67)</f>
        <v>-2.2533125572604616E-4</v>
      </c>
      <c r="R53" s="134">
        <f>+(A!P56-B!Q56)/(I!R85+H!R67)</f>
        <v>-3.7952452340371252E-4</v>
      </c>
      <c r="S53" s="133">
        <f>+(A!Q56-B!R56)/(I!S85+H!S67)</f>
        <v>-4.6951082570915337E-3</v>
      </c>
      <c r="T53" s="134">
        <f>+(A!R56-B!S56)/(I!T85+H!T67)</f>
        <v>2.4626963369161328E-5</v>
      </c>
      <c r="U53" s="133">
        <f>+(A!S56-B!T56)/(I!U85+H!U67)</f>
        <v>-6.9318773040695492E-5</v>
      </c>
      <c r="V53" s="134">
        <f>+(A!T56-B!U56)/(I!V85+H!V67)</f>
        <v>-6.749751256986881E-6</v>
      </c>
      <c r="W53" s="133">
        <f>+(A!U56-B!V56)/(I!W85+H!W67)</f>
        <v>1.5817174181301111E-5</v>
      </c>
      <c r="X53" s="134">
        <f>+(A!V56-B!W56)/(I!X85+H!X67)</f>
        <v>-1.399195215950957E-5</v>
      </c>
      <c r="Y53" s="133">
        <f>+(A!W56-B!X56)/(I!Y85+H!Y67)</f>
        <v>-3.1767272706049179E-5</v>
      </c>
      <c r="Z53" s="134">
        <f>+(A!X56-B!Y56)/(I!Z85+H!Z67)</f>
        <v>-8.5845705329251198E-5</v>
      </c>
      <c r="AA53" s="133">
        <f>+(A!Y56-B!Z56)/(I!AA85+H!AA67)</f>
        <v>-1.6511053525772077E-4</v>
      </c>
    </row>
    <row r="54" spans="4:27" x14ac:dyDescent="0.25">
      <c r="D54" s="1" t="s">
        <v>57</v>
      </c>
    </row>
    <row r="55" spans="4:27" ht="15.75" thickBot="1" x14ac:dyDescent="0.3"/>
    <row r="56" spans="4:27" ht="15.75" thickBot="1" x14ac:dyDescent="0.3">
      <c r="D56" s="8" t="s">
        <v>15</v>
      </c>
      <c r="E56" s="9"/>
      <c r="F56" s="18">
        <v>1995</v>
      </c>
      <c r="G56" s="10">
        <v>1996</v>
      </c>
      <c r="H56" s="18">
        <v>1997</v>
      </c>
      <c r="I56" s="10">
        <v>1998</v>
      </c>
      <c r="J56" s="18">
        <v>1999</v>
      </c>
      <c r="K56" s="10">
        <v>2000</v>
      </c>
      <c r="L56" s="18">
        <v>2001</v>
      </c>
      <c r="M56" s="10">
        <v>2002</v>
      </c>
      <c r="N56" s="18">
        <v>2003</v>
      </c>
      <c r="O56" s="10">
        <v>2004</v>
      </c>
      <c r="P56" s="18">
        <v>2005</v>
      </c>
      <c r="Q56" s="10">
        <v>2006</v>
      </c>
      <c r="R56" s="18">
        <v>2007</v>
      </c>
      <c r="S56" s="10">
        <v>2008</v>
      </c>
      <c r="T56" s="18">
        <v>2009</v>
      </c>
      <c r="U56" s="10">
        <v>2010</v>
      </c>
      <c r="V56" s="18">
        <v>2011</v>
      </c>
      <c r="W56" s="10">
        <v>2012</v>
      </c>
      <c r="X56" s="18">
        <v>2013</v>
      </c>
      <c r="Y56" s="10">
        <v>2014</v>
      </c>
      <c r="Z56" s="18">
        <v>2015</v>
      </c>
      <c r="AA56" s="11">
        <v>2016</v>
      </c>
    </row>
    <row r="57" spans="4:27" ht="15.75" thickBot="1" x14ac:dyDescent="0.3">
      <c r="D57" s="185" t="s">
        <v>16</v>
      </c>
      <c r="E57" s="186"/>
      <c r="F57" s="100">
        <v>13883488.255999999</v>
      </c>
      <c r="G57" s="101">
        <v>13680470.016000001</v>
      </c>
      <c r="H57" s="100">
        <v>15378803.711999999</v>
      </c>
      <c r="I57" s="101">
        <v>14677125.119999999</v>
      </c>
      <c r="J57" s="100">
        <v>10659186.687999999</v>
      </c>
      <c r="K57" s="101">
        <v>11757001.450999999</v>
      </c>
      <c r="L57" s="100">
        <v>12820352.186000001</v>
      </c>
      <c r="M57" s="101">
        <v>12689965.005999999</v>
      </c>
      <c r="N57" s="100">
        <v>13880612.939999999</v>
      </c>
      <c r="O57" s="101">
        <v>17099536.991999999</v>
      </c>
      <c r="P57" s="100">
        <v>21204162.067000002</v>
      </c>
      <c r="Q57" s="101">
        <v>26162439.964000002</v>
      </c>
      <c r="R57" s="100">
        <v>32897045.324999999</v>
      </c>
      <c r="S57" s="101">
        <v>39668840.244999997</v>
      </c>
      <c r="T57" s="100">
        <v>32897671.469999999</v>
      </c>
      <c r="U57" s="101">
        <v>40682507.645999998</v>
      </c>
      <c r="V57" s="100">
        <v>54674822.112999998</v>
      </c>
      <c r="W57" s="101">
        <v>58087854.464000002</v>
      </c>
      <c r="X57" s="100">
        <v>59381196.537</v>
      </c>
      <c r="Y57" s="101">
        <v>64027609.807999998</v>
      </c>
      <c r="Z57" s="100">
        <v>54035533.652999997</v>
      </c>
      <c r="AA57" s="102">
        <v>44831142.873999998</v>
      </c>
    </row>
    <row r="58" spans="4:27" x14ac:dyDescent="0.25">
      <c r="D58" s="180" t="s">
        <v>17</v>
      </c>
      <c r="E58" s="181"/>
      <c r="F58" s="103">
        <v>1059003.3529999999</v>
      </c>
      <c r="G58" s="104">
        <v>1388221.4990000001</v>
      </c>
      <c r="H58" s="103">
        <v>1385154.602</v>
      </c>
      <c r="I58" s="104">
        <v>1402805.66</v>
      </c>
      <c r="J58" s="103">
        <v>1075103.058</v>
      </c>
      <c r="K58" s="104">
        <v>1115048.2949999999</v>
      </c>
      <c r="L58" s="103">
        <v>1201348.7849999999</v>
      </c>
      <c r="M58" s="104">
        <v>1206032.7879999999</v>
      </c>
      <c r="N58" s="103">
        <v>1197608.871</v>
      </c>
      <c r="O58" s="104">
        <v>1374285.8259999999</v>
      </c>
      <c r="P58" s="103">
        <v>1485158.7860000001</v>
      </c>
      <c r="Q58" s="104">
        <v>1890249.9850000001</v>
      </c>
      <c r="R58" s="103">
        <v>2513325.048</v>
      </c>
      <c r="S58" s="104">
        <v>3344757.426</v>
      </c>
      <c r="T58" s="103">
        <v>2808656.2429999998</v>
      </c>
      <c r="U58" s="104">
        <v>3183462.34</v>
      </c>
      <c r="V58" s="103">
        <v>4121230.5290000001</v>
      </c>
      <c r="W58" s="104">
        <v>4825274.6390000004</v>
      </c>
      <c r="X58" s="103">
        <v>4847604.4359999998</v>
      </c>
      <c r="Y58" s="104">
        <v>4888451.95</v>
      </c>
      <c r="Z58" s="103">
        <v>4460743.5199999996</v>
      </c>
      <c r="AA58" s="105">
        <v>4538959.7549999999</v>
      </c>
    </row>
    <row r="59" spans="4:27" x14ac:dyDescent="0.25">
      <c r="D59" s="187" t="s">
        <v>18</v>
      </c>
      <c r="E59" s="188"/>
      <c r="F59" s="106">
        <v>64571.411</v>
      </c>
      <c r="G59" s="107">
        <v>85870.33</v>
      </c>
      <c r="H59" s="106">
        <v>100703.848</v>
      </c>
      <c r="I59" s="107">
        <v>90012.235000000001</v>
      </c>
      <c r="J59" s="106">
        <v>102118.345</v>
      </c>
      <c r="K59" s="107">
        <v>76908.659</v>
      </c>
      <c r="L59" s="106">
        <v>98757.85</v>
      </c>
      <c r="M59" s="107">
        <v>83622.975000000006</v>
      </c>
      <c r="N59" s="106">
        <v>91223.023000000001</v>
      </c>
      <c r="O59" s="107">
        <v>118649.251</v>
      </c>
      <c r="P59" s="106">
        <v>93744.350999999995</v>
      </c>
      <c r="Q59" s="107">
        <v>104619.52899999999</v>
      </c>
      <c r="R59" s="106">
        <v>129444.42600000001</v>
      </c>
      <c r="S59" s="107">
        <v>130126.861</v>
      </c>
      <c r="T59" s="106">
        <v>114201.489</v>
      </c>
      <c r="U59" s="107">
        <v>126803.3</v>
      </c>
      <c r="V59" s="106">
        <v>159474.72200000001</v>
      </c>
      <c r="W59" s="107">
        <v>243603.16899999999</v>
      </c>
      <c r="X59" s="106">
        <v>264352.54300000001</v>
      </c>
      <c r="Y59" s="107">
        <v>277838.38199999998</v>
      </c>
      <c r="Z59" s="106">
        <v>362454.96399999998</v>
      </c>
      <c r="AA59" s="108">
        <v>480806.98200000002</v>
      </c>
    </row>
    <row r="60" spans="4:27" x14ac:dyDescent="0.25">
      <c r="D60" s="180" t="s">
        <v>19</v>
      </c>
      <c r="E60" s="181"/>
      <c r="F60" s="103">
        <v>493431.37300000002</v>
      </c>
      <c r="G60" s="104">
        <v>482098.46299999999</v>
      </c>
      <c r="H60" s="103">
        <v>529412.29</v>
      </c>
      <c r="I60" s="104">
        <v>442458.88699999999</v>
      </c>
      <c r="J60" s="103">
        <v>359748.18400000001</v>
      </c>
      <c r="K60" s="104">
        <v>487214.397</v>
      </c>
      <c r="L60" s="103">
        <v>439788.45699999999</v>
      </c>
      <c r="M60" s="104">
        <v>479874.89399999997</v>
      </c>
      <c r="N60" s="103">
        <v>524661.696</v>
      </c>
      <c r="O60" s="104">
        <v>557112.75699999998</v>
      </c>
      <c r="P60" s="103">
        <v>564595.853</v>
      </c>
      <c r="Q60" s="104">
        <v>681088.94900000002</v>
      </c>
      <c r="R60" s="103">
        <v>778156.38699999999</v>
      </c>
      <c r="S60" s="104">
        <v>920157.41799999995</v>
      </c>
      <c r="T60" s="103">
        <v>669918.46900000004</v>
      </c>
      <c r="U60" s="104">
        <v>861231.94900000002</v>
      </c>
      <c r="V60" s="103">
        <v>1009258.7709999999</v>
      </c>
      <c r="W60" s="104">
        <v>936071.64500000002</v>
      </c>
      <c r="X60" s="103">
        <v>913587.92500000005</v>
      </c>
      <c r="Y60" s="104">
        <v>942299.83799999999</v>
      </c>
      <c r="Z60" s="103">
        <v>866797.01</v>
      </c>
      <c r="AA60" s="105">
        <v>784473.098</v>
      </c>
    </row>
    <row r="61" spans="4:27" x14ac:dyDescent="0.25">
      <c r="D61" s="187" t="s">
        <v>20</v>
      </c>
      <c r="E61" s="188"/>
      <c r="F61" s="106">
        <v>387031.89199999999</v>
      </c>
      <c r="G61" s="107">
        <v>360688.93300000002</v>
      </c>
      <c r="H61" s="106">
        <v>451595.69400000002</v>
      </c>
      <c r="I61" s="107">
        <v>313823.27799999999</v>
      </c>
      <c r="J61" s="106">
        <v>262833.68</v>
      </c>
      <c r="K61" s="107">
        <v>241248.774</v>
      </c>
      <c r="L61" s="106">
        <v>196857.03400000001</v>
      </c>
      <c r="M61" s="107">
        <v>195922.22399999999</v>
      </c>
      <c r="N61" s="106">
        <v>244247.329</v>
      </c>
      <c r="O61" s="107">
        <v>267989.94699999999</v>
      </c>
      <c r="P61" s="106">
        <v>551262.28799999994</v>
      </c>
      <c r="Q61" s="107">
        <v>687232.44499999995</v>
      </c>
      <c r="R61" s="106">
        <v>913700.46200000006</v>
      </c>
      <c r="S61" s="107">
        <v>1814455.675</v>
      </c>
      <c r="T61" s="106">
        <v>1238418.93</v>
      </c>
      <c r="U61" s="107">
        <v>2080267.061</v>
      </c>
      <c r="V61" s="106">
        <v>3853231.4730000002</v>
      </c>
      <c r="W61" s="107">
        <v>5659974.0049999999</v>
      </c>
      <c r="X61" s="106">
        <v>6386699.7139999997</v>
      </c>
      <c r="Y61" s="107">
        <v>7554372.9469999997</v>
      </c>
      <c r="Z61" s="106">
        <v>5132630.2249999996</v>
      </c>
      <c r="AA61" s="108">
        <v>3832058.2749999999</v>
      </c>
    </row>
    <row r="62" spans="4:27" x14ac:dyDescent="0.25">
      <c r="D62" s="180" t="s">
        <v>21</v>
      </c>
      <c r="E62" s="181"/>
      <c r="F62" s="103">
        <v>122775.674</v>
      </c>
      <c r="G62" s="104">
        <v>140226.351</v>
      </c>
      <c r="H62" s="103">
        <v>119647.53599999999</v>
      </c>
      <c r="I62" s="104">
        <v>166770.43400000001</v>
      </c>
      <c r="J62" s="103">
        <v>128109.378</v>
      </c>
      <c r="K62" s="104">
        <v>117547.1</v>
      </c>
      <c r="L62" s="103">
        <v>105652.53599999999</v>
      </c>
      <c r="M62" s="104">
        <v>115282.681</v>
      </c>
      <c r="N62" s="103">
        <v>149218.38399999999</v>
      </c>
      <c r="O62" s="104">
        <v>173374.75200000001</v>
      </c>
      <c r="P62" s="103">
        <v>163269.568</v>
      </c>
      <c r="Q62" s="104">
        <v>171002.42499999999</v>
      </c>
      <c r="R62" s="103">
        <v>236318.019</v>
      </c>
      <c r="S62" s="104">
        <v>407619.75900000002</v>
      </c>
      <c r="T62" s="103">
        <v>289370.70699999999</v>
      </c>
      <c r="U62" s="104">
        <v>454537.19</v>
      </c>
      <c r="V62" s="103">
        <v>611455.09400000004</v>
      </c>
      <c r="W62" s="104">
        <v>602641.59299999999</v>
      </c>
      <c r="X62" s="103">
        <v>500826.34299999999</v>
      </c>
      <c r="Y62" s="104">
        <v>555650.07299999997</v>
      </c>
      <c r="Z62" s="103">
        <v>482593.22100000002</v>
      </c>
      <c r="AA62" s="105">
        <v>588183.75199999998</v>
      </c>
    </row>
    <row r="63" spans="4:27" x14ac:dyDescent="0.25">
      <c r="D63" s="187" t="s">
        <v>22</v>
      </c>
      <c r="E63" s="188"/>
      <c r="F63" s="106">
        <v>2514864.5469999998</v>
      </c>
      <c r="G63" s="107">
        <v>2488250.4369999999</v>
      </c>
      <c r="H63" s="106">
        <v>2735844.7059999998</v>
      </c>
      <c r="I63" s="107">
        <v>2733053.6460000002</v>
      </c>
      <c r="J63" s="106">
        <v>2357074.3029999998</v>
      </c>
      <c r="K63" s="107">
        <v>2732465.8539999998</v>
      </c>
      <c r="L63" s="106">
        <v>2783667.8509999998</v>
      </c>
      <c r="M63" s="107">
        <v>2836599.66</v>
      </c>
      <c r="N63" s="106">
        <v>3055469.31</v>
      </c>
      <c r="O63" s="107">
        <v>3693447.483</v>
      </c>
      <c r="P63" s="106">
        <v>4401427.6229999997</v>
      </c>
      <c r="Q63" s="107">
        <v>5230207.1469999999</v>
      </c>
      <c r="R63" s="106">
        <v>6088977.0499999998</v>
      </c>
      <c r="S63" s="107">
        <v>7407698.8870000001</v>
      </c>
      <c r="T63" s="106">
        <v>6123263.4709999999</v>
      </c>
      <c r="U63" s="107">
        <v>7456061.9749999996</v>
      </c>
      <c r="V63" s="106">
        <v>9202692.1400000006</v>
      </c>
      <c r="W63" s="107">
        <v>9833208.7009999994</v>
      </c>
      <c r="X63" s="106">
        <v>10318548.818</v>
      </c>
      <c r="Y63" s="107">
        <v>10785267.879000001</v>
      </c>
      <c r="Z63" s="106">
        <v>10043318.554</v>
      </c>
      <c r="AA63" s="108">
        <v>8954308.5170000009</v>
      </c>
    </row>
    <row r="64" spans="4:27" x14ac:dyDescent="0.25">
      <c r="D64" s="180" t="s">
        <v>23</v>
      </c>
      <c r="E64" s="181"/>
      <c r="F64" s="103">
        <v>2405514.9169999999</v>
      </c>
      <c r="G64" s="104">
        <v>2256821.9300000002</v>
      </c>
      <c r="H64" s="103">
        <v>2487905.3909999998</v>
      </c>
      <c r="I64" s="104">
        <v>2341007.4180000001</v>
      </c>
      <c r="J64" s="103">
        <v>1652493.68</v>
      </c>
      <c r="K64" s="104">
        <v>2106017.1809999999</v>
      </c>
      <c r="L64" s="103">
        <v>2093493.2819999999</v>
      </c>
      <c r="M64" s="104">
        <v>2041621.0819999999</v>
      </c>
      <c r="N64" s="103">
        <v>2186468.3259999999</v>
      </c>
      <c r="O64" s="104">
        <v>2944836.736</v>
      </c>
      <c r="P64" s="103">
        <v>3659480.4279999998</v>
      </c>
      <c r="Q64" s="104">
        <v>4609381.79</v>
      </c>
      <c r="R64" s="103">
        <v>5793730.6540000001</v>
      </c>
      <c r="S64" s="104">
        <v>6713758.6710000001</v>
      </c>
      <c r="T64" s="103">
        <v>4930120.8990000002</v>
      </c>
      <c r="U64" s="104">
        <v>6389495.318</v>
      </c>
      <c r="V64" s="103">
        <v>8551982.5800000001</v>
      </c>
      <c r="W64" s="104">
        <v>8651594.9399999995</v>
      </c>
      <c r="X64" s="103">
        <v>8321242.9879999999</v>
      </c>
      <c r="Y64" s="104">
        <v>9041363.909</v>
      </c>
      <c r="Z64" s="103">
        <v>7581940.1890000002</v>
      </c>
      <c r="AA64" s="105">
        <v>6493445.5609999998</v>
      </c>
    </row>
    <row r="65" spans="4:27" x14ac:dyDescent="0.25">
      <c r="D65" s="187" t="s">
        <v>24</v>
      </c>
      <c r="E65" s="188"/>
      <c r="F65" s="106">
        <v>5184310.301</v>
      </c>
      <c r="G65" s="107">
        <v>5124888.693</v>
      </c>
      <c r="H65" s="106">
        <v>6015035.7929999996</v>
      </c>
      <c r="I65" s="107">
        <v>5669700.5800000001</v>
      </c>
      <c r="J65" s="106">
        <v>3675118.423</v>
      </c>
      <c r="K65" s="107">
        <v>3867022.8730000001</v>
      </c>
      <c r="L65" s="106">
        <v>4745504.3490000004</v>
      </c>
      <c r="M65" s="107">
        <v>4667370.2419999996</v>
      </c>
      <c r="N65" s="106">
        <v>5263917.4529999997</v>
      </c>
      <c r="O65" s="107">
        <v>6656391.8530000001</v>
      </c>
      <c r="P65" s="106">
        <v>8563775.6060000006</v>
      </c>
      <c r="Q65" s="107">
        <v>10508883.044</v>
      </c>
      <c r="R65" s="106">
        <v>13598246.868000001</v>
      </c>
      <c r="S65" s="107">
        <v>15562937.991</v>
      </c>
      <c r="T65" s="106">
        <v>13737789.884</v>
      </c>
      <c r="U65" s="107">
        <v>16272903.119999999</v>
      </c>
      <c r="V65" s="106">
        <v>22262263.298</v>
      </c>
      <c r="W65" s="107">
        <v>21860259.855999999</v>
      </c>
      <c r="X65" s="106">
        <v>22097769.783</v>
      </c>
      <c r="Y65" s="107">
        <v>23715196.859000001</v>
      </c>
      <c r="Z65" s="106">
        <v>19890561.035</v>
      </c>
      <c r="AA65" s="108">
        <v>14740058.65</v>
      </c>
    </row>
    <row r="66" spans="4:27" x14ac:dyDescent="0.25">
      <c r="D66" s="180" t="s">
        <v>25</v>
      </c>
      <c r="E66" s="181"/>
      <c r="F66" s="103">
        <v>992083.56299999997</v>
      </c>
      <c r="G66" s="104">
        <v>1046623.542</v>
      </c>
      <c r="H66" s="103">
        <v>1251799.273</v>
      </c>
      <c r="I66" s="104">
        <v>1257483.2760000001</v>
      </c>
      <c r="J66" s="103">
        <v>928736.09900000005</v>
      </c>
      <c r="K66" s="104">
        <v>991960.34600000002</v>
      </c>
      <c r="L66" s="103">
        <v>1033912.497</v>
      </c>
      <c r="M66" s="104">
        <v>1052853.9110000001</v>
      </c>
      <c r="N66" s="103">
        <v>1093195.936</v>
      </c>
      <c r="O66" s="104">
        <v>1199895.064</v>
      </c>
      <c r="P66" s="103">
        <v>1566451.058</v>
      </c>
      <c r="Q66" s="104">
        <v>2024033.0190000001</v>
      </c>
      <c r="R66" s="103">
        <v>2545160.2059999998</v>
      </c>
      <c r="S66" s="104">
        <v>3044256.6830000002</v>
      </c>
      <c r="T66" s="103">
        <v>2717235.6430000002</v>
      </c>
      <c r="U66" s="104">
        <v>3520190.088</v>
      </c>
      <c r="V66" s="103">
        <v>4399797.0870000003</v>
      </c>
      <c r="W66" s="104">
        <v>4917366.7120000003</v>
      </c>
      <c r="X66" s="103">
        <v>5078034.9970000004</v>
      </c>
      <c r="Y66" s="104">
        <v>5604403.3789999997</v>
      </c>
      <c r="Z66" s="103">
        <v>4597374.8760000002</v>
      </c>
      <c r="AA66" s="105">
        <v>3903629.28</v>
      </c>
    </row>
    <row r="67" spans="4:27" ht="15.75" thickBot="1" x14ac:dyDescent="0.3">
      <c r="D67" s="189" t="s">
        <v>26</v>
      </c>
      <c r="E67" s="190"/>
      <c r="F67" s="109">
        <v>659901.10199999996</v>
      </c>
      <c r="G67" s="110">
        <v>306779.84899999999</v>
      </c>
      <c r="H67" s="109">
        <v>301704.717</v>
      </c>
      <c r="I67" s="110">
        <v>260009.761</v>
      </c>
      <c r="J67" s="109">
        <v>117851.645</v>
      </c>
      <c r="K67" s="110">
        <v>21567.971000000001</v>
      </c>
      <c r="L67" s="109">
        <v>121369.545</v>
      </c>
      <c r="M67" s="110">
        <v>10784.549000000001</v>
      </c>
      <c r="N67" s="109">
        <v>74602.611999999994</v>
      </c>
      <c r="O67" s="110">
        <v>113553.323</v>
      </c>
      <c r="P67" s="109">
        <v>154996.55300000001</v>
      </c>
      <c r="Q67" s="110">
        <v>255741.80900000001</v>
      </c>
      <c r="R67" s="109">
        <v>299986.38900000002</v>
      </c>
      <c r="S67" s="110">
        <v>323071.04100000003</v>
      </c>
      <c r="T67" s="109">
        <v>268695.91499999998</v>
      </c>
      <c r="U67" s="110">
        <v>337555.48599999998</v>
      </c>
      <c r="V67" s="109">
        <v>503436.58600000001</v>
      </c>
      <c r="W67" s="110">
        <v>557859.36899999995</v>
      </c>
      <c r="X67" s="109">
        <v>652529.09600000002</v>
      </c>
      <c r="Y67" s="110">
        <v>662764.68400000001</v>
      </c>
      <c r="Z67" s="109">
        <v>617120.11300000001</v>
      </c>
      <c r="AA67" s="111">
        <v>515219.05499999999</v>
      </c>
    </row>
    <row r="68" spans="4:27" x14ac:dyDescent="0.25">
      <c r="D68" s="1" t="s">
        <v>56</v>
      </c>
    </row>
  </sheetData>
  <mergeCells count="27">
    <mergeCell ref="D66:E66"/>
    <mergeCell ref="D67:E67"/>
    <mergeCell ref="D61:E61"/>
    <mergeCell ref="D62:E62"/>
    <mergeCell ref="D63:E63"/>
    <mergeCell ref="D64:E64"/>
    <mergeCell ref="D65:E65"/>
    <mergeCell ref="D53:E53"/>
    <mergeCell ref="D57:E57"/>
    <mergeCell ref="D58:E58"/>
    <mergeCell ref="D59:E59"/>
    <mergeCell ref="D60:E60"/>
    <mergeCell ref="D48:E48"/>
    <mergeCell ref="D49:E49"/>
    <mergeCell ref="D50:E50"/>
    <mergeCell ref="D51:E51"/>
    <mergeCell ref="D52:E52"/>
    <mergeCell ref="D44:E44"/>
    <mergeCell ref="D45:E45"/>
    <mergeCell ref="D46:E46"/>
    <mergeCell ref="D47:E47"/>
    <mergeCell ref="L16:N16"/>
    <mergeCell ref="L6:O15"/>
    <mergeCell ref="F3:J3"/>
    <mergeCell ref="B7:E15"/>
    <mergeCell ref="C16:E16"/>
    <mergeCell ref="G16:I1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86"/>
  <sheetViews>
    <sheetView showGridLines="0" workbookViewId="0">
      <selection activeCell="F80" sqref="F80"/>
    </sheetView>
  </sheetViews>
  <sheetFormatPr baseColWidth="10" defaultRowHeight="15" x14ac:dyDescent="0.25"/>
  <cols>
    <col min="5" max="5" width="20.7109375" customWidth="1"/>
    <col min="6" max="27" width="17.85546875" customWidth="1"/>
  </cols>
  <sheetData>
    <row r="7" spans="2:5" x14ac:dyDescent="0.25">
      <c r="B7" s="182" t="s">
        <v>47</v>
      </c>
      <c r="C7" s="193"/>
      <c r="D7" s="193"/>
      <c r="E7" s="193"/>
    </row>
    <row r="8" spans="2:5" x14ac:dyDescent="0.25">
      <c r="B8" s="193"/>
      <c r="C8" s="193"/>
      <c r="D8" s="193"/>
      <c r="E8" s="193"/>
    </row>
    <row r="9" spans="2:5" x14ac:dyDescent="0.25">
      <c r="B9" s="193"/>
      <c r="C9" s="193"/>
      <c r="D9" s="193"/>
      <c r="E9" s="193"/>
    </row>
    <row r="10" spans="2:5" x14ac:dyDescent="0.25">
      <c r="B10" s="193"/>
      <c r="C10" s="193"/>
      <c r="D10" s="193"/>
      <c r="E10" s="193"/>
    </row>
    <row r="11" spans="2:5" x14ac:dyDescent="0.25">
      <c r="B11" s="193"/>
      <c r="C11" s="193"/>
      <c r="D11" s="193"/>
      <c r="E11" s="193"/>
    </row>
    <row r="12" spans="2:5" x14ac:dyDescent="0.25">
      <c r="B12" s="193"/>
      <c r="C12" s="193"/>
      <c r="D12" s="193"/>
      <c r="E12" s="193"/>
    </row>
    <row r="13" spans="2:5" x14ac:dyDescent="0.25">
      <c r="B13" s="193"/>
      <c r="C13" s="193"/>
      <c r="D13" s="193"/>
      <c r="E13" s="193"/>
    </row>
    <row r="14" spans="2:5" x14ac:dyDescent="0.25">
      <c r="B14" s="193"/>
      <c r="C14" s="193"/>
      <c r="D14" s="193"/>
      <c r="E14" s="193"/>
    </row>
    <row r="15" spans="2:5" x14ac:dyDescent="0.25">
      <c r="B15" s="193"/>
      <c r="C15" s="193"/>
      <c r="D15" s="193"/>
      <c r="E15" s="193"/>
    </row>
    <row r="16" spans="2:5" x14ac:dyDescent="0.25">
      <c r="B16" s="193"/>
      <c r="C16" s="193"/>
      <c r="D16" s="193"/>
      <c r="E16" s="193"/>
    </row>
    <row r="17" spans="2:15" x14ac:dyDescent="0.25">
      <c r="B17" s="183" t="s">
        <v>3</v>
      </c>
      <c r="C17" s="183"/>
      <c r="D17" s="183"/>
      <c r="G17" s="183" t="s">
        <v>3</v>
      </c>
      <c r="H17" s="183"/>
      <c r="I17" s="183"/>
      <c r="M17" s="183" t="s">
        <v>3</v>
      </c>
      <c r="N17" s="183"/>
      <c r="O17" s="183"/>
    </row>
    <row r="44" spans="4:27" ht="15.75" thickBot="1" x14ac:dyDescent="0.3"/>
    <row r="45" spans="4:27" ht="15.75" thickBot="1" x14ac:dyDescent="0.3">
      <c r="D45" s="8" t="s">
        <v>15</v>
      </c>
      <c r="E45" s="9"/>
      <c r="F45" s="18">
        <v>1995</v>
      </c>
      <c r="G45" s="10">
        <v>1996</v>
      </c>
      <c r="H45" s="18">
        <v>1997</v>
      </c>
      <c r="I45" s="10">
        <v>1998</v>
      </c>
      <c r="J45" s="18">
        <v>1999</v>
      </c>
      <c r="K45" s="10">
        <v>2000</v>
      </c>
      <c r="L45" s="18">
        <v>2001</v>
      </c>
      <c r="M45" s="10">
        <v>2002</v>
      </c>
      <c r="N45" s="18">
        <v>2003</v>
      </c>
      <c r="O45" s="10">
        <v>2004</v>
      </c>
      <c r="P45" s="18">
        <v>2005</v>
      </c>
      <c r="Q45" s="10">
        <v>2006</v>
      </c>
      <c r="R45" s="18">
        <v>2007</v>
      </c>
      <c r="S45" s="10">
        <v>2008</v>
      </c>
      <c r="T45" s="18">
        <v>2009</v>
      </c>
      <c r="U45" s="10">
        <v>2010</v>
      </c>
      <c r="V45" s="18">
        <v>2011</v>
      </c>
      <c r="W45" s="10">
        <v>2012</v>
      </c>
      <c r="X45" s="18">
        <v>2013</v>
      </c>
      <c r="Y45" s="10">
        <v>2014</v>
      </c>
      <c r="Z45" s="18">
        <v>2015</v>
      </c>
      <c r="AA45" s="11">
        <v>2016</v>
      </c>
    </row>
    <row r="46" spans="4:27" ht="15.75" thickBot="1" x14ac:dyDescent="0.3">
      <c r="D46" s="228" t="s">
        <v>27</v>
      </c>
      <c r="E46" s="229"/>
      <c r="F46" s="65"/>
      <c r="G46" s="89"/>
      <c r="H46" s="65"/>
      <c r="I46" s="89"/>
      <c r="J46" s="65"/>
      <c r="K46" s="89"/>
      <c r="L46" s="65"/>
      <c r="M46" s="89"/>
      <c r="N46" s="65"/>
      <c r="O46" s="89"/>
      <c r="P46" s="65"/>
      <c r="Q46" s="89"/>
      <c r="R46" s="65"/>
      <c r="S46" s="89"/>
      <c r="T46" s="65"/>
      <c r="U46" s="89"/>
      <c r="V46" s="65"/>
      <c r="W46" s="89"/>
      <c r="X46" s="65"/>
      <c r="Y46" s="89"/>
      <c r="Z46" s="65"/>
      <c r="AA46" s="90"/>
    </row>
    <row r="47" spans="4:27" x14ac:dyDescent="0.25">
      <c r="D47" s="224" t="s">
        <v>17</v>
      </c>
      <c r="E47" s="225"/>
      <c r="F47" s="114">
        <f>+(A!D47/A!$D$46)/(I!F76/I!$F$75)</f>
        <v>0.52124632313487207</v>
      </c>
      <c r="G47" s="114">
        <f>+(A!E47/A!$D$46)/(I!G76/I!$F$75)</f>
        <v>0.41833332026338738</v>
      </c>
      <c r="H47" s="114">
        <f>+(A!F47/A!$D$46)/(I!H76/I!$F$75)</f>
        <v>0.28724094288620977</v>
      </c>
      <c r="I47" s="114">
        <f>+(A!G47/A!$D$46)/(I!I76/I!$F$75)</f>
        <v>0.84687435410736589</v>
      </c>
      <c r="J47" s="114">
        <f>+(A!H47/A!$D$46)/(I!J76/I!$F$75)</f>
        <v>0.77120168213582463</v>
      </c>
      <c r="K47" s="114">
        <f>+(A!I47/A!$D$46)/(I!K76/I!$F$75)</f>
        <v>0.97181731452702724</v>
      </c>
      <c r="L47" s="114">
        <f>+(A!J47/A!$D$46)/(I!L76/I!$F$75)</f>
        <v>1.6964518467284408</v>
      </c>
      <c r="M47" s="114">
        <f>+(A!K47/A!$D$46)/(I!M76/I!$F$75)</f>
        <v>1.0874137528477439</v>
      </c>
      <c r="N47" s="114">
        <f>+(A!L47/A!$D$46)/(I!N76/I!$F$75)</f>
        <v>0.87160198317540816</v>
      </c>
      <c r="O47" s="114">
        <f>+(A!M47/A!$D$46)/(I!O76/I!$F$75)</f>
        <v>1.7516434635172753</v>
      </c>
      <c r="P47" s="114">
        <f>+(A!N47/A!$D$46)/(I!P76/I!$F$75)</f>
        <v>1.4115045415961758</v>
      </c>
      <c r="Q47" s="114">
        <f>+(A!O47/A!$D$46)/(I!Q76/I!$F$75)</f>
        <v>1.6571161859823571</v>
      </c>
      <c r="R47" s="114">
        <f>+(A!P47/A!$D$46)/(I!R76/I!$F$75)</f>
        <v>2.1987583329890406</v>
      </c>
      <c r="S47" s="114">
        <f>+(A!Q47/A!$D$46)/(I!S76/I!$F$75)</f>
        <v>2.6766713815835255</v>
      </c>
      <c r="T47" s="114">
        <f>+(A!R47/A!$D$46)/(I!T76/I!$F$75)</f>
        <v>1.9573035441787541</v>
      </c>
      <c r="U47" s="114">
        <f>+(A!S47/A!$D$46)/(I!U76/I!$F$75)</f>
        <v>0.3361060981681756</v>
      </c>
      <c r="V47" s="114">
        <f>+(A!T47/A!$D$46)/(I!V76/I!$F$75)</f>
        <v>0.31431352825163028</v>
      </c>
      <c r="W47" s="114">
        <f>+(A!U47/A!$D$46)/(I!W76/I!$F$75)</f>
        <v>1.1118096581470982</v>
      </c>
      <c r="X47" s="114">
        <f>+(A!V47/A!$D$46)/(I!X76/I!$F$75)</f>
        <v>1.5111870930467817</v>
      </c>
      <c r="Y47" s="114">
        <f>+(A!W47/A!$D$46)/(I!Y76/I!$F$75)</f>
        <v>0.84061750404920699</v>
      </c>
      <c r="Z47" s="114">
        <f>+(A!X47/A!$D$46)/(I!Z76/I!$F$75)</f>
        <v>0.34937288615845902</v>
      </c>
      <c r="AA47" s="114">
        <f>+(A!Y47/A!$D$46)/(I!AA76/I!$F$75)</f>
        <v>0.39731401125373389</v>
      </c>
    </row>
    <row r="48" spans="4:27" x14ac:dyDescent="0.25">
      <c r="D48" s="226" t="s">
        <v>18</v>
      </c>
      <c r="E48" s="227"/>
      <c r="F48" s="99">
        <f>+(A!D48/A!$D$46)/(I!F77/I!$F$75)</f>
        <v>1.3062124177461125</v>
      </c>
      <c r="G48" s="99">
        <f>+(A!E48/A!$D$46)/(I!G77/I!$F$75)</f>
        <v>1.4089613697897145</v>
      </c>
      <c r="H48" s="99">
        <f>+(A!F48/A!$D$46)/(I!H77/I!$F$75)</f>
        <v>1.5157381896668241</v>
      </c>
      <c r="I48" s="99">
        <f>+(A!G48/A!$D$46)/(I!I77/I!$F$75)</f>
        <v>1.5017527259728429</v>
      </c>
      <c r="J48" s="99">
        <f>+(A!H48/A!$D$46)/(I!J77/I!$F$75)</f>
        <v>1.8447854980980756</v>
      </c>
      <c r="K48" s="99">
        <f>+(A!I48/A!$D$46)/(I!K77/I!$F$75)</f>
        <v>1.3485585345808178</v>
      </c>
      <c r="L48" s="99">
        <f>+(A!J48/A!$D$46)/(I!L77/I!$F$75)</f>
        <v>1.4455099725806617</v>
      </c>
      <c r="M48" s="99">
        <f>+(A!K48/A!$D$46)/(I!M77/I!$F$75)</f>
        <v>0.55242743227446656</v>
      </c>
      <c r="N48" s="99">
        <f>+(A!L48/A!$D$46)/(I!N77/I!$F$75)</f>
        <v>0.18385886741924223</v>
      </c>
      <c r="O48" s="99">
        <f>+(A!M48/A!$D$46)/(I!O77/I!$F$75)</f>
        <v>0.64884221436763145</v>
      </c>
      <c r="P48" s="99">
        <f>+(A!N48/A!$D$46)/(I!P77/I!$F$75)</f>
        <v>0.87909883357946006</v>
      </c>
      <c r="Q48" s="99">
        <f>+(A!O48/A!$D$46)/(I!Q77/I!$F$75)</f>
        <v>0.94323390087501491</v>
      </c>
      <c r="R48" s="99">
        <f>+(A!P48/A!$D$46)/(I!R77/I!$F$75)</f>
        <v>1.1783670506982986</v>
      </c>
      <c r="S48" s="99">
        <f>+(A!Q48/A!$D$46)/(I!S77/I!$F$75)</f>
        <v>1.7872653269964511</v>
      </c>
      <c r="T48" s="99">
        <f>+(A!R48/A!$D$46)/(I!T77/I!$F$75)</f>
        <v>1.3558386441264436</v>
      </c>
      <c r="U48" s="99">
        <f>+(A!S48/A!$D$46)/(I!U77/I!$F$75)</f>
        <v>0.51853903697495674</v>
      </c>
      <c r="V48" s="99">
        <f>+(A!T48/A!$D$46)/(I!V77/I!$F$75)</f>
        <v>0.52984279982555704</v>
      </c>
      <c r="W48" s="99">
        <f>+(A!U48/A!$D$46)/(I!W77/I!$F$75)</f>
        <v>1.139377560361623</v>
      </c>
      <c r="X48" s="99">
        <f>+(A!V48/A!$D$46)/(I!X77/I!$F$75)</f>
        <v>0.43426396787140842</v>
      </c>
      <c r="Y48" s="99">
        <f>+(A!W48/A!$D$46)/(I!Y77/I!$F$75)</f>
        <v>0.1709419735073742</v>
      </c>
      <c r="Z48" s="99">
        <f>+(A!X48/A!$D$46)/(I!Z77/I!$F$75)</f>
        <v>0.16438642637790443</v>
      </c>
      <c r="AA48" s="99">
        <f>+(A!Y48/A!$D$46)/(I!AA77/I!$F$75)</f>
        <v>0.3629637016492655</v>
      </c>
    </row>
    <row r="49" spans="4:27" x14ac:dyDescent="0.25">
      <c r="D49" s="224" t="s">
        <v>19</v>
      </c>
      <c r="E49" s="225"/>
      <c r="F49" s="99">
        <f>+(A!D49/A!$D$46)/(I!F78/I!$F$75)</f>
        <v>0.35766851136147554</v>
      </c>
      <c r="G49" s="99">
        <f>+(A!E49/A!$D$46)/(I!G78/I!$F$75)</f>
        <v>0.34905164346352807</v>
      </c>
      <c r="H49" s="99">
        <f>+(A!F49/A!$D$46)/(I!H78/I!$F$75)</f>
        <v>0.11559985565526559</v>
      </c>
      <c r="I49" s="99">
        <f>+(A!G49/A!$D$46)/(I!I78/I!$F$75)</f>
        <v>0.13351039059169212</v>
      </c>
      <c r="J49" s="99">
        <f>+(A!H49/A!$D$46)/(I!J78/I!$F$75)</f>
        <v>0.17464038676712781</v>
      </c>
      <c r="K49" s="99">
        <f>+(A!I49/A!$D$46)/(I!K78/I!$F$75)</f>
        <v>0.28131498397394095</v>
      </c>
      <c r="L49" s="99">
        <f>+(A!J49/A!$D$46)/(I!L78/I!$F$75)</f>
        <v>0.44264233132727382</v>
      </c>
      <c r="M49" s="99">
        <f>+(A!K49/A!$D$46)/(I!M78/I!$F$75)</f>
        <v>0.23141281057936661</v>
      </c>
      <c r="N49" s="99">
        <f>+(A!L49/A!$D$46)/(I!N78/I!$F$75)</f>
        <v>0.10433587836442992</v>
      </c>
      <c r="O49" s="99">
        <f>+(A!M49/A!$D$46)/(I!O78/I!$F$75)</f>
        <v>0.10699050576839925</v>
      </c>
      <c r="P49" s="99">
        <f>+(A!N49/A!$D$46)/(I!P78/I!$F$75)</f>
        <v>9.4392915662024957E-2</v>
      </c>
      <c r="Q49" s="99">
        <f>+(A!O49/A!$D$46)/(I!Q78/I!$F$75)</f>
        <v>0.33605059734728038</v>
      </c>
      <c r="R49" s="99">
        <f>+(A!P49/A!$D$46)/(I!R78/I!$F$75)</f>
        <v>0.84340101717276306</v>
      </c>
      <c r="S49" s="99">
        <f>+(A!Q49/A!$D$46)/(I!S78/I!$F$75)</f>
        <v>1.4193467489373734</v>
      </c>
      <c r="T49" s="99">
        <f>+(A!R49/A!$D$46)/(I!T78/I!$F$75)</f>
        <v>1.0576065697621013</v>
      </c>
      <c r="U49" s="99">
        <f>+(A!S49/A!$D$46)/(I!U78/I!$F$75)</f>
        <v>3.6107176638025366E-2</v>
      </c>
      <c r="V49" s="99">
        <f>+(A!T49/A!$D$46)/(I!V78/I!$F$75)</f>
        <v>7.9689306205692381E-2</v>
      </c>
      <c r="W49" s="99">
        <f>+(A!U49/A!$D$46)/(I!W78/I!$F$75)</f>
        <v>0.11256943468787876</v>
      </c>
      <c r="X49" s="99">
        <f>+(A!V49/A!$D$46)/(I!X78/I!$F$75)</f>
        <v>2.4551847626007723E-2</v>
      </c>
      <c r="Y49" s="99">
        <f>+(A!W49/A!$D$46)/(I!Y78/I!$F$75)</f>
        <v>2.316819667349955E-2</v>
      </c>
      <c r="Z49" s="99">
        <f>+(A!X49/A!$D$46)/(I!Z78/I!$F$75)</f>
        <v>1.5013508410783069E-2</v>
      </c>
      <c r="AA49" s="99">
        <f>+(A!Y49/A!$D$46)/(I!AA78/I!$F$75)</f>
        <v>1.0531262443499494E-2</v>
      </c>
    </row>
    <row r="50" spans="4:27" x14ac:dyDescent="0.25">
      <c r="D50" s="226" t="s">
        <v>20</v>
      </c>
      <c r="E50" s="227"/>
      <c r="F50" s="99">
        <f>+(A!D50/A!$D$46)/(I!F79/I!$F$75)</f>
        <v>2.368304805386437E-2</v>
      </c>
      <c r="G50" s="99">
        <f>+(A!E50/A!$D$46)/(I!G79/I!$F$75)</f>
        <v>2.7849260111091387E-2</v>
      </c>
      <c r="H50" s="99">
        <f>+(A!F50/A!$D$46)/(I!H79/I!$F$75)</f>
        <v>8.8284376674495652E-2</v>
      </c>
      <c r="I50" s="99">
        <f>+(A!G50/A!$D$46)/(I!I79/I!$F$75)</f>
        <v>8.3548900261609063E-2</v>
      </c>
      <c r="J50" s="99">
        <f>+(A!H50/A!$D$46)/(I!J79/I!$F$75)</f>
        <v>1.372631659687663E-2</v>
      </c>
      <c r="K50" s="99">
        <f>+(A!I50/A!$D$46)/(I!K79/I!$F$75)</f>
        <v>1.5301906181886964E-2</v>
      </c>
      <c r="L50" s="99">
        <f>+(A!J50/A!$D$46)/(I!L79/I!$F$75)</f>
        <v>2.2255370496093524E-2</v>
      </c>
      <c r="M50" s="99">
        <f>+(A!K50/A!$D$46)/(I!M79/I!$F$75)</f>
        <v>3.0868834585609833E-2</v>
      </c>
      <c r="N50" s="99">
        <f>+(A!L50/A!$D$46)/(I!N79/I!$F$75)</f>
        <v>3.768635893995062E-2</v>
      </c>
      <c r="O50" s="99">
        <f>+(A!M50/A!$D$46)/(I!O79/I!$F$75)</f>
        <v>2.618246081396999E-2</v>
      </c>
      <c r="P50" s="99">
        <f>+(A!N50/A!$D$46)/(I!P79/I!$F$75)</f>
        <v>2.3476603891123774E-2</v>
      </c>
      <c r="Q50" s="99">
        <f>+(A!O50/A!$D$46)/(I!Q79/I!$F$75)</f>
        <v>1.1377905692492593E-2</v>
      </c>
      <c r="R50" s="99">
        <f>+(A!P50/A!$D$46)/(I!R79/I!$F$75)</f>
        <v>1.1175535431597151E-2</v>
      </c>
      <c r="S50" s="99">
        <f>+(A!Q50/A!$D$46)/(I!S79/I!$F$75)</f>
        <v>9.1286095257772218E-2</v>
      </c>
      <c r="T50" s="99">
        <f>+(A!R50/A!$D$46)/(I!T79/I!$F$75)</f>
        <v>0.21096156894668039</v>
      </c>
      <c r="U50" s="99">
        <f>+(A!S50/A!$D$46)/(I!U79/I!$F$75)</f>
        <v>9.8572731771669739E-2</v>
      </c>
      <c r="V50" s="99">
        <f>+(A!T50/A!$D$46)/(I!V79/I!$F$75)</f>
        <v>0.11125647950107631</v>
      </c>
      <c r="W50" s="99">
        <f>+(A!U50/A!$D$46)/(I!W79/I!$F$75)</f>
        <v>0.14680057730341525</v>
      </c>
      <c r="X50" s="99">
        <f>+(A!V50/A!$D$46)/(I!X79/I!$F$75)</f>
        <v>0.12737039938175571</v>
      </c>
      <c r="Y50" s="99">
        <f>+(A!W50/A!$D$46)/(I!Y79/I!$F$75)</f>
        <v>0.11627901279496466</v>
      </c>
      <c r="Z50" s="99">
        <f>+(A!X50/A!$D$46)/(I!Z79/I!$F$75)</f>
        <v>5.9020389343087294E-2</v>
      </c>
      <c r="AA50" s="99">
        <f>+(A!Y50/A!$D$46)/(I!AA79/I!$F$75)</f>
        <v>5.3841086282077396E-3</v>
      </c>
    </row>
    <row r="51" spans="4:27" x14ac:dyDescent="0.25">
      <c r="D51" s="224" t="s">
        <v>21</v>
      </c>
      <c r="E51" s="225"/>
      <c r="F51" s="99">
        <f>+(A!D51/A!$D$46)/(I!F80/I!$F$75)</f>
        <v>4.4815245991666455</v>
      </c>
      <c r="G51" s="99">
        <f>+(A!E51/A!$D$46)/(I!G80/I!$F$75)</f>
        <v>2.50982287403238</v>
      </c>
      <c r="H51" s="99">
        <f>+(A!F51/A!$D$46)/(I!H80/I!$F$75)</f>
        <v>2.1525765850210115</v>
      </c>
      <c r="I51" s="99">
        <f>+(A!G51/A!$D$46)/(I!I80/I!$F$75)</f>
        <v>0.74407959395220624</v>
      </c>
      <c r="J51" s="99">
        <f>+(A!H51/A!$D$46)/(I!J80/I!$F$75)</f>
        <v>1.6686185269496854</v>
      </c>
      <c r="K51" s="99">
        <f>+(A!I51/A!$D$46)/(I!K80/I!$F$75)</f>
        <v>2.8300276892790488</v>
      </c>
      <c r="L51" s="99">
        <f>+(A!J51/A!$D$46)/(I!L80/I!$F$75)</f>
        <v>3.5883697408848976</v>
      </c>
      <c r="M51" s="99">
        <f>+(A!K51/A!$D$46)/(I!M80/I!$F$75)</f>
        <v>0.61221631986271197</v>
      </c>
      <c r="N51" s="99">
        <f>+(A!L51/A!$D$46)/(I!N80/I!$F$75)</f>
        <v>1.1101353442178856</v>
      </c>
      <c r="O51" s="99">
        <f>+(A!M51/A!$D$46)/(I!O80/I!$F$75)</f>
        <v>0.68804558215730616</v>
      </c>
      <c r="P51" s="99">
        <f>+(A!N51/A!$D$46)/(I!P80/I!$F$75)</f>
        <v>0.46467193518169803</v>
      </c>
      <c r="Q51" s="99">
        <f>+(A!O51/A!$D$46)/(I!Q80/I!$F$75)</f>
        <v>1.0776635892827762</v>
      </c>
      <c r="R51" s="99">
        <f>+(A!P51/A!$D$46)/(I!R80/I!$F$75)</f>
        <v>0.78322737704344159</v>
      </c>
      <c r="S51" s="99">
        <f>+(A!Q51/A!$D$46)/(I!S80/I!$F$75)</f>
        <v>1.0617948717038679</v>
      </c>
      <c r="T51" s="99">
        <f>+(A!R51/A!$D$46)/(I!T80/I!$F$75)</f>
        <v>0.65111960166846949</v>
      </c>
      <c r="U51" s="99">
        <f>+(A!S51/A!$D$46)/(I!U80/I!$F$75)</f>
        <v>1.1601609633582999</v>
      </c>
      <c r="V51" s="99">
        <f>+(A!T51/A!$D$46)/(I!V80/I!$F$75)</f>
        <v>0.37750753476449955</v>
      </c>
      <c r="W51" s="99">
        <f>+(A!U51/A!$D$46)/(I!W80/I!$F$75)</f>
        <v>0.53083632898546995</v>
      </c>
      <c r="X51" s="99">
        <f>+(A!V51/A!$D$46)/(I!X80/I!$F$75)</f>
        <v>8.2818327303632408E-2</v>
      </c>
      <c r="Y51" s="99">
        <f>+(A!W51/A!$D$46)/(I!Y80/I!$F$75)</f>
        <v>3.9094184195233358E-3</v>
      </c>
      <c r="Z51" s="99">
        <f>+(A!X51/A!$D$46)/(I!Z80/I!$F$75)</f>
        <v>0.16545160730770084</v>
      </c>
      <c r="AA51" s="99">
        <f>+(A!Y51/A!$D$46)/(I!AA80/I!$F$75)</f>
        <v>4.999810756170716E-2</v>
      </c>
    </row>
    <row r="52" spans="4:27" x14ac:dyDescent="0.25">
      <c r="D52" s="226" t="s">
        <v>22</v>
      </c>
      <c r="E52" s="227"/>
      <c r="F52" s="99">
        <f>+(A!D52/A!$D$46)/(I!F81/I!$F$75)</f>
        <v>3.0296939056495251</v>
      </c>
      <c r="G52" s="99">
        <f>+(A!E52/A!$D$46)/(I!G81/I!$F$75)</f>
        <v>2.2005441626800577</v>
      </c>
      <c r="H52" s="99">
        <f>+(A!F52/A!$D$46)/(I!H81/I!$F$75)</f>
        <v>2.1846953816081225</v>
      </c>
      <c r="I52" s="99">
        <f>+(A!G52/A!$D$46)/(I!I81/I!$F$75)</f>
        <v>2.0174296834122316</v>
      </c>
      <c r="J52" s="99">
        <f>+(A!H52/A!$D$46)/(I!J81/I!$F$75)</f>
        <v>1.6250903556206515</v>
      </c>
      <c r="K52" s="99">
        <f>+(A!I52/A!$D$46)/(I!K81/I!$F$75)</f>
        <v>1.8366896242671551</v>
      </c>
      <c r="L52" s="99">
        <f>+(A!J52/A!$D$46)/(I!L81/I!$F$75)</f>
        <v>2.1772414987624544</v>
      </c>
      <c r="M52" s="99">
        <f>+(A!K52/A!$D$46)/(I!M81/I!$F$75)</f>
        <v>1.8292584083245307</v>
      </c>
      <c r="N52" s="99">
        <f>+(A!L52/A!$D$46)/(I!N81/I!$F$75)</f>
        <v>1.6930622353859657</v>
      </c>
      <c r="O52" s="99">
        <f>+(A!M52/A!$D$46)/(I!O81/I!$F$75)</f>
        <v>1.9634792153055849</v>
      </c>
      <c r="P52" s="99">
        <f>+(A!N52/A!$D$46)/(I!P81/I!$F$75)</f>
        <v>1.8667292226868022</v>
      </c>
      <c r="Q52" s="99">
        <f>+(A!O52/A!$D$46)/(I!Q81/I!$F$75)</f>
        <v>2.0823134481873375</v>
      </c>
      <c r="R52" s="99">
        <f>+(A!P52/A!$D$46)/(I!R81/I!$F$75)</f>
        <v>2.3816169930200086</v>
      </c>
      <c r="S52" s="99">
        <f>+(A!Q52/A!$D$46)/(I!S81/I!$F$75)</f>
        <v>2.4155555622365443</v>
      </c>
      <c r="T52" s="99">
        <f>+(A!R52/A!$D$46)/(I!T81/I!$F$75)</f>
        <v>2.2340104543859161</v>
      </c>
      <c r="U52" s="99">
        <f>+(A!S52/A!$D$46)/(I!U81/I!$F$75)</f>
        <v>0.90977690436828385</v>
      </c>
      <c r="V52" s="99">
        <f>+(A!T52/A!$D$46)/(I!V81/I!$F$75)</f>
        <v>1.0956081871563752</v>
      </c>
      <c r="W52" s="99">
        <f>+(A!U52/A!$D$46)/(I!W81/I!$F$75)</f>
        <v>1.2021233726157026</v>
      </c>
      <c r="X52" s="99">
        <f>+(A!V52/A!$D$46)/(I!X81/I!$F$75)</f>
        <v>1.2144157100112303</v>
      </c>
      <c r="Y52" s="99">
        <f>+(A!W52/A!$D$46)/(I!Y81/I!$F$75)</f>
        <v>1.7233188196615352</v>
      </c>
      <c r="Z52" s="99">
        <f>+(A!X52/A!$D$46)/(I!Z81/I!$F$75)</f>
        <v>1.3041478728550691</v>
      </c>
      <c r="AA52" s="99">
        <f>+(A!Y52/A!$D$46)/(I!AA81/I!$F$75)</f>
        <v>0.84011531806116246</v>
      </c>
    </row>
    <row r="53" spans="4:27" x14ac:dyDescent="0.25">
      <c r="D53" s="224" t="s">
        <v>23</v>
      </c>
      <c r="E53" s="225"/>
      <c r="F53" s="99">
        <f>+(A!D53/A!$D$46)/(I!F82/I!$F$75)</f>
        <v>1.5409663386945121</v>
      </c>
      <c r="G53" s="99">
        <f>+(A!E53/A!$D$46)/(I!G82/I!$F$75)</f>
        <v>1.5724084651907977</v>
      </c>
      <c r="H53" s="99">
        <f>+(A!F53/A!$D$46)/(I!H82/I!$F$75)</f>
        <v>1.9633356877172703</v>
      </c>
      <c r="I53" s="99">
        <f>+(A!G53/A!$D$46)/(I!I82/I!$F$75)</f>
        <v>2.0657278905855527</v>
      </c>
      <c r="J53" s="99">
        <f>+(A!H53/A!$D$46)/(I!J82/I!$F$75)</f>
        <v>1.9854643878794369</v>
      </c>
      <c r="K53" s="99">
        <f>+(A!I53/A!$D$46)/(I!K82/I!$F$75)</f>
        <v>2.0279797592746069</v>
      </c>
      <c r="L53" s="99">
        <f>+(A!J53/A!$D$46)/(I!L82/I!$F$75)</f>
        <v>2.2308814075380279</v>
      </c>
      <c r="M53" s="99">
        <f>+(A!K53/A!$D$46)/(I!M82/I!$F$75)</f>
        <v>1.5679185533820181</v>
      </c>
      <c r="N53" s="99">
        <f>+(A!L53/A!$D$46)/(I!N82/I!$F$75)</f>
        <v>0.72543159954057257</v>
      </c>
      <c r="O53" s="99">
        <f>+(A!M53/A!$D$46)/(I!O82/I!$F$75)</f>
        <v>1.3054333156797666</v>
      </c>
      <c r="P53" s="99">
        <f>+(A!N53/A!$D$46)/(I!P82/I!$F$75)</f>
        <v>1.3112627768902214</v>
      </c>
      <c r="Q53" s="99">
        <f>+(A!O53/A!$D$46)/(I!Q82/I!$F$75)</f>
        <v>1.2649639472281189</v>
      </c>
      <c r="R53" s="99">
        <f>+(A!P53/A!$D$46)/(I!R82/I!$F$75)</f>
        <v>2.123456972054516</v>
      </c>
      <c r="S53" s="99">
        <f>+(A!Q53/A!$D$46)/(I!S82/I!$F$75)</f>
        <v>3.5864953260641443</v>
      </c>
      <c r="T53" s="99">
        <f>+(A!R53/A!$D$46)/(I!T82/I!$F$75)</f>
        <v>3.1868861537676643</v>
      </c>
      <c r="U53" s="99">
        <f>+(A!S53/A!$D$46)/(I!U82/I!$F$75)</f>
        <v>1.0525175374522842</v>
      </c>
      <c r="V53" s="99">
        <f>+(A!T53/A!$D$46)/(I!V82/I!$F$75)</f>
        <v>1.2076925829668299</v>
      </c>
      <c r="W53" s="99">
        <f>+(A!U53/A!$D$46)/(I!W82/I!$F$75)</f>
        <v>1.5006335691744437</v>
      </c>
      <c r="X53" s="99">
        <f>+(A!V53/A!$D$46)/(I!X82/I!$F$75)</f>
        <v>1.2007127008345144</v>
      </c>
      <c r="Y53" s="99">
        <f>+(A!W53/A!$D$46)/(I!Y82/I!$F$75)</f>
        <v>1.192732712036364</v>
      </c>
      <c r="Z53" s="99">
        <f>+(A!X53/A!$D$46)/(I!Z82/I!$F$75)</f>
        <v>0.86491580784137256</v>
      </c>
      <c r="AA53" s="99">
        <f>+(A!Y53/A!$D$46)/(I!AA82/I!$F$75)</f>
        <v>0.40193107862403149</v>
      </c>
    </row>
    <row r="54" spans="4:27" x14ac:dyDescent="0.25">
      <c r="D54" s="226" t="s">
        <v>24</v>
      </c>
      <c r="E54" s="227"/>
      <c r="F54" s="99">
        <f>+(A!D54/A!$D$46)/(I!F83/I!$F$75)</f>
        <v>4.438987692324992</v>
      </c>
      <c r="G54" s="99">
        <f>+(A!E54/A!$D$46)/(I!G83/I!$F$75)</f>
        <v>5.298843141898808</v>
      </c>
      <c r="H54" s="99">
        <f>+(A!F54/A!$D$46)/(I!H83/I!$F$75)</f>
        <v>6.0952224537035509</v>
      </c>
      <c r="I54" s="99">
        <f>+(A!G54/A!$D$46)/(I!I83/I!$F$75)</f>
        <v>5.8692312372745779</v>
      </c>
      <c r="J54" s="99">
        <f>+(A!H54/A!$D$46)/(I!J83/I!$F$75)</f>
        <v>4.7139771003763524</v>
      </c>
      <c r="K54" s="99">
        <f>+(A!I54/A!$D$46)/(I!K83/I!$F$75)</f>
        <v>5.5011198767059479</v>
      </c>
      <c r="L54" s="99">
        <f>+(A!J54/A!$D$46)/(I!L83/I!$F$75)</f>
        <v>5.152114069468956</v>
      </c>
      <c r="M54" s="99">
        <f>+(A!K54/A!$D$46)/(I!M83/I!$F$75)</f>
        <v>3.5523120153876868</v>
      </c>
      <c r="N54" s="99">
        <f>+(A!L54/A!$D$46)/(I!N83/I!$F$75)</f>
        <v>1.8521643171919313</v>
      </c>
      <c r="O54" s="99">
        <f>+(A!M54/A!$D$46)/(I!O83/I!$F$75)</f>
        <v>4.3659594100460932</v>
      </c>
      <c r="P54" s="99">
        <f>+(A!N54/A!$D$46)/(I!P83/I!$F$75)</f>
        <v>5.3150609235825357</v>
      </c>
      <c r="Q54" s="99">
        <f>+(A!O54/A!$D$46)/(I!Q83/I!$F$75)</f>
        <v>5.5487993530676185</v>
      </c>
      <c r="R54" s="99">
        <f>+(A!P54/A!$D$46)/(I!R83/I!$F$75)</f>
        <v>6.5645931359717347</v>
      </c>
      <c r="S54" s="99">
        <f>+(A!Q54/A!$D$46)/(I!S83/I!$F$75)</f>
        <v>4.7038455363481164</v>
      </c>
      <c r="T54" s="99">
        <f>+(A!R54/A!$D$46)/(I!T83/I!$F$75)</f>
        <v>4.0979973927099884</v>
      </c>
      <c r="U54" s="99">
        <f>+(A!S54/A!$D$46)/(I!U83/I!$F$75)</f>
        <v>1.3370297531216417</v>
      </c>
      <c r="V54" s="99">
        <f>+(A!T54/A!$D$46)/(I!V83/I!$F$75)</f>
        <v>1.0430131130531841</v>
      </c>
      <c r="W54" s="99">
        <f>+(A!U54/A!$D$46)/(I!W83/I!$F$75)</f>
        <v>1.6131592673526891</v>
      </c>
      <c r="X54" s="99">
        <f>+(A!V54/A!$D$46)/(I!X83/I!$F$75)</f>
        <v>0.84774209533262723</v>
      </c>
      <c r="Y54" s="99">
        <f>+(A!W54/A!$D$46)/(I!Y83/I!$F$75)</f>
        <v>0.90602471493608205</v>
      </c>
      <c r="Z54" s="99">
        <f>+(A!X54/A!$D$46)/(I!Z83/I!$F$75)</f>
        <v>0.77766338682644232</v>
      </c>
      <c r="AA54" s="99">
        <f>+(A!Y54/A!$D$46)/(I!AA83/I!$F$75)</f>
        <v>0.48844950300370382</v>
      </c>
    </row>
    <row r="55" spans="4:27" x14ac:dyDescent="0.25">
      <c r="D55" s="224" t="s">
        <v>25</v>
      </c>
      <c r="E55" s="225"/>
      <c r="F55" s="99">
        <f>+(A!D55/A!$D$46)/(I!F84/I!$F$75)</f>
        <v>2.3515144534359855</v>
      </c>
      <c r="G55" s="99">
        <f>+(A!E55/A!$D$46)/(I!G84/I!$F$75)</f>
        <v>1.5992179497070713</v>
      </c>
      <c r="H55" s="99">
        <f>+(A!F55/A!$D$46)/(I!H84/I!$F$75)</f>
        <v>1.7923996735717098</v>
      </c>
      <c r="I55" s="99">
        <f>+(A!G55/A!$D$46)/(I!I84/I!$F$75)</f>
        <v>2.0980180094395093</v>
      </c>
      <c r="J55" s="99">
        <f>+(A!H55/A!$D$46)/(I!J84/I!$F$75)</f>
        <v>1.9554953286193111</v>
      </c>
      <c r="K55" s="99">
        <f>+(A!I55/A!$D$46)/(I!K84/I!$F$75)</f>
        <v>2.5523267741286388</v>
      </c>
      <c r="L55" s="99">
        <f>+(A!J55/A!$D$46)/(I!L84/I!$F$75)</f>
        <v>2.938493287090556</v>
      </c>
      <c r="M55" s="99">
        <f>+(A!K55/A!$D$46)/(I!M84/I!$F$75)</f>
        <v>1.9668270618885262</v>
      </c>
      <c r="N55" s="99">
        <f>+(A!L55/A!$D$46)/(I!N84/I!$F$75)</f>
        <v>0.84856842854926762</v>
      </c>
      <c r="O55" s="99">
        <f>+(A!M55/A!$D$46)/(I!O84/I!$F$75)</f>
        <v>1.4395284487333373</v>
      </c>
      <c r="P55" s="99">
        <f>+(A!N55/A!$D$46)/(I!P84/I!$F$75)</f>
        <v>1.9206979042093544</v>
      </c>
      <c r="Q55" s="99">
        <f>+(A!O55/A!$D$46)/(I!Q84/I!$F$75)</f>
        <v>2.5244941061516797</v>
      </c>
      <c r="R55" s="99">
        <f>+(A!P55/A!$D$46)/(I!R84/I!$F$75)</f>
        <v>5.2235741806023164</v>
      </c>
      <c r="S55" s="99">
        <f>+(A!Q55/A!$D$46)/(I!S84/I!$F$75)</f>
        <v>5.3741617190872475</v>
      </c>
      <c r="T55" s="99">
        <f>+(A!R55/A!$D$46)/(I!T84/I!$F$75)</f>
        <v>3.6897658551112293</v>
      </c>
      <c r="U55" s="99">
        <f>+(A!S55/A!$D$46)/(I!U84/I!$F$75)</f>
        <v>2.2949875989310193</v>
      </c>
      <c r="V55" s="99">
        <f>+(A!T55/A!$D$46)/(I!V84/I!$F$75)</f>
        <v>1.7680177209824235</v>
      </c>
      <c r="W55" s="99">
        <f>+(A!U55/A!$D$46)/(I!W84/I!$F$75)</f>
        <v>2.0896761796537029</v>
      </c>
      <c r="X55" s="99">
        <f>+(A!V55/A!$D$46)/(I!X84/I!$F$75)</f>
        <v>1.0915874990229235</v>
      </c>
      <c r="Y55" s="99">
        <f>+(A!W55/A!$D$46)/(I!Y84/I!$F$75)</f>
        <v>0.67415252487278843</v>
      </c>
      <c r="Z55" s="99">
        <f>+(A!X55/A!$D$46)/(I!Z84/I!$F$75)</f>
        <v>0.464518151014573</v>
      </c>
      <c r="AA55" s="99">
        <f>+(A!Y55/A!$D$46)/(I!AA84/I!$F$75)</f>
        <v>0.24871027370549822</v>
      </c>
    </row>
    <row r="56" spans="4:27" ht="15.75" thickBot="1" x14ac:dyDescent="0.3">
      <c r="D56" s="222" t="s">
        <v>26</v>
      </c>
      <c r="E56" s="223"/>
      <c r="F56" s="115">
        <f>+(A!D56/A!$D$46)/(I!F85/I!$F$75)</f>
        <v>3.4276842994509782E-2</v>
      </c>
      <c r="G56" s="115">
        <f>+(A!E56/A!$D$46)/(I!G85/I!$F$75)</f>
        <v>1.2908320742365929E-6</v>
      </c>
      <c r="H56" s="115">
        <f>+(A!F56/A!$D$46)/(I!H85/I!$F$75)</f>
        <v>2.3794124323088801E-6</v>
      </c>
      <c r="I56" s="115">
        <f>+(A!G56/A!$D$46)/(I!I85/I!$F$75)</f>
        <v>0</v>
      </c>
      <c r="J56" s="115">
        <f>+(A!H56/A!$D$46)/(I!J85/I!$F$75)</f>
        <v>4.3875573737418342E-5</v>
      </c>
      <c r="K56" s="115">
        <f>+(A!I56/A!$D$46)/(I!K85/I!$F$75)</f>
        <v>0</v>
      </c>
      <c r="L56" s="115">
        <f>+(A!J56/A!$D$46)/(I!L85/I!$F$75)</f>
        <v>0</v>
      </c>
      <c r="M56" s="115">
        <f>+(A!K56/A!$D$46)/(I!M85/I!$F$75)</f>
        <v>0</v>
      </c>
      <c r="N56" s="115">
        <f>+(A!L56/A!$D$46)/(I!N85/I!$F$75)</f>
        <v>1.0595385448899698E-4</v>
      </c>
      <c r="O56" s="115">
        <f>+(A!M56/A!$D$46)/(I!O85/I!$F$75)</f>
        <v>4.9610238709259854E-4</v>
      </c>
      <c r="P56" s="115">
        <f>+(A!N56/A!$D$46)/(I!P85/I!$F$75)</f>
        <v>3.2542118021312034E-3</v>
      </c>
      <c r="Q56" s="115">
        <f>+(A!O56/A!$D$46)/(I!Q85/I!$F$75)</f>
        <v>1.2041523466989419E-3</v>
      </c>
      <c r="R56" s="115">
        <f>+(A!P56/A!$D$46)/(I!R85/I!$F$75)</f>
        <v>1.3065956187059903E-3</v>
      </c>
      <c r="S56" s="115">
        <f>+(A!Q56/A!$D$46)/(I!S85/I!$F$75)</f>
        <v>7.7836858093182943E-4</v>
      </c>
      <c r="T56" s="115">
        <f>+(A!R56/A!$D$46)/(I!T85/I!$F$75)</f>
        <v>1.7343043599533188E-3</v>
      </c>
      <c r="U56" s="115">
        <f>+(A!S56/A!$D$46)/(I!U85/I!$F$75)</f>
        <v>2.6115608091936639E-4</v>
      </c>
      <c r="V56" s="115">
        <f>+(A!T56/A!$D$46)/(I!V85/I!$F$75)</f>
        <v>3.4125297670798576E-4</v>
      </c>
      <c r="W56" s="115">
        <f>+(A!U56/A!$D$46)/(I!W85/I!$F$75)</f>
        <v>4.218790836291352E-4</v>
      </c>
      <c r="X56" s="115">
        <f>+(A!V56/A!$D$46)/(I!X85/I!$F$75)</f>
        <v>4.8164832292467343E-4</v>
      </c>
      <c r="Y56" s="115">
        <f>+(A!W56/A!$D$46)/(I!Y85/I!$F$75)</f>
        <v>3.5569202391974635E-4</v>
      </c>
      <c r="Z56" s="115">
        <f>+(A!X56/A!$D$46)/(I!Z85/I!$F$75)</f>
        <v>1.459245370784861E-3</v>
      </c>
      <c r="AA56" s="115">
        <f>+(A!Y56/A!$D$46)/(I!AA85/I!$F$75)</f>
        <v>2.0312677477192808E-3</v>
      </c>
    </row>
    <row r="57" spans="4:27" s="1" customFormat="1" x14ac:dyDescent="0.25">
      <c r="D57" s="1" t="s">
        <v>57</v>
      </c>
      <c r="E57" s="140"/>
      <c r="F57" s="116"/>
      <c r="G57" s="116"/>
      <c r="H57" s="116"/>
      <c r="I57" s="116"/>
      <c r="J57" s="116"/>
      <c r="K57" s="116"/>
      <c r="L57" s="116"/>
      <c r="M57" s="116"/>
      <c r="N57" s="116"/>
      <c r="O57" s="116"/>
      <c r="P57" s="116"/>
      <c r="Q57" s="116"/>
      <c r="R57" s="116"/>
      <c r="S57" s="116"/>
      <c r="T57" s="116"/>
      <c r="U57" s="116"/>
      <c r="V57" s="116"/>
      <c r="W57" s="116"/>
      <c r="X57" s="116"/>
      <c r="Y57" s="116"/>
      <c r="Z57" s="116"/>
      <c r="AA57" s="116"/>
    </row>
    <row r="58" spans="4:27" ht="15.75" thickBot="1" x14ac:dyDescent="0.3"/>
    <row r="59" spans="4:27" ht="15.75" thickBot="1" x14ac:dyDescent="0.3">
      <c r="D59" s="8" t="s">
        <v>15</v>
      </c>
      <c r="E59" s="9"/>
      <c r="F59" s="18">
        <v>1995</v>
      </c>
      <c r="G59" s="10">
        <v>1996</v>
      </c>
      <c r="H59" s="18">
        <v>1997</v>
      </c>
      <c r="I59" s="10">
        <v>1998</v>
      </c>
      <c r="J59" s="18">
        <v>1999</v>
      </c>
      <c r="K59" s="10">
        <v>2000</v>
      </c>
      <c r="L59" s="18">
        <v>2001</v>
      </c>
      <c r="M59" s="10">
        <v>2002</v>
      </c>
      <c r="N59" s="18">
        <v>2003</v>
      </c>
      <c r="O59" s="10">
        <v>2004</v>
      </c>
      <c r="P59" s="18">
        <v>2005</v>
      </c>
      <c r="Q59" s="10">
        <v>2006</v>
      </c>
      <c r="R59" s="18">
        <v>2007</v>
      </c>
      <c r="S59" s="10">
        <v>2008</v>
      </c>
      <c r="T59" s="18">
        <v>2009</v>
      </c>
      <c r="U59" s="10">
        <v>2010</v>
      </c>
      <c r="V59" s="18">
        <v>2011</v>
      </c>
      <c r="W59" s="10">
        <v>2012</v>
      </c>
      <c r="X59" s="18">
        <v>2013</v>
      </c>
      <c r="Y59" s="10">
        <v>2014</v>
      </c>
      <c r="Z59" s="18">
        <v>2015</v>
      </c>
      <c r="AA59" s="11">
        <v>2016</v>
      </c>
    </row>
    <row r="60" spans="4:27" ht="15.75" thickBot="1" x14ac:dyDescent="0.3">
      <c r="D60" s="228" t="s">
        <v>27</v>
      </c>
      <c r="E60" s="229"/>
      <c r="F60" s="124"/>
      <c r="G60" s="117"/>
      <c r="H60" s="118"/>
      <c r="I60" s="117"/>
      <c r="J60" s="117"/>
      <c r="K60" s="117"/>
      <c r="L60" s="117"/>
      <c r="M60" s="117"/>
      <c r="N60" s="117"/>
      <c r="O60" s="117"/>
      <c r="P60" s="117"/>
      <c r="Q60" s="117"/>
      <c r="R60" s="117"/>
      <c r="S60" s="117"/>
      <c r="T60" s="117"/>
      <c r="U60" s="117"/>
      <c r="V60" s="117"/>
      <c r="W60" s="117"/>
      <c r="X60" s="117"/>
      <c r="Y60" s="117"/>
      <c r="Z60" s="117"/>
      <c r="AA60" s="117"/>
    </row>
    <row r="61" spans="4:27" x14ac:dyDescent="0.25">
      <c r="D61" s="224" t="s">
        <v>17</v>
      </c>
      <c r="E61" s="225"/>
      <c r="F61" s="119" t="str">
        <f>+IF(F47&gt; 0.33,"VENTAJA","INTRAPRODUCTO")</f>
        <v>VENTAJA</v>
      </c>
      <c r="G61" s="114" t="str">
        <f t="shared" ref="G61:AA61" si="0">+IF(G47&gt; 0.33,"VENTAJA","INTRAPRODUCTO")</f>
        <v>VENTAJA</v>
      </c>
      <c r="H61" s="120" t="str">
        <f t="shared" si="0"/>
        <v>INTRAPRODUCTO</v>
      </c>
      <c r="I61" s="114" t="str">
        <f t="shared" si="0"/>
        <v>VENTAJA</v>
      </c>
      <c r="J61" s="120" t="str">
        <f t="shared" si="0"/>
        <v>VENTAJA</v>
      </c>
      <c r="K61" s="114" t="str">
        <f t="shared" si="0"/>
        <v>VENTAJA</v>
      </c>
      <c r="L61" s="120" t="str">
        <f t="shared" si="0"/>
        <v>VENTAJA</v>
      </c>
      <c r="M61" s="114" t="str">
        <f t="shared" si="0"/>
        <v>VENTAJA</v>
      </c>
      <c r="N61" s="120" t="str">
        <f t="shared" si="0"/>
        <v>VENTAJA</v>
      </c>
      <c r="O61" s="114" t="str">
        <f t="shared" si="0"/>
        <v>VENTAJA</v>
      </c>
      <c r="P61" s="120" t="str">
        <f t="shared" si="0"/>
        <v>VENTAJA</v>
      </c>
      <c r="Q61" s="114" t="str">
        <f t="shared" si="0"/>
        <v>VENTAJA</v>
      </c>
      <c r="R61" s="120" t="str">
        <f t="shared" si="0"/>
        <v>VENTAJA</v>
      </c>
      <c r="S61" s="114" t="str">
        <f t="shared" si="0"/>
        <v>VENTAJA</v>
      </c>
      <c r="T61" s="120" t="str">
        <f t="shared" si="0"/>
        <v>VENTAJA</v>
      </c>
      <c r="U61" s="114" t="str">
        <f t="shared" si="0"/>
        <v>VENTAJA</v>
      </c>
      <c r="V61" s="120" t="str">
        <f t="shared" si="0"/>
        <v>INTRAPRODUCTO</v>
      </c>
      <c r="W61" s="114" t="str">
        <f t="shared" si="0"/>
        <v>VENTAJA</v>
      </c>
      <c r="X61" s="120" t="str">
        <f t="shared" si="0"/>
        <v>VENTAJA</v>
      </c>
      <c r="Y61" s="114" t="str">
        <f t="shared" si="0"/>
        <v>VENTAJA</v>
      </c>
      <c r="Z61" s="120" t="str">
        <f t="shared" si="0"/>
        <v>VENTAJA</v>
      </c>
      <c r="AA61" s="114" t="str">
        <f t="shared" si="0"/>
        <v>VENTAJA</v>
      </c>
    </row>
    <row r="62" spans="4:27" x14ac:dyDescent="0.25">
      <c r="D62" s="226" t="s">
        <v>18</v>
      </c>
      <c r="E62" s="227"/>
      <c r="F62" s="121" t="str">
        <f t="shared" ref="F62:AA62" si="1">+IF(F48&gt; 0.33,"VENTAJA","INTRAPRODUCTO")</f>
        <v>VENTAJA</v>
      </c>
      <c r="G62" s="99" t="str">
        <f t="shared" si="1"/>
        <v>VENTAJA</v>
      </c>
      <c r="H62" s="116" t="str">
        <f t="shared" si="1"/>
        <v>VENTAJA</v>
      </c>
      <c r="I62" s="99" t="str">
        <f t="shared" si="1"/>
        <v>VENTAJA</v>
      </c>
      <c r="J62" s="116" t="str">
        <f t="shared" si="1"/>
        <v>VENTAJA</v>
      </c>
      <c r="K62" s="99" t="str">
        <f t="shared" si="1"/>
        <v>VENTAJA</v>
      </c>
      <c r="L62" s="116" t="str">
        <f t="shared" si="1"/>
        <v>VENTAJA</v>
      </c>
      <c r="M62" s="99" t="str">
        <f t="shared" si="1"/>
        <v>VENTAJA</v>
      </c>
      <c r="N62" s="116" t="str">
        <f t="shared" si="1"/>
        <v>INTRAPRODUCTO</v>
      </c>
      <c r="O62" s="99" t="str">
        <f t="shared" si="1"/>
        <v>VENTAJA</v>
      </c>
      <c r="P62" s="116" t="str">
        <f t="shared" si="1"/>
        <v>VENTAJA</v>
      </c>
      <c r="Q62" s="99" t="str">
        <f t="shared" si="1"/>
        <v>VENTAJA</v>
      </c>
      <c r="R62" s="116" t="str">
        <f t="shared" si="1"/>
        <v>VENTAJA</v>
      </c>
      <c r="S62" s="99" t="str">
        <f t="shared" si="1"/>
        <v>VENTAJA</v>
      </c>
      <c r="T62" s="116" t="str">
        <f t="shared" si="1"/>
        <v>VENTAJA</v>
      </c>
      <c r="U62" s="99" t="str">
        <f t="shared" si="1"/>
        <v>VENTAJA</v>
      </c>
      <c r="V62" s="116" t="str">
        <f t="shared" si="1"/>
        <v>VENTAJA</v>
      </c>
      <c r="W62" s="99" t="str">
        <f t="shared" si="1"/>
        <v>VENTAJA</v>
      </c>
      <c r="X62" s="116" t="str">
        <f t="shared" si="1"/>
        <v>VENTAJA</v>
      </c>
      <c r="Y62" s="99" t="str">
        <f t="shared" si="1"/>
        <v>INTRAPRODUCTO</v>
      </c>
      <c r="Z62" s="116" t="str">
        <f t="shared" si="1"/>
        <v>INTRAPRODUCTO</v>
      </c>
      <c r="AA62" s="99" t="str">
        <f t="shared" si="1"/>
        <v>VENTAJA</v>
      </c>
    </row>
    <row r="63" spans="4:27" x14ac:dyDescent="0.25">
      <c r="D63" s="224" t="s">
        <v>19</v>
      </c>
      <c r="E63" s="225"/>
      <c r="F63" s="121" t="str">
        <f t="shared" ref="F63:AA63" si="2">+IF(F49&gt; 0.33,"VENTAJA","INTRAPRODUCTO")</f>
        <v>VENTAJA</v>
      </c>
      <c r="G63" s="99" t="str">
        <f t="shared" si="2"/>
        <v>VENTAJA</v>
      </c>
      <c r="H63" s="116" t="str">
        <f t="shared" si="2"/>
        <v>INTRAPRODUCTO</v>
      </c>
      <c r="I63" s="99" t="str">
        <f t="shared" si="2"/>
        <v>INTRAPRODUCTO</v>
      </c>
      <c r="J63" s="116" t="str">
        <f t="shared" si="2"/>
        <v>INTRAPRODUCTO</v>
      </c>
      <c r="K63" s="99" t="str">
        <f t="shared" si="2"/>
        <v>INTRAPRODUCTO</v>
      </c>
      <c r="L63" s="116" t="str">
        <f t="shared" si="2"/>
        <v>VENTAJA</v>
      </c>
      <c r="M63" s="99" t="str">
        <f t="shared" si="2"/>
        <v>INTRAPRODUCTO</v>
      </c>
      <c r="N63" s="116" t="str">
        <f t="shared" si="2"/>
        <v>INTRAPRODUCTO</v>
      </c>
      <c r="O63" s="99" t="str">
        <f t="shared" si="2"/>
        <v>INTRAPRODUCTO</v>
      </c>
      <c r="P63" s="116" t="str">
        <f t="shared" si="2"/>
        <v>INTRAPRODUCTO</v>
      </c>
      <c r="Q63" s="99" t="str">
        <f t="shared" si="2"/>
        <v>VENTAJA</v>
      </c>
      <c r="R63" s="116" t="str">
        <f t="shared" si="2"/>
        <v>VENTAJA</v>
      </c>
      <c r="S63" s="99" t="str">
        <f t="shared" si="2"/>
        <v>VENTAJA</v>
      </c>
      <c r="T63" s="116" t="str">
        <f t="shared" si="2"/>
        <v>VENTAJA</v>
      </c>
      <c r="U63" s="99" t="str">
        <f t="shared" si="2"/>
        <v>INTRAPRODUCTO</v>
      </c>
      <c r="V63" s="116" t="str">
        <f t="shared" si="2"/>
        <v>INTRAPRODUCTO</v>
      </c>
      <c r="W63" s="99" t="str">
        <f t="shared" si="2"/>
        <v>INTRAPRODUCTO</v>
      </c>
      <c r="X63" s="116" t="str">
        <f t="shared" si="2"/>
        <v>INTRAPRODUCTO</v>
      </c>
      <c r="Y63" s="99" t="str">
        <f t="shared" si="2"/>
        <v>INTRAPRODUCTO</v>
      </c>
      <c r="Z63" s="116" t="str">
        <f t="shared" si="2"/>
        <v>INTRAPRODUCTO</v>
      </c>
      <c r="AA63" s="99" t="str">
        <f t="shared" si="2"/>
        <v>INTRAPRODUCTO</v>
      </c>
    </row>
    <row r="64" spans="4:27" x14ac:dyDescent="0.25">
      <c r="D64" s="226" t="s">
        <v>20</v>
      </c>
      <c r="E64" s="227"/>
      <c r="F64" s="121" t="str">
        <f t="shared" ref="F64:AA64" si="3">+IF(F50&gt; 0.33,"VENTAJA","INTRAPRODUCTO")</f>
        <v>INTRAPRODUCTO</v>
      </c>
      <c r="G64" s="99" t="str">
        <f t="shared" si="3"/>
        <v>INTRAPRODUCTO</v>
      </c>
      <c r="H64" s="116" t="str">
        <f t="shared" si="3"/>
        <v>INTRAPRODUCTO</v>
      </c>
      <c r="I64" s="99" t="str">
        <f t="shared" si="3"/>
        <v>INTRAPRODUCTO</v>
      </c>
      <c r="J64" s="116" t="str">
        <f t="shared" si="3"/>
        <v>INTRAPRODUCTO</v>
      </c>
      <c r="K64" s="99" t="str">
        <f t="shared" si="3"/>
        <v>INTRAPRODUCTO</v>
      </c>
      <c r="L64" s="116" t="str">
        <f t="shared" si="3"/>
        <v>INTRAPRODUCTO</v>
      </c>
      <c r="M64" s="99" t="str">
        <f t="shared" si="3"/>
        <v>INTRAPRODUCTO</v>
      </c>
      <c r="N64" s="116" t="str">
        <f t="shared" si="3"/>
        <v>INTRAPRODUCTO</v>
      </c>
      <c r="O64" s="99" t="str">
        <f t="shared" si="3"/>
        <v>INTRAPRODUCTO</v>
      </c>
      <c r="P64" s="116" t="str">
        <f t="shared" si="3"/>
        <v>INTRAPRODUCTO</v>
      </c>
      <c r="Q64" s="99" t="str">
        <f t="shared" si="3"/>
        <v>INTRAPRODUCTO</v>
      </c>
      <c r="R64" s="116" t="str">
        <f t="shared" si="3"/>
        <v>INTRAPRODUCTO</v>
      </c>
      <c r="S64" s="99" t="str">
        <f t="shared" si="3"/>
        <v>INTRAPRODUCTO</v>
      </c>
      <c r="T64" s="116" t="str">
        <f t="shared" si="3"/>
        <v>INTRAPRODUCTO</v>
      </c>
      <c r="U64" s="99" t="str">
        <f t="shared" si="3"/>
        <v>INTRAPRODUCTO</v>
      </c>
      <c r="V64" s="116" t="str">
        <f t="shared" si="3"/>
        <v>INTRAPRODUCTO</v>
      </c>
      <c r="W64" s="99" t="str">
        <f t="shared" si="3"/>
        <v>INTRAPRODUCTO</v>
      </c>
      <c r="X64" s="116" t="str">
        <f t="shared" si="3"/>
        <v>INTRAPRODUCTO</v>
      </c>
      <c r="Y64" s="99" t="str">
        <f t="shared" si="3"/>
        <v>INTRAPRODUCTO</v>
      </c>
      <c r="Z64" s="116" t="str">
        <f t="shared" si="3"/>
        <v>INTRAPRODUCTO</v>
      </c>
      <c r="AA64" s="99" t="str">
        <f t="shared" si="3"/>
        <v>INTRAPRODUCTO</v>
      </c>
    </row>
    <row r="65" spans="4:27" x14ac:dyDescent="0.25">
      <c r="D65" s="224" t="s">
        <v>21</v>
      </c>
      <c r="E65" s="225"/>
      <c r="F65" s="121" t="str">
        <f t="shared" ref="F65:AA65" si="4">+IF(F51&gt; 0.33,"VENTAJA","INTRAPRODUCTO")</f>
        <v>VENTAJA</v>
      </c>
      <c r="G65" s="99" t="str">
        <f t="shared" si="4"/>
        <v>VENTAJA</v>
      </c>
      <c r="H65" s="116" t="str">
        <f t="shared" si="4"/>
        <v>VENTAJA</v>
      </c>
      <c r="I65" s="99" t="str">
        <f t="shared" si="4"/>
        <v>VENTAJA</v>
      </c>
      <c r="J65" s="116" t="str">
        <f t="shared" si="4"/>
        <v>VENTAJA</v>
      </c>
      <c r="K65" s="99" t="str">
        <f t="shared" si="4"/>
        <v>VENTAJA</v>
      </c>
      <c r="L65" s="116" t="str">
        <f t="shared" si="4"/>
        <v>VENTAJA</v>
      </c>
      <c r="M65" s="99" t="str">
        <f t="shared" si="4"/>
        <v>VENTAJA</v>
      </c>
      <c r="N65" s="116" t="str">
        <f t="shared" si="4"/>
        <v>VENTAJA</v>
      </c>
      <c r="O65" s="99" t="str">
        <f t="shared" si="4"/>
        <v>VENTAJA</v>
      </c>
      <c r="P65" s="116" t="str">
        <f t="shared" si="4"/>
        <v>VENTAJA</v>
      </c>
      <c r="Q65" s="99" t="str">
        <f t="shared" si="4"/>
        <v>VENTAJA</v>
      </c>
      <c r="R65" s="116" t="str">
        <f t="shared" si="4"/>
        <v>VENTAJA</v>
      </c>
      <c r="S65" s="99" t="str">
        <f t="shared" si="4"/>
        <v>VENTAJA</v>
      </c>
      <c r="T65" s="116" t="str">
        <f t="shared" si="4"/>
        <v>VENTAJA</v>
      </c>
      <c r="U65" s="99" t="str">
        <f t="shared" si="4"/>
        <v>VENTAJA</v>
      </c>
      <c r="V65" s="116" t="str">
        <f t="shared" si="4"/>
        <v>VENTAJA</v>
      </c>
      <c r="W65" s="99" t="str">
        <f t="shared" si="4"/>
        <v>VENTAJA</v>
      </c>
      <c r="X65" s="116" t="str">
        <f t="shared" si="4"/>
        <v>INTRAPRODUCTO</v>
      </c>
      <c r="Y65" s="99" t="str">
        <f t="shared" si="4"/>
        <v>INTRAPRODUCTO</v>
      </c>
      <c r="Z65" s="116" t="str">
        <f t="shared" si="4"/>
        <v>INTRAPRODUCTO</v>
      </c>
      <c r="AA65" s="99" t="str">
        <f t="shared" si="4"/>
        <v>INTRAPRODUCTO</v>
      </c>
    </row>
    <row r="66" spans="4:27" x14ac:dyDescent="0.25">
      <c r="D66" s="226" t="s">
        <v>22</v>
      </c>
      <c r="E66" s="227"/>
      <c r="F66" s="121" t="str">
        <f t="shared" ref="F66:AA66" si="5">+IF(F52&gt; 0.33,"VENTAJA","INTRAPRODUCTO")</f>
        <v>VENTAJA</v>
      </c>
      <c r="G66" s="99" t="str">
        <f t="shared" si="5"/>
        <v>VENTAJA</v>
      </c>
      <c r="H66" s="116" t="str">
        <f t="shared" si="5"/>
        <v>VENTAJA</v>
      </c>
      <c r="I66" s="99" t="str">
        <f t="shared" si="5"/>
        <v>VENTAJA</v>
      </c>
      <c r="J66" s="116" t="str">
        <f t="shared" si="5"/>
        <v>VENTAJA</v>
      </c>
      <c r="K66" s="99" t="str">
        <f t="shared" si="5"/>
        <v>VENTAJA</v>
      </c>
      <c r="L66" s="116" t="str">
        <f t="shared" si="5"/>
        <v>VENTAJA</v>
      </c>
      <c r="M66" s="99" t="str">
        <f t="shared" si="5"/>
        <v>VENTAJA</v>
      </c>
      <c r="N66" s="116" t="str">
        <f t="shared" si="5"/>
        <v>VENTAJA</v>
      </c>
      <c r="O66" s="99" t="str">
        <f t="shared" si="5"/>
        <v>VENTAJA</v>
      </c>
      <c r="P66" s="116" t="str">
        <f t="shared" si="5"/>
        <v>VENTAJA</v>
      </c>
      <c r="Q66" s="99" t="str">
        <f t="shared" si="5"/>
        <v>VENTAJA</v>
      </c>
      <c r="R66" s="116" t="str">
        <f t="shared" si="5"/>
        <v>VENTAJA</v>
      </c>
      <c r="S66" s="99" t="str">
        <f t="shared" si="5"/>
        <v>VENTAJA</v>
      </c>
      <c r="T66" s="116" t="str">
        <f t="shared" si="5"/>
        <v>VENTAJA</v>
      </c>
      <c r="U66" s="99" t="str">
        <f t="shared" si="5"/>
        <v>VENTAJA</v>
      </c>
      <c r="V66" s="116" t="str">
        <f t="shared" si="5"/>
        <v>VENTAJA</v>
      </c>
      <c r="W66" s="99" t="str">
        <f t="shared" si="5"/>
        <v>VENTAJA</v>
      </c>
      <c r="X66" s="116" t="str">
        <f t="shared" si="5"/>
        <v>VENTAJA</v>
      </c>
      <c r="Y66" s="99" t="str">
        <f t="shared" si="5"/>
        <v>VENTAJA</v>
      </c>
      <c r="Z66" s="116" t="str">
        <f t="shared" si="5"/>
        <v>VENTAJA</v>
      </c>
      <c r="AA66" s="99" t="str">
        <f t="shared" si="5"/>
        <v>VENTAJA</v>
      </c>
    </row>
    <row r="67" spans="4:27" x14ac:dyDescent="0.25">
      <c r="D67" s="224" t="s">
        <v>23</v>
      </c>
      <c r="E67" s="225"/>
      <c r="F67" s="121" t="str">
        <f t="shared" ref="F67:AA67" si="6">+IF(F53&gt; 0.33,"VENTAJA","INTRAPRODUCTO")</f>
        <v>VENTAJA</v>
      </c>
      <c r="G67" s="99" t="str">
        <f t="shared" si="6"/>
        <v>VENTAJA</v>
      </c>
      <c r="H67" s="116" t="str">
        <f t="shared" si="6"/>
        <v>VENTAJA</v>
      </c>
      <c r="I67" s="99" t="str">
        <f t="shared" si="6"/>
        <v>VENTAJA</v>
      </c>
      <c r="J67" s="116" t="str">
        <f t="shared" si="6"/>
        <v>VENTAJA</v>
      </c>
      <c r="K67" s="99" t="str">
        <f t="shared" si="6"/>
        <v>VENTAJA</v>
      </c>
      <c r="L67" s="116" t="str">
        <f t="shared" si="6"/>
        <v>VENTAJA</v>
      </c>
      <c r="M67" s="99" t="str">
        <f t="shared" si="6"/>
        <v>VENTAJA</v>
      </c>
      <c r="N67" s="116" t="str">
        <f t="shared" si="6"/>
        <v>VENTAJA</v>
      </c>
      <c r="O67" s="99" t="str">
        <f t="shared" si="6"/>
        <v>VENTAJA</v>
      </c>
      <c r="P67" s="116" t="str">
        <f t="shared" si="6"/>
        <v>VENTAJA</v>
      </c>
      <c r="Q67" s="99" t="str">
        <f t="shared" si="6"/>
        <v>VENTAJA</v>
      </c>
      <c r="R67" s="116" t="str">
        <f t="shared" si="6"/>
        <v>VENTAJA</v>
      </c>
      <c r="S67" s="99" t="str">
        <f t="shared" si="6"/>
        <v>VENTAJA</v>
      </c>
      <c r="T67" s="116" t="str">
        <f t="shared" si="6"/>
        <v>VENTAJA</v>
      </c>
      <c r="U67" s="99" t="str">
        <f t="shared" si="6"/>
        <v>VENTAJA</v>
      </c>
      <c r="V67" s="116" t="str">
        <f t="shared" si="6"/>
        <v>VENTAJA</v>
      </c>
      <c r="W67" s="99" t="str">
        <f t="shared" si="6"/>
        <v>VENTAJA</v>
      </c>
      <c r="X67" s="116" t="str">
        <f t="shared" si="6"/>
        <v>VENTAJA</v>
      </c>
      <c r="Y67" s="99" t="str">
        <f t="shared" si="6"/>
        <v>VENTAJA</v>
      </c>
      <c r="Z67" s="116" t="str">
        <f t="shared" si="6"/>
        <v>VENTAJA</v>
      </c>
      <c r="AA67" s="99" t="str">
        <f t="shared" si="6"/>
        <v>VENTAJA</v>
      </c>
    </row>
    <row r="68" spans="4:27" x14ac:dyDescent="0.25">
      <c r="D68" s="226" t="s">
        <v>24</v>
      </c>
      <c r="E68" s="227"/>
      <c r="F68" s="121" t="str">
        <f t="shared" ref="F68:AA68" si="7">+IF(F54&gt; 0.33,"VENTAJA","INTRAPRODUCTO")</f>
        <v>VENTAJA</v>
      </c>
      <c r="G68" s="99" t="str">
        <f t="shared" si="7"/>
        <v>VENTAJA</v>
      </c>
      <c r="H68" s="116" t="str">
        <f t="shared" si="7"/>
        <v>VENTAJA</v>
      </c>
      <c r="I68" s="99" t="str">
        <f t="shared" si="7"/>
        <v>VENTAJA</v>
      </c>
      <c r="J68" s="116" t="str">
        <f t="shared" si="7"/>
        <v>VENTAJA</v>
      </c>
      <c r="K68" s="99" t="str">
        <f t="shared" si="7"/>
        <v>VENTAJA</v>
      </c>
      <c r="L68" s="116" t="str">
        <f t="shared" si="7"/>
        <v>VENTAJA</v>
      </c>
      <c r="M68" s="99" t="str">
        <f t="shared" si="7"/>
        <v>VENTAJA</v>
      </c>
      <c r="N68" s="116" t="str">
        <f t="shared" si="7"/>
        <v>VENTAJA</v>
      </c>
      <c r="O68" s="99" t="str">
        <f t="shared" si="7"/>
        <v>VENTAJA</v>
      </c>
      <c r="P68" s="116" t="str">
        <f t="shared" si="7"/>
        <v>VENTAJA</v>
      </c>
      <c r="Q68" s="99" t="str">
        <f t="shared" si="7"/>
        <v>VENTAJA</v>
      </c>
      <c r="R68" s="116" t="str">
        <f t="shared" si="7"/>
        <v>VENTAJA</v>
      </c>
      <c r="S68" s="99" t="str">
        <f t="shared" si="7"/>
        <v>VENTAJA</v>
      </c>
      <c r="T68" s="116" t="str">
        <f t="shared" si="7"/>
        <v>VENTAJA</v>
      </c>
      <c r="U68" s="99" t="str">
        <f t="shared" si="7"/>
        <v>VENTAJA</v>
      </c>
      <c r="V68" s="116" t="str">
        <f t="shared" si="7"/>
        <v>VENTAJA</v>
      </c>
      <c r="W68" s="99" t="str">
        <f t="shared" si="7"/>
        <v>VENTAJA</v>
      </c>
      <c r="X68" s="116" t="str">
        <f t="shared" si="7"/>
        <v>VENTAJA</v>
      </c>
      <c r="Y68" s="99" t="str">
        <f t="shared" si="7"/>
        <v>VENTAJA</v>
      </c>
      <c r="Z68" s="116" t="str">
        <f t="shared" si="7"/>
        <v>VENTAJA</v>
      </c>
      <c r="AA68" s="99" t="str">
        <f t="shared" si="7"/>
        <v>VENTAJA</v>
      </c>
    </row>
    <row r="69" spans="4:27" x14ac:dyDescent="0.25">
      <c r="D69" s="224" t="s">
        <v>25</v>
      </c>
      <c r="E69" s="225"/>
      <c r="F69" s="121" t="str">
        <f t="shared" ref="F69:AA69" si="8">+IF(F55&gt; 0.33,"VENTAJA","INTRAPRODUCTO")</f>
        <v>VENTAJA</v>
      </c>
      <c r="G69" s="99" t="str">
        <f t="shared" si="8"/>
        <v>VENTAJA</v>
      </c>
      <c r="H69" s="116" t="str">
        <f t="shared" si="8"/>
        <v>VENTAJA</v>
      </c>
      <c r="I69" s="99" t="str">
        <f t="shared" si="8"/>
        <v>VENTAJA</v>
      </c>
      <c r="J69" s="116" t="str">
        <f t="shared" si="8"/>
        <v>VENTAJA</v>
      </c>
      <c r="K69" s="99" t="str">
        <f t="shared" si="8"/>
        <v>VENTAJA</v>
      </c>
      <c r="L69" s="116" t="str">
        <f t="shared" si="8"/>
        <v>VENTAJA</v>
      </c>
      <c r="M69" s="99" t="str">
        <f t="shared" si="8"/>
        <v>VENTAJA</v>
      </c>
      <c r="N69" s="116" t="str">
        <f t="shared" si="8"/>
        <v>VENTAJA</v>
      </c>
      <c r="O69" s="99" t="str">
        <f t="shared" si="8"/>
        <v>VENTAJA</v>
      </c>
      <c r="P69" s="116" t="str">
        <f t="shared" si="8"/>
        <v>VENTAJA</v>
      </c>
      <c r="Q69" s="99" t="str">
        <f t="shared" si="8"/>
        <v>VENTAJA</v>
      </c>
      <c r="R69" s="116" t="str">
        <f t="shared" si="8"/>
        <v>VENTAJA</v>
      </c>
      <c r="S69" s="99" t="str">
        <f t="shared" si="8"/>
        <v>VENTAJA</v>
      </c>
      <c r="T69" s="116" t="str">
        <f t="shared" si="8"/>
        <v>VENTAJA</v>
      </c>
      <c r="U69" s="99" t="str">
        <f t="shared" si="8"/>
        <v>VENTAJA</v>
      </c>
      <c r="V69" s="116" t="str">
        <f t="shared" si="8"/>
        <v>VENTAJA</v>
      </c>
      <c r="W69" s="99" t="str">
        <f t="shared" si="8"/>
        <v>VENTAJA</v>
      </c>
      <c r="X69" s="116" t="str">
        <f t="shared" si="8"/>
        <v>VENTAJA</v>
      </c>
      <c r="Y69" s="99" t="str">
        <f t="shared" si="8"/>
        <v>VENTAJA</v>
      </c>
      <c r="Z69" s="116" t="str">
        <f t="shared" si="8"/>
        <v>VENTAJA</v>
      </c>
      <c r="AA69" s="99" t="str">
        <f t="shared" si="8"/>
        <v>INTRAPRODUCTO</v>
      </c>
    </row>
    <row r="70" spans="4:27" ht="15.75" thickBot="1" x14ac:dyDescent="0.3">
      <c r="D70" s="222" t="s">
        <v>26</v>
      </c>
      <c r="E70" s="223"/>
      <c r="F70" s="122" t="str">
        <f t="shared" ref="F70:AA70" si="9">+IF(F56&gt; 0.33,"VENTAJA","INTRAPRODUCTO")</f>
        <v>INTRAPRODUCTO</v>
      </c>
      <c r="G70" s="115" t="str">
        <f t="shared" si="9"/>
        <v>INTRAPRODUCTO</v>
      </c>
      <c r="H70" s="123" t="str">
        <f t="shared" si="9"/>
        <v>INTRAPRODUCTO</v>
      </c>
      <c r="I70" s="115" t="str">
        <f t="shared" si="9"/>
        <v>INTRAPRODUCTO</v>
      </c>
      <c r="J70" s="123" t="str">
        <f t="shared" si="9"/>
        <v>INTRAPRODUCTO</v>
      </c>
      <c r="K70" s="115" t="str">
        <f t="shared" si="9"/>
        <v>INTRAPRODUCTO</v>
      </c>
      <c r="L70" s="123" t="str">
        <f t="shared" si="9"/>
        <v>INTRAPRODUCTO</v>
      </c>
      <c r="M70" s="115" t="str">
        <f t="shared" si="9"/>
        <v>INTRAPRODUCTO</v>
      </c>
      <c r="N70" s="123" t="str">
        <f t="shared" si="9"/>
        <v>INTRAPRODUCTO</v>
      </c>
      <c r="O70" s="115" t="str">
        <f t="shared" si="9"/>
        <v>INTRAPRODUCTO</v>
      </c>
      <c r="P70" s="123" t="str">
        <f t="shared" si="9"/>
        <v>INTRAPRODUCTO</v>
      </c>
      <c r="Q70" s="115" t="str">
        <f t="shared" si="9"/>
        <v>INTRAPRODUCTO</v>
      </c>
      <c r="R70" s="123" t="str">
        <f t="shared" si="9"/>
        <v>INTRAPRODUCTO</v>
      </c>
      <c r="S70" s="115" t="str">
        <f t="shared" si="9"/>
        <v>INTRAPRODUCTO</v>
      </c>
      <c r="T70" s="123" t="str">
        <f t="shared" si="9"/>
        <v>INTRAPRODUCTO</v>
      </c>
      <c r="U70" s="115" t="str">
        <f t="shared" si="9"/>
        <v>INTRAPRODUCTO</v>
      </c>
      <c r="V70" s="123" t="str">
        <f t="shared" si="9"/>
        <v>INTRAPRODUCTO</v>
      </c>
      <c r="W70" s="115" t="str">
        <f t="shared" si="9"/>
        <v>INTRAPRODUCTO</v>
      </c>
      <c r="X70" s="123" t="str">
        <f t="shared" si="9"/>
        <v>INTRAPRODUCTO</v>
      </c>
      <c r="Y70" s="115" t="str">
        <f t="shared" si="9"/>
        <v>INTRAPRODUCTO</v>
      </c>
      <c r="Z70" s="123" t="str">
        <f t="shared" si="9"/>
        <v>INTRAPRODUCTO</v>
      </c>
      <c r="AA70" s="115" t="str">
        <f t="shared" si="9"/>
        <v>INTRAPRODUCTO</v>
      </c>
    </row>
    <row r="71" spans="4:27" s="1" customFormat="1" x14ac:dyDescent="0.25">
      <c r="D71" s="1" t="s">
        <v>57</v>
      </c>
      <c r="E71" s="140"/>
      <c r="F71" s="116"/>
      <c r="G71" s="116"/>
      <c r="H71" s="116"/>
      <c r="I71" s="116"/>
      <c r="J71" s="116"/>
      <c r="K71" s="116"/>
      <c r="L71" s="116"/>
      <c r="M71" s="116"/>
      <c r="N71" s="116"/>
      <c r="O71" s="116"/>
      <c r="P71" s="116"/>
      <c r="Q71" s="116"/>
      <c r="R71" s="116"/>
      <c r="S71" s="116"/>
      <c r="T71" s="116"/>
      <c r="U71" s="116"/>
      <c r="V71" s="116"/>
      <c r="W71" s="116"/>
      <c r="X71" s="116"/>
      <c r="Y71" s="116"/>
      <c r="Z71" s="116"/>
      <c r="AA71" s="116"/>
    </row>
    <row r="73" spans="4:27" ht="15.75" thickBot="1" x14ac:dyDescent="0.3">
      <c r="D73" s="1" t="s">
        <v>14</v>
      </c>
      <c r="E73" s="3"/>
    </row>
    <row r="74" spans="4:27" ht="15.75" thickBot="1" x14ac:dyDescent="0.3">
      <c r="D74" s="112" t="s">
        <v>15</v>
      </c>
      <c r="E74" s="113"/>
      <c r="F74" s="18">
        <v>1995</v>
      </c>
      <c r="G74" s="10">
        <v>1996</v>
      </c>
      <c r="H74" s="18">
        <v>1997</v>
      </c>
      <c r="I74" s="10">
        <v>1998</v>
      </c>
      <c r="J74" s="18">
        <v>1999</v>
      </c>
      <c r="K74" s="10">
        <v>2000</v>
      </c>
      <c r="L74" s="18">
        <v>2001</v>
      </c>
      <c r="M74" s="10">
        <v>2002</v>
      </c>
      <c r="N74" s="18">
        <v>2003</v>
      </c>
      <c r="O74" s="10">
        <v>2004</v>
      </c>
      <c r="P74" s="18">
        <v>2005</v>
      </c>
      <c r="Q74" s="10">
        <v>2006</v>
      </c>
      <c r="R74" s="18">
        <v>2007</v>
      </c>
      <c r="S74" s="10">
        <v>2008</v>
      </c>
      <c r="T74" s="18">
        <v>2009</v>
      </c>
      <c r="U74" s="10">
        <v>2010</v>
      </c>
      <c r="V74" s="18">
        <v>2011</v>
      </c>
      <c r="W74" s="10">
        <v>2012</v>
      </c>
      <c r="X74" s="18">
        <v>2013</v>
      </c>
      <c r="Y74" s="10">
        <v>2014</v>
      </c>
      <c r="Z74" s="18">
        <v>2015</v>
      </c>
      <c r="AA74" s="11">
        <v>2016</v>
      </c>
    </row>
    <row r="75" spans="4:27" ht="15.75" thickBot="1" x14ac:dyDescent="0.3">
      <c r="D75" s="228" t="s">
        <v>16</v>
      </c>
      <c r="E75" s="229"/>
      <c r="F75" s="100">
        <v>10201048.063999999</v>
      </c>
      <c r="G75" s="101">
        <v>10647555.072000001</v>
      </c>
      <c r="H75" s="100">
        <v>11549019.136</v>
      </c>
      <c r="I75" s="101">
        <v>10821222.4</v>
      </c>
      <c r="J75" s="100">
        <v>11617030.143999999</v>
      </c>
      <c r="K75" s="101">
        <v>13158400.846999999</v>
      </c>
      <c r="L75" s="100">
        <v>12301486.486</v>
      </c>
      <c r="M75" s="101">
        <v>11897488.380999999</v>
      </c>
      <c r="N75" s="100">
        <v>13092218.069</v>
      </c>
      <c r="O75" s="101">
        <v>16729677.706</v>
      </c>
      <c r="P75" s="100">
        <v>21190438.734999999</v>
      </c>
      <c r="Q75" s="101">
        <v>24390975.103</v>
      </c>
      <c r="R75" s="100">
        <v>29991332</v>
      </c>
      <c r="S75" s="101">
        <v>37625882.064999998</v>
      </c>
      <c r="T75" s="100">
        <v>32852985.837000001</v>
      </c>
      <c r="U75" s="101">
        <v>39819528.641999997</v>
      </c>
      <c r="V75" s="100">
        <v>56953516.086000003</v>
      </c>
      <c r="W75" s="101">
        <v>60273618.167999998</v>
      </c>
      <c r="X75" s="100">
        <v>58821869.987000003</v>
      </c>
      <c r="Y75" s="101">
        <v>54794812.015000001</v>
      </c>
      <c r="Z75" s="100">
        <v>35690766.593000002</v>
      </c>
      <c r="AA75" s="102">
        <v>31044991.243000001</v>
      </c>
    </row>
    <row r="76" spans="4:27" x14ac:dyDescent="0.25">
      <c r="D76" s="224" t="s">
        <v>17</v>
      </c>
      <c r="E76" s="225"/>
      <c r="F76" s="103">
        <v>3098921.09</v>
      </c>
      <c r="G76" s="104">
        <v>2785849.662</v>
      </c>
      <c r="H76" s="103">
        <v>3607707.88</v>
      </c>
      <c r="I76" s="104">
        <v>3335956.557</v>
      </c>
      <c r="J76" s="103">
        <v>2695929.8470000001</v>
      </c>
      <c r="K76" s="104">
        <v>2405215.0010000002</v>
      </c>
      <c r="L76" s="103">
        <v>2138679.7719999999</v>
      </c>
      <c r="M76" s="104">
        <v>2078652.2009999999</v>
      </c>
      <c r="N76" s="103">
        <v>2115649.7719999999</v>
      </c>
      <c r="O76" s="104">
        <v>2562060.0449999999</v>
      </c>
      <c r="P76" s="103">
        <v>3414451.378</v>
      </c>
      <c r="Q76" s="104">
        <v>3636147.1490000002</v>
      </c>
      <c r="R76" s="103">
        <v>4207719.53</v>
      </c>
      <c r="S76" s="104">
        <v>4920759.6100000003</v>
      </c>
      <c r="T76" s="103">
        <v>4598395.335</v>
      </c>
      <c r="U76" s="104">
        <v>4252563.568</v>
      </c>
      <c r="V76" s="103">
        <v>5361940.517</v>
      </c>
      <c r="W76" s="104">
        <v>4891277.0719999997</v>
      </c>
      <c r="X76" s="103">
        <v>4827988.8420000002</v>
      </c>
      <c r="Y76" s="104">
        <v>5397566.3509999998</v>
      </c>
      <c r="Z76" s="103">
        <v>5065806.5839999998</v>
      </c>
      <c r="AA76" s="105">
        <v>5017400.301</v>
      </c>
    </row>
    <row r="77" spans="4:27" x14ac:dyDescent="0.25">
      <c r="D77" s="226" t="s">
        <v>18</v>
      </c>
      <c r="E77" s="227"/>
      <c r="F77" s="106">
        <v>30803.01</v>
      </c>
      <c r="G77" s="107">
        <v>35173.404000000002</v>
      </c>
      <c r="H77" s="106">
        <v>39259.262000000002</v>
      </c>
      <c r="I77" s="107">
        <v>35104.345999999998</v>
      </c>
      <c r="J77" s="106">
        <v>39624.252</v>
      </c>
      <c r="K77" s="107">
        <v>46419.232000000004</v>
      </c>
      <c r="L77" s="106">
        <v>53188.722000000002</v>
      </c>
      <c r="M77" s="107">
        <v>74104.146999999997</v>
      </c>
      <c r="N77" s="106">
        <v>91780.876000000004</v>
      </c>
      <c r="O77" s="107">
        <v>123835.197</v>
      </c>
      <c r="P77" s="106">
        <v>96874.676000000007</v>
      </c>
      <c r="Q77" s="107">
        <v>94055.032999999996</v>
      </c>
      <c r="R77" s="106">
        <v>105375.874</v>
      </c>
      <c r="S77" s="107">
        <v>94489.955000000002</v>
      </c>
      <c r="T77" s="106">
        <v>70182.815000000002</v>
      </c>
      <c r="U77" s="107">
        <v>53309.548000000003</v>
      </c>
      <c r="V77" s="106">
        <v>64346.038</v>
      </c>
      <c r="W77" s="107">
        <v>70258.634000000005</v>
      </c>
      <c r="X77" s="106">
        <v>97455.774999999994</v>
      </c>
      <c r="Y77" s="107">
        <v>83701.375</v>
      </c>
      <c r="Z77" s="106">
        <v>73863.785999999993</v>
      </c>
      <c r="AA77" s="108">
        <v>54157.362999999998</v>
      </c>
    </row>
    <row r="78" spans="4:27" x14ac:dyDescent="0.25">
      <c r="D78" s="224" t="s">
        <v>19</v>
      </c>
      <c r="E78" s="225"/>
      <c r="F78" s="103">
        <v>579990.24399999995</v>
      </c>
      <c r="G78" s="104">
        <v>605765.80500000005</v>
      </c>
      <c r="H78" s="103">
        <v>616942.38699999999</v>
      </c>
      <c r="I78" s="104">
        <v>617456.18000000005</v>
      </c>
      <c r="J78" s="103">
        <v>620240.06799999997</v>
      </c>
      <c r="K78" s="104">
        <v>659124.23800000001</v>
      </c>
      <c r="L78" s="103">
        <v>688855.61499999999</v>
      </c>
      <c r="M78" s="104">
        <v>757827.40099999995</v>
      </c>
      <c r="N78" s="103">
        <v>789590.94900000002</v>
      </c>
      <c r="O78" s="104">
        <v>875534.74</v>
      </c>
      <c r="P78" s="103">
        <v>1139266.4569999999</v>
      </c>
      <c r="Q78" s="104">
        <v>1479351.7949999999</v>
      </c>
      <c r="R78" s="103">
        <v>1801174.3359999999</v>
      </c>
      <c r="S78" s="104">
        <v>1883633.2490000001</v>
      </c>
      <c r="T78" s="103">
        <v>1536759.11</v>
      </c>
      <c r="U78" s="104">
        <v>1790755.2039999999</v>
      </c>
      <c r="V78" s="103">
        <v>1862520.5719999999</v>
      </c>
      <c r="W78" s="104">
        <v>1903899.7069999999</v>
      </c>
      <c r="X78" s="103">
        <v>1983921.308</v>
      </c>
      <c r="Y78" s="104">
        <v>1921493.327</v>
      </c>
      <c r="Z78" s="103">
        <v>1777427.3</v>
      </c>
      <c r="AA78" s="105">
        <v>1737163.1470000001</v>
      </c>
    </row>
    <row r="79" spans="4:27" x14ac:dyDescent="0.25">
      <c r="D79" s="226" t="s">
        <v>20</v>
      </c>
      <c r="E79" s="227"/>
      <c r="F79" s="106">
        <v>2777924.2829999998</v>
      </c>
      <c r="G79" s="107">
        <v>3827695.986</v>
      </c>
      <c r="H79" s="106">
        <v>3622565.1490000002</v>
      </c>
      <c r="I79" s="107">
        <v>3273865.3459999999</v>
      </c>
      <c r="J79" s="106">
        <v>4702466.4309999999</v>
      </c>
      <c r="K79" s="107">
        <v>5668573.9000000004</v>
      </c>
      <c r="L79" s="106">
        <v>4465281.6239999998</v>
      </c>
      <c r="M79" s="107">
        <v>4273429.8509999998</v>
      </c>
      <c r="N79" s="106">
        <v>4869042.2489999998</v>
      </c>
      <c r="O79" s="107">
        <v>6174538.5109999999</v>
      </c>
      <c r="P79" s="106">
        <v>8316319.8449999997</v>
      </c>
      <c r="Q79" s="107">
        <v>9373867.7410000004</v>
      </c>
      <c r="R79" s="106">
        <v>10872100.037</v>
      </c>
      <c r="S79" s="107">
        <v>17295009.647999998</v>
      </c>
      <c r="T79" s="106">
        <v>15780856.358999999</v>
      </c>
      <c r="U79" s="107">
        <v>22564428.982000001</v>
      </c>
      <c r="V79" s="106">
        <v>36481785.703000002</v>
      </c>
      <c r="W79" s="107">
        <v>39611602.737000003</v>
      </c>
      <c r="X79" s="106">
        <v>39276186.884999998</v>
      </c>
      <c r="Y79" s="107">
        <v>35930632.399999999</v>
      </c>
      <c r="Z79" s="106">
        <v>18839854.679000001</v>
      </c>
      <c r="AA79" s="108">
        <v>14745528.085000001</v>
      </c>
    </row>
    <row r="80" spans="4:27" x14ac:dyDescent="0.25">
      <c r="D80" s="224" t="s">
        <v>21</v>
      </c>
      <c r="E80" s="225"/>
      <c r="F80" s="103">
        <v>15458.19</v>
      </c>
      <c r="G80" s="104">
        <v>20060.937999999998</v>
      </c>
      <c r="H80" s="103">
        <v>39520.923999999999</v>
      </c>
      <c r="I80" s="104">
        <v>47420.091999999997</v>
      </c>
      <c r="J80" s="103">
        <v>59328.618000000002</v>
      </c>
      <c r="K80" s="104">
        <v>49121.404000000002</v>
      </c>
      <c r="L80" s="103">
        <v>40252.230000000003</v>
      </c>
      <c r="M80" s="104">
        <v>47038.563999999998</v>
      </c>
      <c r="N80" s="103">
        <v>70101.479000000007</v>
      </c>
      <c r="O80" s="104">
        <v>132581.01300000001</v>
      </c>
      <c r="P80" s="103">
        <v>122856.924</v>
      </c>
      <c r="Q80" s="104">
        <v>127010.948</v>
      </c>
      <c r="R80" s="103">
        <v>261453.73800000001</v>
      </c>
      <c r="S80" s="104">
        <v>384381.01500000001</v>
      </c>
      <c r="T80" s="103">
        <v>178528.27600000001</v>
      </c>
      <c r="U80" s="104">
        <v>135985.625</v>
      </c>
      <c r="V80" s="103">
        <v>290296.103</v>
      </c>
      <c r="W80" s="104">
        <v>280943.15100000001</v>
      </c>
      <c r="X80" s="103">
        <v>255500.98800000001</v>
      </c>
      <c r="Y80" s="104">
        <v>328909.83600000001</v>
      </c>
      <c r="Z80" s="103">
        <v>363479.42700000003</v>
      </c>
      <c r="AA80" s="105">
        <v>338839.57299999997</v>
      </c>
    </row>
    <row r="81" spans="4:27" x14ac:dyDescent="0.25">
      <c r="D81" s="226" t="s">
        <v>22</v>
      </c>
      <c r="E81" s="227"/>
      <c r="F81" s="106">
        <v>806467.44</v>
      </c>
      <c r="G81" s="107">
        <v>878271.42099999997</v>
      </c>
      <c r="H81" s="106">
        <v>1075389.1259999999</v>
      </c>
      <c r="I81" s="107">
        <v>1092606.466</v>
      </c>
      <c r="J81" s="106">
        <v>1179674.507</v>
      </c>
      <c r="K81" s="107">
        <v>1335680.9410000001</v>
      </c>
      <c r="L81" s="106">
        <v>1361828.9720000001</v>
      </c>
      <c r="M81" s="107">
        <v>1329738.9140000001</v>
      </c>
      <c r="N81" s="106">
        <v>1219370.236</v>
      </c>
      <c r="O81" s="107">
        <v>1541722.7209999999</v>
      </c>
      <c r="P81" s="106">
        <v>1786172.6610000001</v>
      </c>
      <c r="Q81" s="107">
        <v>2024381.6680000001</v>
      </c>
      <c r="R81" s="106">
        <v>2413255.6839999999</v>
      </c>
      <c r="S81" s="107">
        <v>2951475.1740000001</v>
      </c>
      <c r="T81" s="106">
        <v>2715936.733</v>
      </c>
      <c r="U81" s="107">
        <v>2846822.6030000001</v>
      </c>
      <c r="V81" s="106">
        <v>3312122.983</v>
      </c>
      <c r="W81" s="107">
        <v>3428685.415</v>
      </c>
      <c r="X81" s="106">
        <v>3733191.8110000002</v>
      </c>
      <c r="Y81" s="107">
        <v>3684127.247</v>
      </c>
      <c r="Z81" s="106">
        <v>3423007.0780000002</v>
      </c>
      <c r="AA81" s="108">
        <v>3029705.855</v>
      </c>
    </row>
    <row r="82" spans="4:27" x14ac:dyDescent="0.25">
      <c r="D82" s="224" t="s">
        <v>23</v>
      </c>
      <c r="E82" s="225"/>
      <c r="F82" s="103">
        <v>1467892.4750000001</v>
      </c>
      <c r="G82" s="104">
        <v>1145310.274</v>
      </c>
      <c r="H82" s="103">
        <v>1189097.206</v>
      </c>
      <c r="I82" s="104">
        <v>1100459.8259999999</v>
      </c>
      <c r="J82" s="103">
        <v>1195512.314</v>
      </c>
      <c r="K82" s="104">
        <v>1443992.7379999999</v>
      </c>
      <c r="L82" s="103">
        <v>1600065.148</v>
      </c>
      <c r="M82" s="104">
        <v>1560431.6310000001</v>
      </c>
      <c r="N82" s="103">
        <v>1737469.0460000001</v>
      </c>
      <c r="O82" s="104">
        <v>2330093.8820000002</v>
      </c>
      <c r="P82" s="103">
        <v>2753889.4539999999</v>
      </c>
      <c r="Q82" s="104">
        <v>3484528.9249999998</v>
      </c>
      <c r="R82" s="103">
        <v>4748504.3559999997</v>
      </c>
      <c r="S82" s="104">
        <v>4649722.3870000001</v>
      </c>
      <c r="T82" s="103">
        <v>3441238.7110000001</v>
      </c>
      <c r="U82" s="104">
        <v>3337209.6940000001</v>
      </c>
      <c r="V82" s="103">
        <v>3472061.2480000001</v>
      </c>
      <c r="W82" s="104">
        <v>3549539.51</v>
      </c>
      <c r="X82" s="103">
        <v>3048385.906</v>
      </c>
      <c r="Y82" s="104">
        <v>2962845.625</v>
      </c>
      <c r="Z82" s="103">
        <v>2367656.7080000001</v>
      </c>
      <c r="AA82" s="105">
        <v>2028656.209</v>
      </c>
    </row>
    <row r="83" spans="4:27" x14ac:dyDescent="0.25">
      <c r="D83" s="226" t="s">
        <v>24</v>
      </c>
      <c r="E83" s="227"/>
      <c r="F83" s="106">
        <v>264716.17499999999</v>
      </c>
      <c r="G83" s="107">
        <v>290365.29800000001</v>
      </c>
      <c r="H83" s="106">
        <v>438185.76</v>
      </c>
      <c r="I83" s="107">
        <v>427399.25199999998</v>
      </c>
      <c r="J83" s="106">
        <v>306885.30800000002</v>
      </c>
      <c r="K83" s="107">
        <v>565442.83100000001</v>
      </c>
      <c r="L83" s="106">
        <v>828162.73800000001</v>
      </c>
      <c r="M83" s="107">
        <v>663024.73400000005</v>
      </c>
      <c r="N83" s="106">
        <v>430313.315</v>
      </c>
      <c r="O83" s="107">
        <v>910814.52500000002</v>
      </c>
      <c r="P83" s="106">
        <v>1265020.04</v>
      </c>
      <c r="Q83" s="107">
        <v>1519771.098</v>
      </c>
      <c r="R83" s="106">
        <v>2208299.469</v>
      </c>
      <c r="S83" s="107">
        <v>1884343.71</v>
      </c>
      <c r="T83" s="106">
        <v>1427862.03</v>
      </c>
      <c r="U83" s="107">
        <v>1265311.8959999999</v>
      </c>
      <c r="V83" s="106">
        <v>1720984.7679999999</v>
      </c>
      <c r="W83" s="107">
        <v>1492637.152</v>
      </c>
      <c r="X83" s="106">
        <v>1834495.1359999999</v>
      </c>
      <c r="Y83" s="107">
        <v>1529037.4939999999</v>
      </c>
      <c r="Z83" s="106">
        <v>1423523.017</v>
      </c>
      <c r="AA83" s="108">
        <v>1464320.9709999999</v>
      </c>
    </row>
    <row r="84" spans="4:27" x14ac:dyDescent="0.25">
      <c r="D84" s="224" t="s">
        <v>25</v>
      </c>
      <c r="E84" s="225"/>
      <c r="F84" s="103">
        <v>985174.973</v>
      </c>
      <c r="G84" s="104">
        <v>854746.38600000006</v>
      </c>
      <c r="H84" s="103">
        <v>844979.59499999997</v>
      </c>
      <c r="I84" s="104">
        <v>870562.44400000002</v>
      </c>
      <c r="J84" s="103">
        <v>807029.93</v>
      </c>
      <c r="K84" s="104">
        <v>975983.973</v>
      </c>
      <c r="L84" s="103">
        <v>1113974.9620000001</v>
      </c>
      <c r="M84" s="104">
        <v>999796.94099999999</v>
      </c>
      <c r="N84" s="103">
        <v>1176477.253</v>
      </c>
      <c r="O84" s="104">
        <v>1501711.953</v>
      </c>
      <c r="P84" s="103">
        <v>1662357.4920000001</v>
      </c>
      <c r="Q84" s="104">
        <v>1818153.287</v>
      </c>
      <c r="R84" s="103">
        <v>2568492.432</v>
      </c>
      <c r="S84" s="104">
        <v>2529167.3969999999</v>
      </c>
      <c r="T84" s="103">
        <v>1535642.514</v>
      </c>
      <c r="U84" s="104">
        <v>1443255.895</v>
      </c>
      <c r="V84" s="103">
        <v>1590328.8319999999</v>
      </c>
      <c r="W84" s="104">
        <v>1631760.6129999999</v>
      </c>
      <c r="X84" s="103">
        <v>1499523.801</v>
      </c>
      <c r="Y84" s="104">
        <v>1360366.0090000001</v>
      </c>
      <c r="Z84" s="103">
        <v>1254999.4099999999</v>
      </c>
      <c r="AA84" s="105">
        <v>1085000.3689999999</v>
      </c>
    </row>
    <row r="85" spans="4:27" ht="15.75" thickBot="1" x14ac:dyDescent="0.3">
      <c r="D85" s="222" t="s">
        <v>26</v>
      </c>
      <c r="E85" s="223"/>
      <c r="F85" s="109">
        <v>173700.736</v>
      </c>
      <c r="G85" s="110">
        <v>204315.77</v>
      </c>
      <c r="H85" s="109">
        <v>75372.135999999999</v>
      </c>
      <c r="I85" s="110">
        <v>20392.142</v>
      </c>
      <c r="J85" s="109">
        <v>10338.969999999999</v>
      </c>
      <c r="K85" s="110">
        <v>8846.5889999999999</v>
      </c>
      <c r="L85" s="109">
        <v>11196.703</v>
      </c>
      <c r="M85" s="110">
        <v>113443.997</v>
      </c>
      <c r="N85" s="109">
        <v>592422.89399999997</v>
      </c>
      <c r="O85" s="110">
        <v>576785.11899999995</v>
      </c>
      <c r="P85" s="109">
        <v>633229.92799999996</v>
      </c>
      <c r="Q85" s="110">
        <v>833707.58499999996</v>
      </c>
      <c r="R85" s="109">
        <v>804956.70200000005</v>
      </c>
      <c r="S85" s="110">
        <v>1032900.036</v>
      </c>
      <c r="T85" s="109">
        <v>1567584.0730000001</v>
      </c>
      <c r="U85" s="110">
        <v>2129885.764</v>
      </c>
      <c r="V85" s="109">
        <v>2797129.4870000002</v>
      </c>
      <c r="W85" s="110">
        <v>3413014.27</v>
      </c>
      <c r="X85" s="109">
        <v>2265219.588</v>
      </c>
      <c r="Y85" s="110">
        <v>1596132.41</v>
      </c>
      <c r="Z85" s="109">
        <v>1101148.7209999999</v>
      </c>
      <c r="AA85" s="111">
        <v>1544219.487</v>
      </c>
    </row>
    <row r="86" spans="4:27" x14ac:dyDescent="0.25">
      <c r="D86" s="1" t="s">
        <v>56</v>
      </c>
    </row>
  </sheetData>
  <mergeCells count="37">
    <mergeCell ref="D70:E70"/>
    <mergeCell ref="D65:E65"/>
    <mergeCell ref="D66:E66"/>
    <mergeCell ref="D67:E67"/>
    <mergeCell ref="D68:E68"/>
    <mergeCell ref="D69:E69"/>
    <mergeCell ref="D60:E60"/>
    <mergeCell ref="D61:E61"/>
    <mergeCell ref="D62:E62"/>
    <mergeCell ref="D63:E63"/>
    <mergeCell ref="D64:E64"/>
    <mergeCell ref="B17:D17"/>
    <mergeCell ref="G17:I17"/>
    <mergeCell ref="M17:O17"/>
    <mergeCell ref="B7:E16"/>
    <mergeCell ref="D46:E46"/>
    <mergeCell ref="D47:E47"/>
    <mergeCell ref="D48:E48"/>
    <mergeCell ref="D49:E49"/>
    <mergeCell ref="D50:E50"/>
    <mergeCell ref="D51:E51"/>
    <mergeCell ref="D52:E52"/>
    <mergeCell ref="D53:E53"/>
    <mergeCell ref="D54:E54"/>
    <mergeCell ref="D55:E55"/>
    <mergeCell ref="D56:E56"/>
    <mergeCell ref="D75:E75"/>
    <mergeCell ref="D76:E76"/>
    <mergeCell ref="D77:E77"/>
    <mergeCell ref="D78:E78"/>
    <mergeCell ref="D79:E79"/>
    <mergeCell ref="D85:E85"/>
    <mergeCell ref="D80:E80"/>
    <mergeCell ref="D81:E81"/>
    <mergeCell ref="D82:E82"/>
    <mergeCell ref="D83:E83"/>
    <mergeCell ref="D84:E8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69"/>
  <sheetViews>
    <sheetView showGridLines="0" workbookViewId="0">
      <selection activeCell="F75" sqref="F75"/>
    </sheetView>
  </sheetViews>
  <sheetFormatPr baseColWidth="10" defaultRowHeight="15" x14ac:dyDescent="0.25"/>
  <cols>
    <col min="5" max="5" width="24.42578125" customWidth="1"/>
    <col min="6" max="27" width="27.7109375" bestFit="1" customWidth="1"/>
  </cols>
  <sheetData>
    <row r="7" spans="2:16" ht="15" customHeight="1" x14ac:dyDescent="0.25">
      <c r="C7" s="138"/>
      <c r="D7" s="191" t="s">
        <v>50</v>
      </c>
      <c r="E7" s="191"/>
      <c r="I7" s="231" t="s">
        <v>49</v>
      </c>
      <c r="J7" s="231"/>
      <c r="K7" s="231"/>
      <c r="M7" s="87"/>
      <c r="N7" s="87"/>
      <c r="O7" s="87"/>
      <c r="P7" s="87"/>
    </row>
    <row r="8" spans="2:16" x14ac:dyDescent="0.25">
      <c r="B8" s="138"/>
      <c r="C8" s="138"/>
      <c r="D8" s="191"/>
      <c r="E8" s="191"/>
      <c r="I8" s="231"/>
      <c r="J8" s="231"/>
      <c r="K8" s="231"/>
      <c r="L8" s="87"/>
      <c r="M8" s="87"/>
      <c r="N8" s="87"/>
      <c r="O8" s="87"/>
      <c r="P8" s="87"/>
    </row>
    <row r="9" spans="2:16" x14ac:dyDescent="0.25">
      <c r="B9" s="138"/>
      <c r="C9" s="138"/>
      <c r="D9" s="191"/>
      <c r="E9" s="191"/>
      <c r="I9" s="231"/>
      <c r="J9" s="231"/>
      <c r="K9" s="231"/>
      <c r="L9" s="87"/>
      <c r="M9" s="87"/>
      <c r="N9" s="87"/>
      <c r="O9" s="87"/>
      <c r="P9" s="87"/>
    </row>
    <row r="10" spans="2:16" x14ac:dyDescent="0.25">
      <c r="B10" s="138"/>
      <c r="C10" s="138"/>
      <c r="D10" s="191"/>
      <c r="E10" s="191"/>
      <c r="I10" s="231"/>
      <c r="J10" s="231"/>
      <c r="K10" s="231"/>
      <c r="L10" s="87"/>
      <c r="M10" s="87"/>
      <c r="N10" s="87"/>
      <c r="O10" s="87"/>
      <c r="P10" s="87"/>
    </row>
    <row r="11" spans="2:16" x14ac:dyDescent="0.25">
      <c r="B11" s="138"/>
      <c r="C11" s="138"/>
      <c r="D11" s="191"/>
      <c r="E11" s="191"/>
      <c r="I11" s="231"/>
      <c r="J11" s="231"/>
      <c r="K11" s="231"/>
      <c r="L11" s="87"/>
      <c r="M11" s="87"/>
      <c r="N11" s="87"/>
      <c r="O11" s="87"/>
      <c r="P11" s="87"/>
    </row>
    <row r="12" spans="2:16" x14ac:dyDescent="0.25">
      <c r="B12" s="138"/>
      <c r="C12" s="138"/>
      <c r="D12" s="191"/>
      <c r="E12" s="191"/>
      <c r="I12" s="231"/>
      <c r="J12" s="231"/>
      <c r="K12" s="231"/>
      <c r="L12" s="87"/>
      <c r="M12" s="87"/>
      <c r="N12" s="87"/>
      <c r="O12" s="87"/>
      <c r="P12" s="87"/>
    </row>
    <row r="13" spans="2:16" x14ac:dyDescent="0.25">
      <c r="B13" s="138"/>
      <c r="C13" s="138"/>
      <c r="D13" s="191"/>
      <c r="E13" s="191"/>
      <c r="I13" s="231"/>
      <c r="J13" s="231"/>
      <c r="K13" s="231"/>
      <c r="L13" s="87"/>
      <c r="M13" s="87"/>
      <c r="N13" s="87"/>
      <c r="O13" s="87"/>
      <c r="P13" s="87"/>
    </row>
    <row r="14" spans="2:16" x14ac:dyDescent="0.25">
      <c r="B14" s="138"/>
      <c r="C14" s="138"/>
      <c r="D14" s="191"/>
      <c r="E14" s="191"/>
      <c r="I14" s="231"/>
      <c r="J14" s="231"/>
      <c r="K14" s="231"/>
      <c r="L14" s="87"/>
      <c r="M14" s="87"/>
      <c r="N14" s="87"/>
      <c r="O14" s="87"/>
      <c r="P14" s="87"/>
    </row>
    <row r="15" spans="2:16" ht="17.25" customHeight="1" x14ac:dyDescent="0.25">
      <c r="B15" s="138"/>
      <c r="C15" s="138"/>
      <c r="D15" s="138"/>
      <c r="E15" s="138"/>
      <c r="G15" s="230" t="s">
        <v>51</v>
      </c>
      <c r="H15" s="230"/>
      <c r="I15" s="231"/>
      <c r="J15" s="231"/>
      <c r="K15" s="231"/>
      <c r="L15" s="87"/>
      <c r="M15" s="87"/>
      <c r="N15" s="87"/>
      <c r="O15" s="87"/>
      <c r="P15" s="87"/>
    </row>
    <row r="16" spans="2:16" x14ac:dyDescent="0.25">
      <c r="B16" s="138"/>
      <c r="C16" s="138"/>
      <c r="D16" s="138"/>
      <c r="E16" s="138"/>
      <c r="G16" s="230"/>
      <c r="H16" s="230"/>
      <c r="I16" s="88"/>
      <c r="J16" s="88" t="s">
        <v>3</v>
      </c>
      <c r="L16" s="87"/>
      <c r="M16" s="87"/>
      <c r="N16" s="87"/>
      <c r="O16" s="87"/>
      <c r="P16" s="87"/>
    </row>
    <row r="17" spans="3:15" x14ac:dyDescent="0.25">
      <c r="C17" s="88"/>
      <c r="D17" s="88"/>
      <c r="E17" s="88" t="s">
        <v>3</v>
      </c>
      <c r="G17" s="88" t="s">
        <v>3</v>
      </c>
      <c r="H17" s="88"/>
      <c r="I17" s="88"/>
      <c r="N17" s="88"/>
      <c r="O17" s="88"/>
    </row>
    <row r="44" spans="4:27" ht="15.75" thickBot="1" x14ac:dyDescent="0.3"/>
    <row r="45" spans="4:27" ht="15.75" thickBot="1" x14ac:dyDescent="0.3">
      <c r="D45" s="8" t="s">
        <v>15</v>
      </c>
      <c r="E45" s="9"/>
      <c r="F45" s="125">
        <v>1995</v>
      </c>
      <c r="G45" s="18">
        <v>1996</v>
      </c>
      <c r="H45" s="10">
        <v>1997</v>
      </c>
      <c r="I45" s="18">
        <v>1998</v>
      </c>
      <c r="J45" s="10">
        <v>1999</v>
      </c>
      <c r="K45" s="18">
        <v>2000</v>
      </c>
      <c r="L45" s="10">
        <v>2001</v>
      </c>
      <c r="M45" s="18">
        <v>2002</v>
      </c>
      <c r="N45" s="10">
        <v>2003</v>
      </c>
      <c r="O45" s="18">
        <v>2004</v>
      </c>
      <c r="P45" s="10">
        <v>2005</v>
      </c>
      <c r="Q45" s="18">
        <v>2006</v>
      </c>
      <c r="R45" s="10">
        <v>2007</v>
      </c>
      <c r="S45" s="18">
        <v>2008</v>
      </c>
      <c r="T45" s="10">
        <v>2009</v>
      </c>
      <c r="U45" s="18">
        <v>2010</v>
      </c>
      <c r="V45" s="10">
        <v>2011</v>
      </c>
      <c r="W45" s="18">
        <v>2012</v>
      </c>
      <c r="X45" s="10">
        <v>2013</v>
      </c>
      <c r="Y45" s="18">
        <v>2014</v>
      </c>
      <c r="Z45" s="10">
        <v>2015</v>
      </c>
      <c r="AA45" s="18">
        <v>2016</v>
      </c>
    </row>
    <row r="46" spans="4:27" x14ac:dyDescent="0.25">
      <c r="D46" s="224" t="s">
        <v>17</v>
      </c>
      <c r="E46" s="225"/>
      <c r="F46" s="126">
        <f>+(A!D47-B!E47)/(A!D47+B!E47)</f>
        <v>-2.1803092280733696E-2</v>
      </c>
      <c r="G46" s="127">
        <f>+(A!E47-B!F47)/(A!E47+B!F47)</f>
        <v>-7.6960400245930455E-2</v>
      </c>
      <c r="H46" s="128">
        <f>+(A!F47-B!G47)/(A!F47+B!G47)</f>
        <v>-9.8548061338653375E-2</v>
      </c>
      <c r="I46" s="127">
        <f>+(A!G47-B!H47)/(A!G47+B!H47)</f>
        <v>0.36955281903740966</v>
      </c>
      <c r="J46" s="128">
        <f>+(A!H47-B!I47)/(A!H47+B!I47)</f>
        <v>0.47888245362757459</v>
      </c>
      <c r="K46" s="127">
        <f>+(A!I47-B!J47)/(A!I47+B!J47)</f>
        <v>0.54969589985613221</v>
      </c>
      <c r="L46" s="128">
        <f>+(A!J47-B!K47)/(A!J47+B!K47)</f>
        <v>0.70406863173171241</v>
      </c>
      <c r="M46" s="127">
        <f>+(A!K47-B!L47)/(A!K47+B!L47)</f>
        <v>0.7439015476925418</v>
      </c>
      <c r="N46" s="128">
        <f>+(A!L47-B!M47)/(A!L47+B!M47)</f>
        <v>0.68245521249967878</v>
      </c>
      <c r="O46" s="127">
        <f>+(A!M47-B!N47)/(A!M47+B!N47)</f>
        <v>0.8416410450684283</v>
      </c>
      <c r="P46" s="128">
        <f>+(A!N47-B!O47)/(A!N47+B!O47)</f>
        <v>0.88192047459304246</v>
      </c>
      <c r="Q46" s="127">
        <f>+(A!O47-B!P47)/(A!O47+B!P47)</f>
        <v>0.89542730039584995</v>
      </c>
      <c r="R46" s="128">
        <f>+(A!P47-B!Q47)/(A!P47+B!Q47)</f>
        <v>0.9246258434383704</v>
      </c>
      <c r="S46" s="127">
        <f>+(A!Q47-B!R47)/(A!Q47+B!R47)</f>
        <v>0.97760142161723051</v>
      </c>
      <c r="T46" s="128">
        <f>+(A!R47-B!S47)/(A!R47+B!S47)</f>
        <v>0.97874361669592091</v>
      </c>
      <c r="U46" s="127">
        <f>+(A!S47-B!T47)/(A!S47+B!T47)</f>
        <v>0.96150707176024464</v>
      </c>
      <c r="V46" s="128">
        <f>+(A!T47-B!U47)/(A!T47+B!U47)</f>
        <v>0.96297598992901434</v>
      </c>
      <c r="W46" s="127">
        <f>+(A!U47-B!V47)/(A!U47+B!V47)</f>
        <v>0.99678672084414932</v>
      </c>
      <c r="X46" s="128">
        <f>+(A!V47-B!W47)/(A!V47+B!W47)</f>
        <v>0.99461562766071132</v>
      </c>
      <c r="Y46" s="127">
        <f>+(A!W47-B!X47)/(A!W47+B!X47)</f>
        <v>0.98455696831234418</v>
      </c>
      <c r="Z46" s="128">
        <f>+(A!X47-B!Y47)/(A!X47+B!Y47)</f>
        <v>0.97306174014766689</v>
      </c>
      <c r="AA46" s="127">
        <f>+(A!Y47-B!Z47)/(A!Y47+B!Z47)</f>
        <v>0.99191013839742015</v>
      </c>
    </row>
    <row r="47" spans="4:27" x14ac:dyDescent="0.25">
      <c r="D47" s="226" t="s">
        <v>18</v>
      </c>
      <c r="E47" s="227"/>
      <c r="F47" s="129">
        <f>+(A!D48-B!E48)/(A!D48+B!E48)</f>
        <v>-0.75118660790753566</v>
      </c>
      <c r="G47" s="130">
        <f>+(A!E48-B!F48)/(A!E48+B!F48)</f>
        <v>-0.77497282642669585</v>
      </c>
      <c r="H47" s="131">
        <f>+(A!F48-B!G48)/(A!F48+B!G48)</f>
        <v>-0.75909777435262071</v>
      </c>
      <c r="I47" s="130">
        <f>+(A!G48-B!H48)/(A!G48+B!H48)</f>
        <v>-0.7634624119089114</v>
      </c>
      <c r="J47" s="131">
        <f>+(A!H48-B!I48)/(A!H48+B!I48)</f>
        <v>-0.79355671628103697</v>
      </c>
      <c r="K47" s="130">
        <f>+(A!I48-B!J48)/(A!I48+B!J48)</f>
        <v>-0.75351548231598453</v>
      </c>
      <c r="L47" s="131">
        <f>+(A!J48-B!K48)/(A!J48+B!K48)</f>
        <v>-0.7586706414867721</v>
      </c>
      <c r="M47" s="130">
        <f>+(A!K48-B!L48)/(A!K48+B!L48)</f>
        <v>-0.81206756283875825</v>
      </c>
      <c r="N47" s="131">
        <f>+(A!L48-B!M48)/(A!L48+B!M48)</f>
        <v>-0.86469724282833682</v>
      </c>
      <c r="O47" s="130">
        <f>+(A!M48-B!N48)/(A!M48+B!N48)</f>
        <v>-0.34661341730796319</v>
      </c>
      <c r="P47" s="131">
        <f>+(A!N48-B!O48)/(A!N48+B!O48)</f>
        <v>-0.33946069191041944</v>
      </c>
      <c r="Q47" s="130">
        <f>+(A!O48-B!P48)/(A!O48+B!P48)</f>
        <v>-0.23889857368143561</v>
      </c>
      <c r="R47" s="131">
        <f>+(A!P48-B!Q48)/(A!P48+B!Q48)</f>
        <v>0.90268532047759942</v>
      </c>
      <c r="S47" s="130">
        <f>+(A!Q48-B!R48)/(A!Q48+B!R48)</f>
        <v>0.94129682982265361</v>
      </c>
      <c r="T47" s="131">
        <f>+(A!R48-B!S48)/(A!R48+B!S48)</f>
        <v>0.89463094501303708</v>
      </c>
      <c r="U47" s="130">
        <f>+(A!S48-B!T48)/(A!S48+B!T48)</f>
        <v>0.72091906766581515</v>
      </c>
      <c r="V47" s="131">
        <f>+(A!T48-B!U48)/(A!T48+B!U48)</f>
        <v>0.63944452349771941</v>
      </c>
      <c r="W47" s="130">
        <f>+(A!U48-B!V48)/(A!U48+B!V48)</f>
        <v>0.66281310401945714</v>
      </c>
      <c r="X47" s="131">
        <f>+(A!V48-B!W48)/(A!V48+B!W48)</f>
        <v>0.7947270069883956</v>
      </c>
      <c r="Y47" s="130">
        <f>+(A!W48-B!X48)/(A!W48+B!X48)</f>
        <v>0.64235750565957084</v>
      </c>
      <c r="Z47" s="131">
        <f>+(A!X48-B!Y48)/(A!X48+B!Y48)</f>
        <v>5.6706721709643533E-2</v>
      </c>
      <c r="AA47" s="130">
        <f>+(A!Y48-B!Z48)/(A!Y48+B!Z48)</f>
        <v>0.92288648601791912</v>
      </c>
    </row>
    <row r="48" spans="4:27" x14ac:dyDescent="0.25">
      <c r="D48" s="224" t="s">
        <v>19</v>
      </c>
      <c r="E48" s="225"/>
      <c r="F48" s="129">
        <f>+(A!D49-B!E49)/(A!D49+B!E49)</f>
        <v>-0.2763249391797562</v>
      </c>
      <c r="G48" s="130">
        <f>+(A!E49-B!F49)/(A!E49+B!F49)</f>
        <v>-0.37735378736451242</v>
      </c>
      <c r="H48" s="131">
        <f>+(A!F49-B!G49)/(A!F49+B!G49)</f>
        <v>-0.76670547853295323</v>
      </c>
      <c r="I48" s="130">
        <f>+(A!G49-B!H49)/(A!G49+B!H49)</f>
        <v>-0.6638548719279479</v>
      </c>
      <c r="J48" s="131">
        <f>+(A!H49-B!I49)/(A!H49+B!I49)</f>
        <v>-0.30116702063102663</v>
      </c>
      <c r="K48" s="130">
        <f>+(A!I49-B!J49)/(A!I49+B!J49)</f>
        <v>-0.29737815354414254</v>
      </c>
      <c r="L48" s="131">
        <f>+(A!J49-B!K49)/(A!J49+B!K49)</f>
        <v>0.22396271973657017</v>
      </c>
      <c r="M48" s="130">
        <f>+(A!K49-B!L49)/(A!K49+B!L49)</f>
        <v>-0.14495283584902388</v>
      </c>
      <c r="N48" s="131">
        <f>+(A!L49-B!M49)/(A!L49+B!M49)</f>
        <v>-0.39982408568884553</v>
      </c>
      <c r="O48" s="130">
        <f>+(A!M49-B!N49)/(A!M49+B!N49)</f>
        <v>-0.22274851771773244</v>
      </c>
      <c r="P48" s="131">
        <f>+(A!N49-B!O49)/(A!N49+B!O49)</f>
        <v>-0.13275980581096156</v>
      </c>
      <c r="Q48" s="130">
        <f>+(A!O49-B!P49)/(A!O49+B!P49)</f>
        <v>0.55716794971621253</v>
      </c>
      <c r="R48" s="131">
        <f>+(A!P49-B!Q49)/(A!P49+B!Q49)</f>
        <v>0.82452558639622442</v>
      </c>
      <c r="S48" s="130">
        <f>+(A!Q49-B!R49)/(A!Q49+B!R49)</f>
        <v>0.86913416785567787</v>
      </c>
      <c r="T48" s="131">
        <f>+(A!R49-B!S49)/(A!R49+B!S49)</f>
        <v>0.90833581996836665</v>
      </c>
      <c r="U48" s="130">
        <f>+(A!S49-B!T49)/(A!S49+B!T49)</f>
        <v>0.13436313623334592</v>
      </c>
      <c r="V48" s="131">
        <f>+(A!T49-B!U49)/(A!T49+B!U49)</f>
        <v>0.45315384265800707</v>
      </c>
      <c r="W48" s="130">
        <f>+(A!U49-B!V49)/(A!U49+B!V49)</f>
        <v>0.36397958436923233</v>
      </c>
      <c r="X48" s="131">
        <f>+(A!V49-B!W49)/(A!V49+B!W49)</f>
        <v>-0.53582317138302316</v>
      </c>
      <c r="Y48" s="130">
        <f>+(A!W49-B!X49)/(A!W49+B!X49)</f>
        <v>0.18820772800155652</v>
      </c>
      <c r="Z48" s="131">
        <f>+(A!X49-B!Y49)/(A!X49+B!Y49)</f>
        <v>0.5979796135668235</v>
      </c>
      <c r="AA48" s="130">
        <f>+(A!Y49-B!Z49)/(A!Y49+B!Z49)</f>
        <v>-0.46364531751553517</v>
      </c>
    </row>
    <row r="49" spans="4:27" x14ac:dyDescent="0.25">
      <c r="D49" s="226" t="s">
        <v>20</v>
      </c>
      <c r="E49" s="227"/>
      <c r="F49" s="129">
        <f>+(A!D50-B!E50)/(A!D50+B!E50)</f>
        <v>-0.93838184826601856</v>
      </c>
      <c r="G49" s="130">
        <f>+(A!E50-B!F50)/(A!E50+B!F50)</f>
        <v>-0.87891491765930918</v>
      </c>
      <c r="H49" s="131">
        <f>+(A!F50-B!G50)/(A!F50+B!G50)</f>
        <v>-0.75730199611375071</v>
      </c>
      <c r="I49" s="130">
        <f>+(A!G50-B!H50)/(A!G50+B!H50)</f>
        <v>-0.75488851425832981</v>
      </c>
      <c r="J49" s="131">
        <f>+(A!H50-B!I50)/(A!H50+B!I50)</f>
        <v>-0.93429744565747364</v>
      </c>
      <c r="K49" s="130">
        <f>+(A!I50-B!J50)/(A!I50+B!J50)</f>
        <v>-0.89774997678536539</v>
      </c>
      <c r="L49" s="131">
        <f>+(A!J50-B!K50)/(A!J50+B!K50)</f>
        <v>-0.69158140445761573</v>
      </c>
      <c r="M49" s="130">
        <f>+(A!K50-B!L50)/(A!K50+B!L50)</f>
        <v>-0.7243052723115192</v>
      </c>
      <c r="N49" s="131">
        <f>+(A!L50-B!M50)/(A!L50+B!M50)</f>
        <v>-0.57114204927765022</v>
      </c>
      <c r="O49" s="130">
        <f>+(A!M50-B!N50)/(A!M50+B!N50)</f>
        <v>-0.66730202728422128</v>
      </c>
      <c r="P49" s="131">
        <f>+(A!N50-B!O50)/(A!N50+B!O50)</f>
        <v>-0.62405742148182886</v>
      </c>
      <c r="Q49" s="130">
        <f>+(A!O50-B!P50)/(A!O50+B!P50)</f>
        <v>-0.89402288391022855</v>
      </c>
      <c r="R49" s="131">
        <f>+(A!P50-B!Q50)/(A!P50+B!Q50)</f>
        <v>-0.6722446396098154</v>
      </c>
      <c r="S49" s="130">
        <f>+(A!Q50-B!R50)/(A!Q50+B!R50)</f>
        <v>0.35492583664125027</v>
      </c>
      <c r="T49" s="131">
        <f>+(A!R50-B!S50)/(A!R50+B!S50)</f>
        <v>0.66379029901834796</v>
      </c>
      <c r="U49" s="130">
        <f>+(A!S50-B!T50)/(A!S50+B!T50)</f>
        <v>0.85208008455581374</v>
      </c>
      <c r="V49" s="131">
        <f>+(A!T50-B!U50)/(A!T50+B!U50)</f>
        <v>0.74824680043693936</v>
      </c>
      <c r="W49" s="130">
        <f>+(A!U50-B!V50)/(A!U50+B!V50)</f>
        <v>0.71677241525247037</v>
      </c>
      <c r="X49" s="131">
        <f>+(A!V50-B!W50)/(A!V50+B!W50)</f>
        <v>0.76927389808487434</v>
      </c>
      <c r="Y49" s="130">
        <f>+(A!W50-B!X50)/(A!W50+B!X50)</f>
        <v>0.71524702430219245</v>
      </c>
      <c r="Z49" s="131">
        <f>+(A!X50-B!Y50)/(A!X50+B!Y50)</f>
        <v>0.42665240679175981</v>
      </c>
      <c r="AA49" s="130">
        <f>+(A!Y50-B!Z50)/(A!Y50+B!Z50)</f>
        <v>0.35289271218924467</v>
      </c>
    </row>
    <row r="50" spans="4:27" x14ac:dyDescent="0.25">
      <c r="D50" s="224" t="s">
        <v>21</v>
      </c>
      <c r="E50" s="225"/>
      <c r="F50" s="129">
        <f>+(A!D51-B!E51)/(A!D51+B!E51)</f>
        <v>0.94017752599914151</v>
      </c>
      <c r="G50" s="130">
        <f>+(A!E51-B!F51)/(A!E51+B!F51)</f>
        <v>0.73211202821500809</v>
      </c>
      <c r="H50" s="131">
        <f>+(A!F51-B!G51)/(A!F51+B!G51)</f>
        <v>0.89456316039869133</v>
      </c>
      <c r="I50" s="130">
        <f>+(A!G51-B!H51)/(A!G51+B!H51)</f>
        <v>0.85612792378026448</v>
      </c>
      <c r="J50" s="131">
        <f>+(A!H51-B!I51)/(A!H51+B!I51)</f>
        <v>0.44164848738101536</v>
      </c>
      <c r="K50" s="130">
        <f>+(A!I51-B!J51)/(A!I51+B!J51)</f>
        <v>0.74501856599535976</v>
      </c>
      <c r="L50" s="131">
        <f>+(A!J51-B!K51)/(A!J51+B!K51)</f>
        <v>0.96566259762978679</v>
      </c>
      <c r="M50" s="130">
        <f>+(A!K51-B!L51)/(A!K51+B!L51)</f>
        <v>0.98755022521940361</v>
      </c>
      <c r="N50" s="131">
        <f>+(A!L51-B!M51)/(A!L51+B!M51)</f>
        <v>1</v>
      </c>
      <c r="O50" s="130">
        <f>+(A!M51-B!N51)/(A!M51+B!N51)</f>
        <v>0.99928116753744267</v>
      </c>
      <c r="P50" s="131">
        <f>+(A!N51-B!O51)/(A!N51+B!O51)</f>
        <v>0.95523785591038834</v>
      </c>
      <c r="Q50" s="130">
        <f>+(A!O51-B!P51)/(A!O51+B!P51)</f>
        <v>1</v>
      </c>
      <c r="R50" s="131">
        <f>+(A!P51-B!Q51)/(A!P51+B!Q51)</f>
        <v>0.99866845647313729</v>
      </c>
      <c r="S50" s="130">
        <f>+(A!Q51-B!R51)/(A!Q51+B!R51)</f>
        <v>0.99997942510273419</v>
      </c>
      <c r="T50" s="131">
        <f>+(A!R51-B!S51)/(A!R51+B!S51)</f>
        <v>0.99972632460569555</v>
      </c>
      <c r="U50" s="130">
        <f>+(A!S51-B!T51)/(A!S51+B!T51)</f>
        <v>0.9922816031197047</v>
      </c>
      <c r="V50" s="131">
        <f>+(A!T51-B!U51)/(A!T51+B!U51)</f>
        <v>0.85681470726341935</v>
      </c>
      <c r="W50" s="130">
        <f>+(A!U51-B!V51)/(A!U51+B!V51)</f>
        <v>0.68758419384222613</v>
      </c>
      <c r="X50" s="131">
        <f>+(A!V51-B!W51)/(A!V51+B!W51)</f>
        <v>-0.64281346948976781</v>
      </c>
      <c r="Y50" s="130">
        <f>+(A!W51-B!X51)/(A!W51+B!X51)</f>
        <v>-0.58615175148800935</v>
      </c>
      <c r="Z50" s="131">
        <f>+(A!X51-B!Y51)/(A!X51+B!Y51)</f>
        <v>0.84648677783217685</v>
      </c>
      <c r="AA50" s="130">
        <f>+(A!Y51-B!Z51)/(A!Y51+B!Z51)</f>
        <v>0.63632584250772228</v>
      </c>
    </row>
    <row r="51" spans="4:27" x14ac:dyDescent="0.25">
      <c r="D51" s="226" t="s">
        <v>22</v>
      </c>
      <c r="E51" s="227"/>
      <c r="F51" s="129">
        <f>+(A!D52-B!E52)/(A!D52+B!E52)</f>
        <v>2.3696452522381155E-2</v>
      </c>
      <c r="G51" s="130">
        <f>+(A!E52-B!F52)/(A!E52+B!F52)</f>
        <v>-0.1718217766528744</v>
      </c>
      <c r="H51" s="131">
        <f>+(A!F52-B!G52)/(A!F52+B!G52)</f>
        <v>-0.19085108059137104</v>
      </c>
      <c r="I51" s="130">
        <f>+(A!G52-B!H52)/(A!G52+B!H52)</f>
        <v>-0.17116238005585682</v>
      </c>
      <c r="J51" s="131">
        <f>+(A!H52-B!I52)/(A!H52+B!I52)</f>
        <v>-9.2846346917480727E-2</v>
      </c>
      <c r="K51" s="130">
        <f>+(A!I52-B!J52)/(A!I52+B!J52)</f>
        <v>-5.9597064000033152E-2</v>
      </c>
      <c r="L51" s="131">
        <f>+(A!J52-B!K52)/(A!J52+B!K52)</f>
        <v>3.7850319049990639E-3</v>
      </c>
      <c r="M51" s="130">
        <f>+(A!K52-B!L52)/(A!K52+B!L52)</f>
        <v>-7.3390536649362528E-2</v>
      </c>
      <c r="N51" s="131">
        <f>+(A!L52-B!M52)/(A!L52+B!M52)</f>
        <v>4.6444983807214575E-2</v>
      </c>
      <c r="O51" s="130">
        <f>+(A!M52-B!N52)/(A!M52+B!N52)</f>
        <v>-3.7979345458976209E-2</v>
      </c>
      <c r="P51" s="131">
        <f>+(A!N52-B!O52)/(A!N52+B!O52)</f>
        <v>-7.8092777262870283E-2</v>
      </c>
      <c r="Q51" s="130">
        <f>+(A!O52-B!P52)/(A!O52+B!P52)</f>
        <v>-1.4266019694861494E-2</v>
      </c>
      <c r="R51" s="131">
        <f>+(A!P52-B!Q52)/(A!P52+B!Q52)</f>
        <v>0.20905479610255506</v>
      </c>
      <c r="S51" s="130">
        <f>+(A!Q52-B!R52)/(A!Q52+B!R52)</f>
        <v>0.33472658212238826</v>
      </c>
      <c r="T51" s="131">
        <f>+(A!R52-B!S52)/(A!R52+B!S52)</f>
        <v>0.59497967359494142</v>
      </c>
      <c r="U51" s="130">
        <f>+(A!S52-B!T52)/(A!S52+B!T52)</f>
        <v>0.36041230340865732</v>
      </c>
      <c r="V51" s="131">
        <f>+(A!T52-B!U52)/(A!T52+B!U52)</f>
        <v>0.2009417659907573</v>
      </c>
      <c r="W51" s="130">
        <f>+(A!U52-B!V52)/(A!U52+B!V52)</f>
        <v>0.21430465994644662</v>
      </c>
      <c r="X51" s="131">
        <f>+(A!V52-B!W52)/(A!V52+B!W52)</f>
        <v>0.27944732208005346</v>
      </c>
      <c r="Y51" s="130">
        <f>+(A!W52-B!X52)/(A!W52+B!X52)</f>
        <v>0.35105290068046174</v>
      </c>
      <c r="Z51" s="131">
        <f>+(A!X52-B!Y52)/(A!X52+B!Y52)</f>
        <v>0.45344826092974005</v>
      </c>
      <c r="AA51" s="130">
        <f>+(A!Y52-B!Z52)/(A!Y52+B!Z52)</f>
        <v>0.35900200868840515</v>
      </c>
    </row>
    <row r="52" spans="4:27" x14ac:dyDescent="0.25">
      <c r="D52" s="224" t="s">
        <v>23</v>
      </c>
      <c r="E52" s="225"/>
      <c r="F52" s="129">
        <f>+(A!D53-B!E53)/(A!D53+B!E53)</f>
        <v>-0.3196821279088724</v>
      </c>
      <c r="G52" s="130">
        <f>+(A!E53-B!F53)/(A!E53+B!F53)</f>
        <v>-0.37702888865701562</v>
      </c>
      <c r="H52" s="131">
        <f>+(A!F53-B!G53)/(A!F53+B!G53)</f>
        <v>-0.3795043994618677</v>
      </c>
      <c r="I52" s="130">
        <f>+(A!G53-B!H53)/(A!G53+B!H53)</f>
        <v>-0.28132499574320846</v>
      </c>
      <c r="J52" s="131">
        <f>+(A!H53-B!I53)/(A!H53+B!I53)</f>
        <v>-1.9352823408211761E-2</v>
      </c>
      <c r="K52" s="130">
        <f>+(A!I53-B!J53)/(A!I53+B!J53)</f>
        <v>-4.2644002399425181E-2</v>
      </c>
      <c r="L52" s="131">
        <f>+(A!J53-B!K53)/(A!J53+B!K53)</f>
        <v>0.14677894733588476</v>
      </c>
      <c r="M52" s="130">
        <f>+(A!K53-B!L53)/(A!K53+B!L53)</f>
        <v>-5.7976871253354302E-2</v>
      </c>
      <c r="N52" s="131">
        <f>+(A!L53-B!M53)/(A!L53+B!M53)</f>
        <v>-0.45321330619614586</v>
      </c>
      <c r="O52" s="130">
        <f>+(A!M53-B!N53)/(A!M53+B!N53)</f>
        <v>-0.2461591027816542</v>
      </c>
      <c r="P52" s="131">
        <f>+(A!N53-B!O53)/(A!N53+B!O53)</f>
        <v>-0.22991157472058765</v>
      </c>
      <c r="Q52" s="130">
        <f>+(A!O53-B!P53)/(A!O53+B!P53)</f>
        <v>-0.12951524754490978</v>
      </c>
      <c r="R52" s="131">
        <f>+(A!P53-B!Q53)/(A!P53+B!Q53)</f>
        <v>0.18540165651946611</v>
      </c>
      <c r="S52" s="130">
        <f>+(A!Q53-B!R53)/(A!Q53+B!R53)</f>
        <v>0.39680463896151896</v>
      </c>
      <c r="T52" s="131">
        <f>+(A!R53-B!S53)/(A!R53+B!S53)</f>
        <v>0.54520092520870422</v>
      </c>
      <c r="U52" s="130">
        <f>+(A!S53-B!T53)/(A!S53+B!T53)</f>
        <v>0.39769689846094514</v>
      </c>
      <c r="V52" s="131">
        <f>+(A!T53-B!U53)/(A!T53+B!U53)</f>
        <v>0.23968014468370527</v>
      </c>
      <c r="W52" s="130">
        <f>+(A!U53-B!V53)/(A!U53+B!V53)</f>
        <v>0.55306265654662845</v>
      </c>
      <c r="X52" s="131">
        <f>+(A!V53-B!W53)/(A!V53+B!W53)</f>
        <v>0.62878254449380266</v>
      </c>
      <c r="Y52" s="130">
        <f>+(A!W53-B!X53)/(A!W53+B!X53)</f>
        <v>0.6931999454233454</v>
      </c>
      <c r="Z52" s="131">
        <f>+(A!X53-B!Y53)/(A!X53+B!Y53)</f>
        <v>0.44841351638996813</v>
      </c>
      <c r="AA52" s="130">
        <f>+(A!Y53-B!Z53)/(A!Y53+B!Z53)</f>
        <v>0.13291779333544651</v>
      </c>
    </row>
    <row r="53" spans="4:27" x14ac:dyDescent="0.25">
      <c r="D53" s="226" t="s">
        <v>24</v>
      </c>
      <c r="E53" s="227"/>
      <c r="F53" s="129">
        <f>+(A!D54-B!E54)/(A!D54+B!E54)</f>
        <v>-0.4656739385505525</v>
      </c>
      <c r="G53" s="130">
        <f>+(A!E54-B!F54)/(A!E54+B!F54)</f>
        <v>-0.32264695268471749</v>
      </c>
      <c r="H53" s="131">
        <f>+(A!F54-B!G54)/(A!F54+B!G54)</f>
        <v>-0.11513064581169115</v>
      </c>
      <c r="I53" s="130">
        <f>+(A!G54-B!H54)/(A!G54+B!H54)</f>
        <v>2.4295146453287987E-2</v>
      </c>
      <c r="J53" s="131">
        <f>+(A!H54-B!I54)/(A!H54+B!I54)</f>
        <v>0.34751137565393947</v>
      </c>
      <c r="K53" s="130">
        <f>+(A!I54-B!J54)/(A!I54+B!J54)</f>
        <v>0.63336840757544355</v>
      </c>
      <c r="L53" s="131">
        <f>+(A!J54-B!K54)/(A!J54+B!K54)</f>
        <v>0.74170628241315861</v>
      </c>
      <c r="M53" s="130">
        <f>+(A!K54-B!L54)/(A!K54+B!L54)</f>
        <v>0.49839015711500917</v>
      </c>
      <c r="N53" s="131">
        <f>+(A!L54-B!M54)/(A!L54+B!M54)</f>
        <v>-2.5844529081204614E-2</v>
      </c>
      <c r="O53" s="130">
        <f>+(A!M54-B!N54)/(A!M54+B!N54)</f>
        <v>0.55153572360620906</v>
      </c>
      <c r="P53" s="131">
        <f>+(A!N54-B!O54)/(A!N54+B!O54)</f>
        <v>0.62554858158764248</v>
      </c>
      <c r="Q53" s="130">
        <f>+(A!O54-B!P54)/(A!O54+B!P54)</f>
        <v>0.47216860926967147</v>
      </c>
      <c r="R53" s="131">
        <f>+(A!P54-B!Q54)/(A!P54+B!Q54)</f>
        <v>0.71446444221493843</v>
      </c>
      <c r="S53" s="130">
        <f>+(A!Q54-B!R54)/(A!Q54+B!R54)</f>
        <v>0.88109572790562285</v>
      </c>
      <c r="T53" s="131">
        <f>+(A!R54-B!S54)/(A!R54+B!S54)</f>
        <v>0.9173120035483282</v>
      </c>
      <c r="U53" s="130">
        <f>+(A!S54-B!T54)/(A!S54+B!T54)</f>
        <v>0.82159135219907176</v>
      </c>
      <c r="V53" s="131">
        <f>+(A!T54-B!U54)/(A!T54+B!U54)</f>
        <v>0.78446741210113113</v>
      </c>
      <c r="W53" s="130">
        <f>+(A!U54-B!V54)/(A!U54+B!V54)</f>
        <v>0.84918289480232256</v>
      </c>
      <c r="X53" s="131">
        <f>+(A!V54-B!W54)/(A!V54+B!W54)</f>
        <v>0.79708468598858007</v>
      </c>
      <c r="Y53" s="130">
        <f>+(A!W54-B!X54)/(A!W54+B!X54)</f>
        <v>0.84925896849006388</v>
      </c>
      <c r="Z53" s="131">
        <f>+(A!X54-B!Y54)/(A!X54+B!Y54)</f>
        <v>0.87266838640827127</v>
      </c>
      <c r="AA53" s="130">
        <f>+(A!Y54-B!Z54)/(A!Y54+B!Z54)</f>
        <v>0.94319843266211845</v>
      </c>
    </row>
    <row r="54" spans="4:27" x14ac:dyDescent="0.25">
      <c r="D54" s="224" t="s">
        <v>25</v>
      </c>
      <c r="E54" s="225"/>
      <c r="F54" s="129">
        <f>+(A!D55-B!E55)/(A!D55+B!E55)</f>
        <v>0.78233238479899603</v>
      </c>
      <c r="G54" s="130">
        <f>+(A!E55-B!F55)/(A!E55+B!F55)</f>
        <v>0.70310872726017593</v>
      </c>
      <c r="H54" s="131">
        <f>+(A!F55-B!G55)/(A!F55+B!G55)</f>
        <v>0.6680325125854929</v>
      </c>
      <c r="I54" s="130">
        <f>+(A!G55-B!H55)/(A!G55+B!H55)</f>
        <v>0.78199264552116565</v>
      </c>
      <c r="J54" s="131">
        <f>+(A!H55-B!I55)/(A!H55+B!I55)</f>
        <v>0.79800959490364753</v>
      </c>
      <c r="K54" s="130">
        <f>+(A!I55-B!J55)/(A!I55+B!J55)</f>
        <v>0.83772695832498434</v>
      </c>
      <c r="L54" s="131">
        <f>+(A!J55-B!K55)/(A!J55+B!K55)</f>
        <v>0.88520238741476243</v>
      </c>
      <c r="M54" s="130">
        <f>+(A!K55-B!L55)/(A!K55+B!L55)</f>
        <v>0.8390914885467512</v>
      </c>
      <c r="N54" s="131">
        <f>+(A!L55-B!M55)/(A!L55+B!M55)</f>
        <v>0.73364591739848917</v>
      </c>
      <c r="O54" s="130">
        <f>+(A!M55-B!N55)/(A!M55+B!N55)</f>
        <v>0.87488532075990821</v>
      </c>
      <c r="P54" s="131">
        <f>+(A!N55-B!O55)/(A!N55+B!O55)</f>
        <v>0.8932229361835029</v>
      </c>
      <c r="Q54" s="130">
        <f>+(A!O55-B!P55)/(A!O55+B!P55)</f>
        <v>0.92019719110529463</v>
      </c>
      <c r="R54" s="131">
        <f>+(A!P55-B!Q55)/(A!P55+B!Q55)</f>
        <v>0.97548638149400324</v>
      </c>
      <c r="S54" s="130">
        <f>+(A!Q55-B!R55)/(A!Q55+B!R55)</f>
        <v>0.97629338702157265</v>
      </c>
      <c r="T54" s="131">
        <f>+(A!R55-B!S55)/(A!R55+B!S55)</f>
        <v>0.97643747164818928</v>
      </c>
      <c r="U54" s="130">
        <f>+(A!S55-B!T55)/(A!S55+B!T55)</f>
        <v>0.96706235462722545</v>
      </c>
      <c r="V54" s="131">
        <f>+(A!T55-B!U55)/(A!T55+B!U55)</f>
        <v>0.96636617536082658</v>
      </c>
      <c r="W54" s="130">
        <f>+(A!U55-B!V55)/(A!U55+B!V55)</f>
        <v>0.97172400396277137</v>
      </c>
      <c r="X54" s="131">
        <f>+(A!V55-B!W55)/(A!V55+B!W55)</f>
        <v>0.94366748258388145</v>
      </c>
      <c r="Y54" s="130">
        <f>+(A!W55-B!X55)/(A!W55+B!X55)</f>
        <v>0.86252521207970501</v>
      </c>
      <c r="Z54" s="131">
        <f>+(A!X55-B!Y55)/(A!X55+B!Y55)</f>
        <v>0.8386739101682692</v>
      </c>
      <c r="AA54" s="130">
        <f>+(A!Y55-B!Z55)/(A!Y55+B!Z55)</f>
        <v>0.68567821416337649</v>
      </c>
    </row>
    <row r="55" spans="4:27" ht="15.75" thickBot="1" x14ac:dyDescent="0.3">
      <c r="D55" s="222" t="s">
        <v>26</v>
      </c>
      <c r="E55" s="223"/>
      <c r="F55" s="132">
        <f>+(A!D56-B!E56)/(A!D56+B!E56)</f>
        <v>0.56361928720244692</v>
      </c>
      <c r="G55" s="133">
        <f>+(A!E56-B!F56)/(A!E56+B!F56)</f>
        <v>1</v>
      </c>
      <c r="H55" s="134">
        <f>+(A!F56-B!G56)/(A!F56+B!G56)</f>
        <v>-0.99410540915395273</v>
      </c>
      <c r="I55" s="133" t="e">
        <f>+(A!G56-B!H56)/(A!G56+B!H56)</f>
        <v>#DIV/0!</v>
      </c>
      <c r="J55" s="134">
        <f>+(A!H56-B!I56)/(A!H56+B!I56)</f>
        <v>0.68627450980392157</v>
      </c>
      <c r="K55" s="133"/>
      <c r="L55" s="134">
        <f>+(A!J56-B!K56)/(A!J56+B!K56)</f>
        <v>-1</v>
      </c>
      <c r="M55" s="133">
        <f>+(A!K56-B!L56)/(A!K56+B!L56)</f>
        <v>-1</v>
      </c>
      <c r="N55" s="134">
        <f>+(A!L56-B!M56)/(A!L56+B!M56)</f>
        <v>-0.97592296968924452</v>
      </c>
      <c r="O55" s="133">
        <f>+(A!M56-B!N56)/(A!M56+B!N56)</f>
        <v>-0.78007864758584344</v>
      </c>
      <c r="P55" s="134">
        <f>+(A!N56-B!O56)/(A!N56+B!O56)</f>
        <v>-0.45556329784268917</v>
      </c>
      <c r="Q55" s="133">
        <f>+(A!O56-B!P56)/(A!O56+B!P56)</f>
        <v>-0.56328775547198207</v>
      </c>
      <c r="R55" s="134">
        <f>+(A!P56-B!Q56)/(A!P56+B!Q56)</f>
        <v>-0.67774550826105018</v>
      </c>
      <c r="S55" s="133">
        <f>+(A!Q56-B!R56)/(A!Q56+B!R56)</f>
        <v>-0.97661857894895898</v>
      </c>
      <c r="T55" s="134">
        <f>+(A!R56-B!S56)/(A!R56+B!S56)</f>
        <v>9.617814075161106E-2</v>
      </c>
      <c r="U55" s="133">
        <f>+(A!S56-B!T56)/(A!S56+B!T56)</f>
        <v>-0.61860740997931229</v>
      </c>
      <c r="V55" s="134">
        <f>+(A!T56-B!U56)/(A!T56+B!U56)</f>
        <v>-0.1096142491635505</v>
      </c>
      <c r="W55" s="133">
        <f>+(A!U56-B!V56)/(A!U56+B!V56)</f>
        <v>0.29884663697613334</v>
      </c>
      <c r="X55" s="134">
        <f>+(A!V56-B!W56)/(A!V56+B!W56)</f>
        <v>-0.16483827074256965</v>
      </c>
      <c r="Y55" s="133">
        <f>+(A!W56-B!X56)/(A!W56+B!X56)</f>
        <v>-0.40001449348072082</v>
      </c>
      <c r="Z55" s="134">
        <f>+(A!X56-B!Y56)/(A!X56+B!Y56)</f>
        <v>-0.32624254649043655</v>
      </c>
      <c r="AA55" s="133">
        <f>+(A!Y56-B!Z56)/(A!Y56+B!Z56)</f>
        <v>-0.36378935340958574</v>
      </c>
    </row>
    <row r="56" spans="4:27" s="1" customFormat="1" x14ac:dyDescent="0.25">
      <c r="D56" s="1" t="s">
        <v>57</v>
      </c>
      <c r="E56" s="140"/>
      <c r="F56" s="131"/>
      <c r="G56" s="131"/>
      <c r="H56" s="131"/>
      <c r="I56" s="131"/>
      <c r="J56" s="131"/>
      <c r="K56" s="131"/>
      <c r="L56" s="131"/>
      <c r="M56" s="131"/>
      <c r="N56" s="131"/>
      <c r="O56" s="131"/>
      <c r="P56" s="131"/>
      <c r="Q56" s="131"/>
      <c r="R56" s="131"/>
      <c r="S56" s="131"/>
      <c r="T56" s="131"/>
      <c r="U56" s="131"/>
      <c r="V56" s="131"/>
      <c r="W56" s="131"/>
      <c r="X56" s="131"/>
      <c r="Y56" s="131"/>
      <c r="Z56" s="131"/>
      <c r="AA56" s="131"/>
    </row>
    <row r="57" spans="4:27" ht="15.75" thickBot="1" x14ac:dyDescent="0.3"/>
    <row r="58" spans="4:27" ht="15.75" thickBot="1" x14ac:dyDescent="0.3">
      <c r="D58" s="8" t="s">
        <v>15</v>
      </c>
      <c r="E58" s="9"/>
      <c r="F58" s="18">
        <v>1995</v>
      </c>
      <c r="G58" s="10">
        <v>1996</v>
      </c>
      <c r="H58" s="18">
        <v>1997</v>
      </c>
      <c r="I58" s="10">
        <v>1998</v>
      </c>
      <c r="J58" s="18">
        <v>1999</v>
      </c>
      <c r="K58" s="10">
        <v>2000</v>
      </c>
      <c r="L58" s="18">
        <v>2001</v>
      </c>
      <c r="M58" s="10">
        <v>2002</v>
      </c>
      <c r="N58" s="18">
        <v>2003</v>
      </c>
      <c r="O58" s="10">
        <v>2004</v>
      </c>
      <c r="P58" s="18">
        <v>2005</v>
      </c>
      <c r="Q58" s="10">
        <v>2006</v>
      </c>
      <c r="R58" s="18">
        <v>2007</v>
      </c>
      <c r="S58" s="10">
        <v>2008</v>
      </c>
      <c r="T58" s="18">
        <v>2009</v>
      </c>
      <c r="U58" s="10">
        <v>2010</v>
      </c>
      <c r="V58" s="18">
        <v>2011</v>
      </c>
      <c r="W58" s="10">
        <v>2012</v>
      </c>
      <c r="X58" s="18">
        <v>2013</v>
      </c>
      <c r="Y58" s="10">
        <v>2014</v>
      </c>
      <c r="Z58" s="18">
        <v>2015</v>
      </c>
      <c r="AA58" s="11">
        <v>2016</v>
      </c>
    </row>
    <row r="59" spans="4:27" x14ac:dyDescent="0.25">
      <c r="D59" s="224" t="s">
        <v>17</v>
      </c>
      <c r="E59" s="225"/>
      <c r="F59" s="135" t="str">
        <f>+IF(F46&gt;0.33, "COMERCIO INTRAINDUSTRIAL", "INDICIO DE COMERCIO INTRAINDUSTRIAL")</f>
        <v>INDICIO DE COMERCIO INTRAINDUSTRIAL</v>
      </c>
      <c r="G59" s="170" t="str">
        <f t="shared" ref="G59:AA59" si="0">+IF(G46&gt;0.33, "COMERCIO INTRAINDUSTRIAL", "INDICIO DE COMERCIO INTRAINDUSTRIAL")</f>
        <v>INDICIO DE COMERCIO INTRAINDUSTRIAL</v>
      </c>
      <c r="H59" s="135" t="str">
        <f t="shared" si="0"/>
        <v>INDICIO DE COMERCIO INTRAINDUSTRIAL</v>
      </c>
      <c r="I59" s="170" t="str">
        <f t="shared" si="0"/>
        <v>COMERCIO INTRAINDUSTRIAL</v>
      </c>
      <c r="J59" s="135" t="str">
        <f t="shared" si="0"/>
        <v>COMERCIO INTRAINDUSTRIAL</v>
      </c>
      <c r="K59" s="170" t="str">
        <f t="shared" si="0"/>
        <v>COMERCIO INTRAINDUSTRIAL</v>
      </c>
      <c r="L59" s="135" t="str">
        <f t="shared" si="0"/>
        <v>COMERCIO INTRAINDUSTRIAL</v>
      </c>
      <c r="M59" s="170" t="str">
        <f t="shared" si="0"/>
        <v>COMERCIO INTRAINDUSTRIAL</v>
      </c>
      <c r="N59" s="135" t="str">
        <f t="shared" si="0"/>
        <v>COMERCIO INTRAINDUSTRIAL</v>
      </c>
      <c r="O59" s="170" t="str">
        <f t="shared" si="0"/>
        <v>COMERCIO INTRAINDUSTRIAL</v>
      </c>
      <c r="P59" s="135" t="str">
        <f t="shared" si="0"/>
        <v>COMERCIO INTRAINDUSTRIAL</v>
      </c>
      <c r="Q59" s="170" t="str">
        <f t="shared" si="0"/>
        <v>COMERCIO INTRAINDUSTRIAL</v>
      </c>
      <c r="R59" s="135" t="str">
        <f t="shared" si="0"/>
        <v>COMERCIO INTRAINDUSTRIAL</v>
      </c>
      <c r="S59" s="170" t="str">
        <f t="shared" si="0"/>
        <v>COMERCIO INTRAINDUSTRIAL</v>
      </c>
      <c r="T59" s="135" t="str">
        <f t="shared" si="0"/>
        <v>COMERCIO INTRAINDUSTRIAL</v>
      </c>
      <c r="U59" s="170" t="str">
        <f t="shared" si="0"/>
        <v>COMERCIO INTRAINDUSTRIAL</v>
      </c>
      <c r="V59" s="135" t="str">
        <f t="shared" si="0"/>
        <v>COMERCIO INTRAINDUSTRIAL</v>
      </c>
      <c r="W59" s="170" t="str">
        <f t="shared" si="0"/>
        <v>COMERCIO INTRAINDUSTRIAL</v>
      </c>
      <c r="X59" s="135" t="str">
        <f t="shared" si="0"/>
        <v>COMERCIO INTRAINDUSTRIAL</v>
      </c>
      <c r="Y59" s="170" t="str">
        <f t="shared" si="0"/>
        <v>COMERCIO INTRAINDUSTRIAL</v>
      </c>
      <c r="Z59" s="135" t="str">
        <f t="shared" si="0"/>
        <v>COMERCIO INTRAINDUSTRIAL</v>
      </c>
      <c r="AA59" s="171" t="str">
        <f t="shared" si="0"/>
        <v>COMERCIO INTRAINDUSTRIAL</v>
      </c>
    </row>
    <row r="60" spans="4:27" x14ac:dyDescent="0.25">
      <c r="D60" s="226" t="s">
        <v>18</v>
      </c>
      <c r="E60" s="227"/>
      <c r="F60" s="136" t="str">
        <f t="shared" ref="F60:AA60" si="1">+IF(F47&gt;0.33, "COMERCIO INTRAINDUSTRIAL", "INDICIO DE COMERCIO INTRAINDUSTRIAL")</f>
        <v>INDICIO DE COMERCIO INTRAINDUSTRIAL</v>
      </c>
      <c r="G60" s="169" t="str">
        <f t="shared" si="1"/>
        <v>INDICIO DE COMERCIO INTRAINDUSTRIAL</v>
      </c>
      <c r="H60" s="136" t="str">
        <f t="shared" si="1"/>
        <v>INDICIO DE COMERCIO INTRAINDUSTRIAL</v>
      </c>
      <c r="I60" s="169" t="str">
        <f t="shared" si="1"/>
        <v>INDICIO DE COMERCIO INTRAINDUSTRIAL</v>
      </c>
      <c r="J60" s="136" t="str">
        <f t="shared" si="1"/>
        <v>INDICIO DE COMERCIO INTRAINDUSTRIAL</v>
      </c>
      <c r="K60" s="169" t="str">
        <f t="shared" si="1"/>
        <v>INDICIO DE COMERCIO INTRAINDUSTRIAL</v>
      </c>
      <c r="L60" s="136" t="str">
        <f t="shared" si="1"/>
        <v>INDICIO DE COMERCIO INTRAINDUSTRIAL</v>
      </c>
      <c r="M60" s="169" t="str">
        <f t="shared" si="1"/>
        <v>INDICIO DE COMERCIO INTRAINDUSTRIAL</v>
      </c>
      <c r="N60" s="136" t="str">
        <f t="shared" si="1"/>
        <v>INDICIO DE COMERCIO INTRAINDUSTRIAL</v>
      </c>
      <c r="O60" s="169" t="str">
        <f t="shared" si="1"/>
        <v>INDICIO DE COMERCIO INTRAINDUSTRIAL</v>
      </c>
      <c r="P60" s="136" t="str">
        <f t="shared" si="1"/>
        <v>INDICIO DE COMERCIO INTRAINDUSTRIAL</v>
      </c>
      <c r="Q60" s="169" t="str">
        <f t="shared" si="1"/>
        <v>INDICIO DE COMERCIO INTRAINDUSTRIAL</v>
      </c>
      <c r="R60" s="136" t="str">
        <f t="shared" si="1"/>
        <v>COMERCIO INTRAINDUSTRIAL</v>
      </c>
      <c r="S60" s="169" t="str">
        <f t="shared" si="1"/>
        <v>COMERCIO INTRAINDUSTRIAL</v>
      </c>
      <c r="T60" s="136" t="str">
        <f t="shared" si="1"/>
        <v>COMERCIO INTRAINDUSTRIAL</v>
      </c>
      <c r="U60" s="169" t="str">
        <f t="shared" si="1"/>
        <v>COMERCIO INTRAINDUSTRIAL</v>
      </c>
      <c r="V60" s="136" t="str">
        <f t="shared" si="1"/>
        <v>COMERCIO INTRAINDUSTRIAL</v>
      </c>
      <c r="W60" s="169" t="str">
        <f t="shared" si="1"/>
        <v>COMERCIO INTRAINDUSTRIAL</v>
      </c>
      <c r="X60" s="136" t="str">
        <f t="shared" si="1"/>
        <v>COMERCIO INTRAINDUSTRIAL</v>
      </c>
      <c r="Y60" s="169" t="str">
        <f t="shared" si="1"/>
        <v>COMERCIO INTRAINDUSTRIAL</v>
      </c>
      <c r="Z60" s="136" t="str">
        <f t="shared" si="1"/>
        <v>INDICIO DE COMERCIO INTRAINDUSTRIAL</v>
      </c>
      <c r="AA60" s="172" t="str">
        <f t="shared" si="1"/>
        <v>COMERCIO INTRAINDUSTRIAL</v>
      </c>
    </row>
    <row r="61" spans="4:27" x14ac:dyDescent="0.25">
      <c r="D61" s="224" t="s">
        <v>19</v>
      </c>
      <c r="E61" s="225"/>
      <c r="F61" s="136" t="str">
        <f t="shared" ref="F61:AA61" si="2">+IF(F48&gt;0.33, "COMERCIO INTRAINDUSTRIAL", "INDICIO DE COMERCIO INTRAINDUSTRIAL")</f>
        <v>INDICIO DE COMERCIO INTRAINDUSTRIAL</v>
      </c>
      <c r="G61" s="169" t="str">
        <f t="shared" si="2"/>
        <v>INDICIO DE COMERCIO INTRAINDUSTRIAL</v>
      </c>
      <c r="H61" s="136" t="str">
        <f t="shared" si="2"/>
        <v>INDICIO DE COMERCIO INTRAINDUSTRIAL</v>
      </c>
      <c r="I61" s="169" t="str">
        <f t="shared" si="2"/>
        <v>INDICIO DE COMERCIO INTRAINDUSTRIAL</v>
      </c>
      <c r="J61" s="136" t="str">
        <f t="shared" si="2"/>
        <v>INDICIO DE COMERCIO INTRAINDUSTRIAL</v>
      </c>
      <c r="K61" s="169" t="str">
        <f t="shared" si="2"/>
        <v>INDICIO DE COMERCIO INTRAINDUSTRIAL</v>
      </c>
      <c r="L61" s="136" t="str">
        <f t="shared" si="2"/>
        <v>INDICIO DE COMERCIO INTRAINDUSTRIAL</v>
      </c>
      <c r="M61" s="169" t="str">
        <f t="shared" si="2"/>
        <v>INDICIO DE COMERCIO INTRAINDUSTRIAL</v>
      </c>
      <c r="N61" s="136" t="str">
        <f t="shared" si="2"/>
        <v>INDICIO DE COMERCIO INTRAINDUSTRIAL</v>
      </c>
      <c r="O61" s="169" t="str">
        <f t="shared" si="2"/>
        <v>INDICIO DE COMERCIO INTRAINDUSTRIAL</v>
      </c>
      <c r="P61" s="136" t="str">
        <f t="shared" si="2"/>
        <v>INDICIO DE COMERCIO INTRAINDUSTRIAL</v>
      </c>
      <c r="Q61" s="169" t="str">
        <f t="shared" si="2"/>
        <v>COMERCIO INTRAINDUSTRIAL</v>
      </c>
      <c r="R61" s="136" t="str">
        <f t="shared" si="2"/>
        <v>COMERCIO INTRAINDUSTRIAL</v>
      </c>
      <c r="S61" s="169" t="str">
        <f t="shared" si="2"/>
        <v>COMERCIO INTRAINDUSTRIAL</v>
      </c>
      <c r="T61" s="136" t="str">
        <f t="shared" si="2"/>
        <v>COMERCIO INTRAINDUSTRIAL</v>
      </c>
      <c r="U61" s="169" t="str">
        <f t="shared" si="2"/>
        <v>INDICIO DE COMERCIO INTRAINDUSTRIAL</v>
      </c>
      <c r="V61" s="136" t="str">
        <f t="shared" si="2"/>
        <v>COMERCIO INTRAINDUSTRIAL</v>
      </c>
      <c r="W61" s="169" t="str">
        <f t="shared" si="2"/>
        <v>COMERCIO INTRAINDUSTRIAL</v>
      </c>
      <c r="X61" s="136" t="str">
        <f t="shared" si="2"/>
        <v>INDICIO DE COMERCIO INTRAINDUSTRIAL</v>
      </c>
      <c r="Y61" s="169" t="str">
        <f t="shared" si="2"/>
        <v>INDICIO DE COMERCIO INTRAINDUSTRIAL</v>
      </c>
      <c r="Z61" s="136" t="str">
        <f t="shared" si="2"/>
        <v>COMERCIO INTRAINDUSTRIAL</v>
      </c>
      <c r="AA61" s="172" t="str">
        <f t="shared" si="2"/>
        <v>INDICIO DE COMERCIO INTRAINDUSTRIAL</v>
      </c>
    </row>
    <row r="62" spans="4:27" x14ac:dyDescent="0.25">
      <c r="D62" s="226" t="s">
        <v>20</v>
      </c>
      <c r="E62" s="227"/>
      <c r="F62" s="136" t="str">
        <f t="shared" ref="F62:AA62" si="3">+IF(F49&gt;0.33, "COMERCIO INTRAINDUSTRIAL", "INDICIO DE COMERCIO INTRAINDUSTRIAL")</f>
        <v>INDICIO DE COMERCIO INTRAINDUSTRIAL</v>
      </c>
      <c r="G62" s="169" t="str">
        <f t="shared" si="3"/>
        <v>INDICIO DE COMERCIO INTRAINDUSTRIAL</v>
      </c>
      <c r="H62" s="136" t="str">
        <f t="shared" si="3"/>
        <v>INDICIO DE COMERCIO INTRAINDUSTRIAL</v>
      </c>
      <c r="I62" s="169" t="str">
        <f t="shared" si="3"/>
        <v>INDICIO DE COMERCIO INTRAINDUSTRIAL</v>
      </c>
      <c r="J62" s="136" t="str">
        <f t="shared" si="3"/>
        <v>INDICIO DE COMERCIO INTRAINDUSTRIAL</v>
      </c>
      <c r="K62" s="169" t="str">
        <f t="shared" si="3"/>
        <v>INDICIO DE COMERCIO INTRAINDUSTRIAL</v>
      </c>
      <c r="L62" s="136" t="str">
        <f t="shared" si="3"/>
        <v>INDICIO DE COMERCIO INTRAINDUSTRIAL</v>
      </c>
      <c r="M62" s="169" t="str">
        <f t="shared" si="3"/>
        <v>INDICIO DE COMERCIO INTRAINDUSTRIAL</v>
      </c>
      <c r="N62" s="136" t="str">
        <f t="shared" si="3"/>
        <v>INDICIO DE COMERCIO INTRAINDUSTRIAL</v>
      </c>
      <c r="O62" s="169" t="str">
        <f t="shared" si="3"/>
        <v>INDICIO DE COMERCIO INTRAINDUSTRIAL</v>
      </c>
      <c r="P62" s="136" t="str">
        <f t="shared" si="3"/>
        <v>INDICIO DE COMERCIO INTRAINDUSTRIAL</v>
      </c>
      <c r="Q62" s="169" t="str">
        <f t="shared" si="3"/>
        <v>INDICIO DE COMERCIO INTRAINDUSTRIAL</v>
      </c>
      <c r="R62" s="136" t="str">
        <f t="shared" si="3"/>
        <v>INDICIO DE COMERCIO INTRAINDUSTRIAL</v>
      </c>
      <c r="S62" s="169" t="str">
        <f t="shared" si="3"/>
        <v>COMERCIO INTRAINDUSTRIAL</v>
      </c>
      <c r="T62" s="136" t="str">
        <f t="shared" si="3"/>
        <v>COMERCIO INTRAINDUSTRIAL</v>
      </c>
      <c r="U62" s="169" t="str">
        <f t="shared" si="3"/>
        <v>COMERCIO INTRAINDUSTRIAL</v>
      </c>
      <c r="V62" s="136" t="str">
        <f t="shared" si="3"/>
        <v>COMERCIO INTRAINDUSTRIAL</v>
      </c>
      <c r="W62" s="169" t="str">
        <f t="shared" si="3"/>
        <v>COMERCIO INTRAINDUSTRIAL</v>
      </c>
      <c r="X62" s="136" t="str">
        <f t="shared" si="3"/>
        <v>COMERCIO INTRAINDUSTRIAL</v>
      </c>
      <c r="Y62" s="169" t="str">
        <f t="shared" si="3"/>
        <v>COMERCIO INTRAINDUSTRIAL</v>
      </c>
      <c r="Z62" s="136" t="str">
        <f t="shared" si="3"/>
        <v>COMERCIO INTRAINDUSTRIAL</v>
      </c>
      <c r="AA62" s="172" t="str">
        <f t="shared" si="3"/>
        <v>COMERCIO INTRAINDUSTRIAL</v>
      </c>
    </row>
    <row r="63" spans="4:27" x14ac:dyDescent="0.25">
      <c r="D63" s="224" t="s">
        <v>21</v>
      </c>
      <c r="E63" s="225"/>
      <c r="F63" s="136" t="str">
        <f t="shared" ref="F63:AA63" si="4">+IF(F50&gt;0.33, "COMERCIO INTRAINDUSTRIAL", "INDICIO DE COMERCIO INTRAINDUSTRIAL")</f>
        <v>COMERCIO INTRAINDUSTRIAL</v>
      </c>
      <c r="G63" s="169" t="str">
        <f t="shared" si="4"/>
        <v>COMERCIO INTRAINDUSTRIAL</v>
      </c>
      <c r="H63" s="136" t="str">
        <f t="shared" si="4"/>
        <v>COMERCIO INTRAINDUSTRIAL</v>
      </c>
      <c r="I63" s="169" t="str">
        <f t="shared" si="4"/>
        <v>COMERCIO INTRAINDUSTRIAL</v>
      </c>
      <c r="J63" s="136" t="str">
        <f t="shared" si="4"/>
        <v>COMERCIO INTRAINDUSTRIAL</v>
      </c>
      <c r="K63" s="169" t="str">
        <f t="shared" si="4"/>
        <v>COMERCIO INTRAINDUSTRIAL</v>
      </c>
      <c r="L63" s="136" t="str">
        <f t="shared" si="4"/>
        <v>COMERCIO INTRAINDUSTRIAL</v>
      </c>
      <c r="M63" s="169" t="str">
        <f t="shared" si="4"/>
        <v>COMERCIO INTRAINDUSTRIAL</v>
      </c>
      <c r="N63" s="136" t="str">
        <f t="shared" si="4"/>
        <v>COMERCIO INTRAINDUSTRIAL</v>
      </c>
      <c r="O63" s="169" t="str">
        <f t="shared" si="4"/>
        <v>COMERCIO INTRAINDUSTRIAL</v>
      </c>
      <c r="P63" s="136" t="str">
        <f t="shared" si="4"/>
        <v>COMERCIO INTRAINDUSTRIAL</v>
      </c>
      <c r="Q63" s="169" t="str">
        <f t="shared" si="4"/>
        <v>COMERCIO INTRAINDUSTRIAL</v>
      </c>
      <c r="R63" s="136" t="str">
        <f t="shared" si="4"/>
        <v>COMERCIO INTRAINDUSTRIAL</v>
      </c>
      <c r="S63" s="169" t="str">
        <f t="shared" si="4"/>
        <v>COMERCIO INTRAINDUSTRIAL</v>
      </c>
      <c r="T63" s="136" t="str">
        <f t="shared" si="4"/>
        <v>COMERCIO INTRAINDUSTRIAL</v>
      </c>
      <c r="U63" s="169" t="str">
        <f t="shared" si="4"/>
        <v>COMERCIO INTRAINDUSTRIAL</v>
      </c>
      <c r="V63" s="136" t="str">
        <f t="shared" si="4"/>
        <v>COMERCIO INTRAINDUSTRIAL</v>
      </c>
      <c r="W63" s="169" t="str">
        <f t="shared" si="4"/>
        <v>COMERCIO INTRAINDUSTRIAL</v>
      </c>
      <c r="X63" s="136" t="str">
        <f t="shared" si="4"/>
        <v>INDICIO DE COMERCIO INTRAINDUSTRIAL</v>
      </c>
      <c r="Y63" s="169" t="str">
        <f t="shared" si="4"/>
        <v>INDICIO DE COMERCIO INTRAINDUSTRIAL</v>
      </c>
      <c r="Z63" s="136" t="str">
        <f t="shared" si="4"/>
        <v>COMERCIO INTRAINDUSTRIAL</v>
      </c>
      <c r="AA63" s="172" t="str">
        <f t="shared" si="4"/>
        <v>COMERCIO INTRAINDUSTRIAL</v>
      </c>
    </row>
    <row r="64" spans="4:27" x14ac:dyDescent="0.25">
      <c r="D64" s="226" t="s">
        <v>22</v>
      </c>
      <c r="E64" s="227"/>
      <c r="F64" s="136" t="str">
        <f t="shared" ref="F64:AA64" si="5">+IF(F51&gt;0.33, "COMERCIO INTRAINDUSTRIAL", "INDICIO DE COMERCIO INTRAINDUSTRIAL")</f>
        <v>INDICIO DE COMERCIO INTRAINDUSTRIAL</v>
      </c>
      <c r="G64" s="169" t="str">
        <f t="shared" si="5"/>
        <v>INDICIO DE COMERCIO INTRAINDUSTRIAL</v>
      </c>
      <c r="H64" s="136" t="str">
        <f t="shared" si="5"/>
        <v>INDICIO DE COMERCIO INTRAINDUSTRIAL</v>
      </c>
      <c r="I64" s="169" t="str">
        <f t="shared" si="5"/>
        <v>INDICIO DE COMERCIO INTRAINDUSTRIAL</v>
      </c>
      <c r="J64" s="136" t="str">
        <f t="shared" si="5"/>
        <v>INDICIO DE COMERCIO INTRAINDUSTRIAL</v>
      </c>
      <c r="K64" s="169" t="str">
        <f t="shared" si="5"/>
        <v>INDICIO DE COMERCIO INTRAINDUSTRIAL</v>
      </c>
      <c r="L64" s="136" t="str">
        <f t="shared" si="5"/>
        <v>INDICIO DE COMERCIO INTRAINDUSTRIAL</v>
      </c>
      <c r="M64" s="169" t="str">
        <f t="shared" si="5"/>
        <v>INDICIO DE COMERCIO INTRAINDUSTRIAL</v>
      </c>
      <c r="N64" s="136" t="str">
        <f t="shared" si="5"/>
        <v>INDICIO DE COMERCIO INTRAINDUSTRIAL</v>
      </c>
      <c r="O64" s="169" t="str">
        <f t="shared" si="5"/>
        <v>INDICIO DE COMERCIO INTRAINDUSTRIAL</v>
      </c>
      <c r="P64" s="136" t="str">
        <f t="shared" si="5"/>
        <v>INDICIO DE COMERCIO INTRAINDUSTRIAL</v>
      </c>
      <c r="Q64" s="169" t="str">
        <f t="shared" si="5"/>
        <v>INDICIO DE COMERCIO INTRAINDUSTRIAL</v>
      </c>
      <c r="R64" s="136" t="str">
        <f t="shared" si="5"/>
        <v>INDICIO DE COMERCIO INTRAINDUSTRIAL</v>
      </c>
      <c r="S64" s="169" t="str">
        <f t="shared" si="5"/>
        <v>COMERCIO INTRAINDUSTRIAL</v>
      </c>
      <c r="T64" s="136" t="str">
        <f t="shared" si="5"/>
        <v>COMERCIO INTRAINDUSTRIAL</v>
      </c>
      <c r="U64" s="169" t="str">
        <f t="shared" si="5"/>
        <v>COMERCIO INTRAINDUSTRIAL</v>
      </c>
      <c r="V64" s="136" t="str">
        <f t="shared" si="5"/>
        <v>INDICIO DE COMERCIO INTRAINDUSTRIAL</v>
      </c>
      <c r="W64" s="169" t="str">
        <f t="shared" si="5"/>
        <v>INDICIO DE COMERCIO INTRAINDUSTRIAL</v>
      </c>
      <c r="X64" s="136" t="str">
        <f t="shared" si="5"/>
        <v>INDICIO DE COMERCIO INTRAINDUSTRIAL</v>
      </c>
      <c r="Y64" s="169" t="str">
        <f t="shared" si="5"/>
        <v>COMERCIO INTRAINDUSTRIAL</v>
      </c>
      <c r="Z64" s="136" t="str">
        <f t="shared" si="5"/>
        <v>COMERCIO INTRAINDUSTRIAL</v>
      </c>
      <c r="AA64" s="172" t="str">
        <f t="shared" si="5"/>
        <v>COMERCIO INTRAINDUSTRIAL</v>
      </c>
    </row>
    <row r="65" spans="4:27" x14ac:dyDescent="0.25">
      <c r="D65" s="224" t="s">
        <v>23</v>
      </c>
      <c r="E65" s="225"/>
      <c r="F65" s="136" t="str">
        <f t="shared" ref="F65:AA65" si="6">+IF(F52&gt;0.33, "COMERCIO INTRAINDUSTRIAL", "INDICIO DE COMERCIO INTRAINDUSTRIAL")</f>
        <v>INDICIO DE COMERCIO INTRAINDUSTRIAL</v>
      </c>
      <c r="G65" s="169" t="str">
        <f t="shared" si="6"/>
        <v>INDICIO DE COMERCIO INTRAINDUSTRIAL</v>
      </c>
      <c r="H65" s="136" t="str">
        <f t="shared" si="6"/>
        <v>INDICIO DE COMERCIO INTRAINDUSTRIAL</v>
      </c>
      <c r="I65" s="169" t="str">
        <f t="shared" si="6"/>
        <v>INDICIO DE COMERCIO INTRAINDUSTRIAL</v>
      </c>
      <c r="J65" s="136" t="str">
        <f t="shared" si="6"/>
        <v>INDICIO DE COMERCIO INTRAINDUSTRIAL</v>
      </c>
      <c r="K65" s="169" t="str">
        <f t="shared" si="6"/>
        <v>INDICIO DE COMERCIO INTRAINDUSTRIAL</v>
      </c>
      <c r="L65" s="136" t="str">
        <f t="shared" si="6"/>
        <v>INDICIO DE COMERCIO INTRAINDUSTRIAL</v>
      </c>
      <c r="M65" s="169" t="str">
        <f t="shared" si="6"/>
        <v>INDICIO DE COMERCIO INTRAINDUSTRIAL</v>
      </c>
      <c r="N65" s="136" t="str">
        <f t="shared" si="6"/>
        <v>INDICIO DE COMERCIO INTRAINDUSTRIAL</v>
      </c>
      <c r="O65" s="169" t="str">
        <f t="shared" si="6"/>
        <v>INDICIO DE COMERCIO INTRAINDUSTRIAL</v>
      </c>
      <c r="P65" s="136" t="str">
        <f t="shared" si="6"/>
        <v>INDICIO DE COMERCIO INTRAINDUSTRIAL</v>
      </c>
      <c r="Q65" s="169" t="str">
        <f t="shared" si="6"/>
        <v>INDICIO DE COMERCIO INTRAINDUSTRIAL</v>
      </c>
      <c r="R65" s="136" t="str">
        <f t="shared" si="6"/>
        <v>INDICIO DE COMERCIO INTRAINDUSTRIAL</v>
      </c>
      <c r="S65" s="169" t="str">
        <f t="shared" si="6"/>
        <v>COMERCIO INTRAINDUSTRIAL</v>
      </c>
      <c r="T65" s="136" t="str">
        <f t="shared" si="6"/>
        <v>COMERCIO INTRAINDUSTRIAL</v>
      </c>
      <c r="U65" s="169" t="str">
        <f t="shared" si="6"/>
        <v>COMERCIO INTRAINDUSTRIAL</v>
      </c>
      <c r="V65" s="136" t="str">
        <f t="shared" si="6"/>
        <v>INDICIO DE COMERCIO INTRAINDUSTRIAL</v>
      </c>
      <c r="W65" s="169" t="str">
        <f t="shared" si="6"/>
        <v>COMERCIO INTRAINDUSTRIAL</v>
      </c>
      <c r="X65" s="136" t="str">
        <f t="shared" si="6"/>
        <v>COMERCIO INTRAINDUSTRIAL</v>
      </c>
      <c r="Y65" s="169" t="str">
        <f t="shared" si="6"/>
        <v>COMERCIO INTRAINDUSTRIAL</v>
      </c>
      <c r="Z65" s="136" t="str">
        <f t="shared" si="6"/>
        <v>COMERCIO INTRAINDUSTRIAL</v>
      </c>
      <c r="AA65" s="172" t="str">
        <f t="shared" si="6"/>
        <v>INDICIO DE COMERCIO INTRAINDUSTRIAL</v>
      </c>
    </row>
    <row r="66" spans="4:27" x14ac:dyDescent="0.25">
      <c r="D66" s="226" t="s">
        <v>24</v>
      </c>
      <c r="E66" s="227"/>
      <c r="F66" s="136" t="str">
        <f t="shared" ref="F66:AA66" si="7">+IF(F53&gt;0.33, "COMERCIO INTRAINDUSTRIAL", "INDICIO DE COMERCIO INTRAINDUSTRIAL")</f>
        <v>INDICIO DE COMERCIO INTRAINDUSTRIAL</v>
      </c>
      <c r="G66" s="169" t="str">
        <f t="shared" si="7"/>
        <v>INDICIO DE COMERCIO INTRAINDUSTRIAL</v>
      </c>
      <c r="H66" s="136" t="str">
        <f t="shared" si="7"/>
        <v>INDICIO DE COMERCIO INTRAINDUSTRIAL</v>
      </c>
      <c r="I66" s="169" t="str">
        <f t="shared" si="7"/>
        <v>INDICIO DE COMERCIO INTRAINDUSTRIAL</v>
      </c>
      <c r="J66" s="136" t="str">
        <f t="shared" si="7"/>
        <v>COMERCIO INTRAINDUSTRIAL</v>
      </c>
      <c r="K66" s="169" t="str">
        <f t="shared" si="7"/>
        <v>COMERCIO INTRAINDUSTRIAL</v>
      </c>
      <c r="L66" s="136" t="str">
        <f t="shared" si="7"/>
        <v>COMERCIO INTRAINDUSTRIAL</v>
      </c>
      <c r="M66" s="169" t="str">
        <f t="shared" si="7"/>
        <v>COMERCIO INTRAINDUSTRIAL</v>
      </c>
      <c r="N66" s="136" t="str">
        <f t="shared" si="7"/>
        <v>INDICIO DE COMERCIO INTRAINDUSTRIAL</v>
      </c>
      <c r="O66" s="169" t="str">
        <f t="shared" si="7"/>
        <v>COMERCIO INTRAINDUSTRIAL</v>
      </c>
      <c r="P66" s="136" t="str">
        <f t="shared" si="7"/>
        <v>COMERCIO INTRAINDUSTRIAL</v>
      </c>
      <c r="Q66" s="169" t="str">
        <f t="shared" si="7"/>
        <v>COMERCIO INTRAINDUSTRIAL</v>
      </c>
      <c r="R66" s="136" t="str">
        <f t="shared" si="7"/>
        <v>COMERCIO INTRAINDUSTRIAL</v>
      </c>
      <c r="S66" s="169" t="str">
        <f t="shared" si="7"/>
        <v>COMERCIO INTRAINDUSTRIAL</v>
      </c>
      <c r="T66" s="136" t="str">
        <f t="shared" si="7"/>
        <v>COMERCIO INTRAINDUSTRIAL</v>
      </c>
      <c r="U66" s="169" t="str">
        <f t="shared" si="7"/>
        <v>COMERCIO INTRAINDUSTRIAL</v>
      </c>
      <c r="V66" s="136" t="str">
        <f t="shared" si="7"/>
        <v>COMERCIO INTRAINDUSTRIAL</v>
      </c>
      <c r="W66" s="169" t="str">
        <f t="shared" si="7"/>
        <v>COMERCIO INTRAINDUSTRIAL</v>
      </c>
      <c r="X66" s="136" t="str">
        <f t="shared" si="7"/>
        <v>COMERCIO INTRAINDUSTRIAL</v>
      </c>
      <c r="Y66" s="169" t="str">
        <f t="shared" si="7"/>
        <v>COMERCIO INTRAINDUSTRIAL</v>
      </c>
      <c r="Z66" s="136" t="str">
        <f t="shared" si="7"/>
        <v>COMERCIO INTRAINDUSTRIAL</v>
      </c>
      <c r="AA66" s="172" t="str">
        <f t="shared" si="7"/>
        <v>COMERCIO INTRAINDUSTRIAL</v>
      </c>
    </row>
    <row r="67" spans="4:27" x14ac:dyDescent="0.25">
      <c r="D67" s="224" t="s">
        <v>25</v>
      </c>
      <c r="E67" s="225"/>
      <c r="F67" s="136" t="str">
        <f t="shared" ref="F67:AA67" si="8">+IF(F54&gt;0.33, "COMERCIO INTRAINDUSTRIAL", "INDICIO DE COMERCIO INTRAINDUSTRIAL")</f>
        <v>COMERCIO INTRAINDUSTRIAL</v>
      </c>
      <c r="G67" s="169" t="str">
        <f t="shared" si="8"/>
        <v>COMERCIO INTRAINDUSTRIAL</v>
      </c>
      <c r="H67" s="136" t="str">
        <f t="shared" si="8"/>
        <v>COMERCIO INTRAINDUSTRIAL</v>
      </c>
      <c r="I67" s="169" t="str">
        <f t="shared" si="8"/>
        <v>COMERCIO INTRAINDUSTRIAL</v>
      </c>
      <c r="J67" s="136" t="str">
        <f t="shared" si="8"/>
        <v>COMERCIO INTRAINDUSTRIAL</v>
      </c>
      <c r="K67" s="169" t="str">
        <f t="shared" si="8"/>
        <v>COMERCIO INTRAINDUSTRIAL</v>
      </c>
      <c r="L67" s="136" t="str">
        <f t="shared" si="8"/>
        <v>COMERCIO INTRAINDUSTRIAL</v>
      </c>
      <c r="M67" s="169" t="str">
        <f t="shared" si="8"/>
        <v>COMERCIO INTRAINDUSTRIAL</v>
      </c>
      <c r="N67" s="136" t="str">
        <f t="shared" si="8"/>
        <v>COMERCIO INTRAINDUSTRIAL</v>
      </c>
      <c r="O67" s="169" t="str">
        <f t="shared" si="8"/>
        <v>COMERCIO INTRAINDUSTRIAL</v>
      </c>
      <c r="P67" s="136" t="str">
        <f t="shared" si="8"/>
        <v>COMERCIO INTRAINDUSTRIAL</v>
      </c>
      <c r="Q67" s="169" t="str">
        <f t="shared" si="8"/>
        <v>COMERCIO INTRAINDUSTRIAL</v>
      </c>
      <c r="R67" s="136" t="str">
        <f t="shared" si="8"/>
        <v>COMERCIO INTRAINDUSTRIAL</v>
      </c>
      <c r="S67" s="169" t="str">
        <f t="shared" si="8"/>
        <v>COMERCIO INTRAINDUSTRIAL</v>
      </c>
      <c r="T67" s="136" t="str">
        <f t="shared" si="8"/>
        <v>COMERCIO INTRAINDUSTRIAL</v>
      </c>
      <c r="U67" s="169" t="str">
        <f t="shared" si="8"/>
        <v>COMERCIO INTRAINDUSTRIAL</v>
      </c>
      <c r="V67" s="136" t="str">
        <f t="shared" si="8"/>
        <v>COMERCIO INTRAINDUSTRIAL</v>
      </c>
      <c r="W67" s="169" t="str">
        <f t="shared" si="8"/>
        <v>COMERCIO INTRAINDUSTRIAL</v>
      </c>
      <c r="X67" s="136" t="str">
        <f t="shared" si="8"/>
        <v>COMERCIO INTRAINDUSTRIAL</v>
      </c>
      <c r="Y67" s="169" t="str">
        <f t="shared" si="8"/>
        <v>COMERCIO INTRAINDUSTRIAL</v>
      </c>
      <c r="Z67" s="136" t="str">
        <f t="shared" si="8"/>
        <v>COMERCIO INTRAINDUSTRIAL</v>
      </c>
      <c r="AA67" s="172" t="str">
        <f t="shared" si="8"/>
        <v>COMERCIO INTRAINDUSTRIAL</v>
      </c>
    </row>
    <row r="68" spans="4:27" ht="15.75" thickBot="1" x14ac:dyDescent="0.3">
      <c r="D68" s="222" t="s">
        <v>26</v>
      </c>
      <c r="E68" s="223"/>
      <c r="F68" s="137" t="str">
        <f t="shared" ref="F68:AA68" si="9">+IF(F55&gt;0.33, "COMERCIO INTRAINDUSTRIAL", "INDICIO DE COMERCIO INTRAINDUSTRIAL")</f>
        <v>COMERCIO INTRAINDUSTRIAL</v>
      </c>
      <c r="G68" s="173" t="str">
        <f t="shared" si="9"/>
        <v>COMERCIO INTRAINDUSTRIAL</v>
      </c>
      <c r="H68" s="137" t="str">
        <f t="shared" si="9"/>
        <v>INDICIO DE COMERCIO INTRAINDUSTRIAL</v>
      </c>
      <c r="I68" s="173" t="e">
        <f t="shared" si="9"/>
        <v>#DIV/0!</v>
      </c>
      <c r="J68" s="137" t="str">
        <f t="shared" si="9"/>
        <v>COMERCIO INTRAINDUSTRIAL</v>
      </c>
      <c r="K68" s="173" t="str">
        <f t="shared" si="9"/>
        <v>INDICIO DE COMERCIO INTRAINDUSTRIAL</v>
      </c>
      <c r="L68" s="137" t="str">
        <f t="shared" si="9"/>
        <v>INDICIO DE COMERCIO INTRAINDUSTRIAL</v>
      </c>
      <c r="M68" s="173" t="str">
        <f t="shared" si="9"/>
        <v>INDICIO DE COMERCIO INTRAINDUSTRIAL</v>
      </c>
      <c r="N68" s="137" t="str">
        <f t="shared" si="9"/>
        <v>INDICIO DE COMERCIO INTRAINDUSTRIAL</v>
      </c>
      <c r="O68" s="173" t="str">
        <f t="shared" si="9"/>
        <v>INDICIO DE COMERCIO INTRAINDUSTRIAL</v>
      </c>
      <c r="P68" s="137" t="str">
        <f t="shared" si="9"/>
        <v>INDICIO DE COMERCIO INTRAINDUSTRIAL</v>
      </c>
      <c r="Q68" s="173" t="str">
        <f t="shared" si="9"/>
        <v>INDICIO DE COMERCIO INTRAINDUSTRIAL</v>
      </c>
      <c r="R68" s="137" t="str">
        <f t="shared" si="9"/>
        <v>INDICIO DE COMERCIO INTRAINDUSTRIAL</v>
      </c>
      <c r="S68" s="173" t="str">
        <f t="shared" si="9"/>
        <v>INDICIO DE COMERCIO INTRAINDUSTRIAL</v>
      </c>
      <c r="T68" s="137" t="str">
        <f t="shared" si="9"/>
        <v>INDICIO DE COMERCIO INTRAINDUSTRIAL</v>
      </c>
      <c r="U68" s="173" t="str">
        <f t="shared" si="9"/>
        <v>INDICIO DE COMERCIO INTRAINDUSTRIAL</v>
      </c>
      <c r="V68" s="137" t="str">
        <f t="shared" si="9"/>
        <v>INDICIO DE COMERCIO INTRAINDUSTRIAL</v>
      </c>
      <c r="W68" s="173" t="str">
        <f t="shared" si="9"/>
        <v>INDICIO DE COMERCIO INTRAINDUSTRIAL</v>
      </c>
      <c r="X68" s="137" t="str">
        <f t="shared" si="9"/>
        <v>INDICIO DE COMERCIO INTRAINDUSTRIAL</v>
      </c>
      <c r="Y68" s="173" t="str">
        <f t="shared" si="9"/>
        <v>INDICIO DE COMERCIO INTRAINDUSTRIAL</v>
      </c>
      <c r="Z68" s="137" t="str">
        <f t="shared" si="9"/>
        <v>INDICIO DE COMERCIO INTRAINDUSTRIAL</v>
      </c>
      <c r="AA68" s="174" t="str">
        <f t="shared" si="9"/>
        <v>INDICIO DE COMERCIO INTRAINDUSTRIAL</v>
      </c>
    </row>
    <row r="69" spans="4:27" x14ac:dyDescent="0.25">
      <c r="D69" s="1" t="s">
        <v>57</v>
      </c>
    </row>
  </sheetData>
  <mergeCells count="23">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 ref="D52:E52"/>
    <mergeCell ref="D53:E53"/>
    <mergeCell ref="D54:E54"/>
    <mergeCell ref="D46:E46"/>
    <mergeCell ref="D47:E47"/>
    <mergeCell ref="D48:E48"/>
    <mergeCell ref="D49:E4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showGridLines="0" workbookViewId="0">
      <selection activeCell="M25" sqref="M25"/>
    </sheetView>
  </sheetViews>
  <sheetFormatPr baseColWidth="10" defaultRowHeight="15" x14ac:dyDescent="0.25"/>
  <sheetData>
    <row r="2" spans="2:10" x14ac:dyDescent="0.25">
      <c r="B2" s="1"/>
      <c r="C2" s="1"/>
      <c r="D2" s="1"/>
      <c r="E2" s="1"/>
      <c r="F2" s="1"/>
      <c r="G2" s="1"/>
      <c r="H2" s="1"/>
      <c r="I2" s="1"/>
      <c r="J2" s="1"/>
    </row>
    <row r="3" spans="2:10" ht="23.25" x14ac:dyDescent="0.3">
      <c r="B3" s="179" t="s">
        <v>13</v>
      </c>
      <c r="C3" s="179"/>
      <c r="D3" s="179"/>
      <c r="E3" s="179"/>
      <c r="F3" s="179"/>
      <c r="G3" s="179"/>
      <c r="H3" s="179"/>
      <c r="I3" s="179"/>
      <c r="J3" s="4"/>
    </row>
    <row r="4" spans="2:10" x14ac:dyDescent="0.25">
      <c r="B4" s="1"/>
      <c r="C4" s="1"/>
      <c r="D4" s="1"/>
      <c r="E4" s="1"/>
      <c r="F4" s="1"/>
      <c r="G4" s="1"/>
      <c r="H4" s="1"/>
      <c r="I4" s="1"/>
      <c r="J4" s="1"/>
    </row>
    <row r="5" spans="2:10" x14ac:dyDescent="0.25">
      <c r="B5" s="1"/>
      <c r="C5" s="1"/>
      <c r="D5" s="1"/>
      <c r="E5" s="1"/>
      <c r="F5" s="1"/>
      <c r="G5" s="1"/>
      <c r="H5" s="1"/>
      <c r="I5" s="1"/>
      <c r="J5" s="1"/>
    </row>
    <row r="6" spans="2:10" x14ac:dyDescent="0.25">
      <c r="B6" s="1"/>
      <c r="C6" s="1"/>
      <c r="D6" s="1"/>
      <c r="E6" s="1"/>
      <c r="F6" s="1"/>
      <c r="G6" s="1"/>
      <c r="H6" s="1"/>
      <c r="I6" s="1"/>
      <c r="J6" s="1"/>
    </row>
    <row r="7" spans="2:10" x14ac:dyDescent="0.25">
      <c r="B7" s="1"/>
      <c r="C7" s="1"/>
      <c r="D7" s="1"/>
      <c r="E7" s="1"/>
      <c r="F7" s="1"/>
      <c r="G7" s="1"/>
      <c r="H7" s="1"/>
      <c r="I7" s="1"/>
      <c r="J7" s="1"/>
    </row>
    <row r="8" spans="2:10" x14ac:dyDescent="0.25">
      <c r="B8" s="1"/>
      <c r="C8" s="1"/>
      <c r="D8" s="1"/>
      <c r="E8" s="1"/>
      <c r="F8" s="1"/>
      <c r="G8" s="1"/>
      <c r="H8" s="1"/>
      <c r="I8" s="1"/>
      <c r="J8" s="1"/>
    </row>
    <row r="9" spans="2:10" x14ac:dyDescent="0.25">
      <c r="B9" s="1"/>
      <c r="C9" s="1"/>
      <c r="D9" s="1"/>
      <c r="E9" s="1"/>
      <c r="F9" s="1"/>
      <c r="G9" s="1"/>
      <c r="H9" s="1"/>
      <c r="I9" s="1"/>
      <c r="J9" s="1"/>
    </row>
    <row r="10" spans="2:10" x14ac:dyDescent="0.25">
      <c r="B10" s="1"/>
      <c r="C10" s="1"/>
      <c r="D10" s="1"/>
      <c r="E10" s="1"/>
      <c r="F10" s="1"/>
      <c r="G10" s="1"/>
      <c r="H10" s="1"/>
      <c r="I10" s="1"/>
      <c r="J10" s="1"/>
    </row>
    <row r="11" spans="2:10" x14ac:dyDescent="0.25">
      <c r="B11" s="1"/>
      <c r="C11" s="1"/>
      <c r="D11" s="1"/>
      <c r="E11" s="1"/>
      <c r="F11" s="1"/>
      <c r="G11" s="1"/>
      <c r="H11" s="1"/>
      <c r="I11" s="1"/>
      <c r="J11" s="1"/>
    </row>
    <row r="12" spans="2:10" x14ac:dyDescent="0.25">
      <c r="B12" s="1"/>
      <c r="C12" s="1"/>
      <c r="D12" s="1"/>
      <c r="E12" s="1"/>
      <c r="F12" s="1"/>
      <c r="G12" s="1"/>
      <c r="H12" s="1"/>
      <c r="I12" s="1"/>
      <c r="J12" s="1"/>
    </row>
    <row r="13" spans="2:10" x14ac:dyDescent="0.25">
      <c r="B13" s="1"/>
      <c r="C13" s="1"/>
      <c r="D13" s="1"/>
      <c r="E13" s="1"/>
      <c r="F13" s="1"/>
      <c r="G13" s="1"/>
      <c r="H13" s="1"/>
      <c r="I13" s="1"/>
      <c r="J13" s="1"/>
    </row>
    <row r="14" spans="2:10" x14ac:dyDescent="0.25">
      <c r="B14" s="1"/>
      <c r="C14" s="1"/>
      <c r="D14" s="1"/>
      <c r="E14" s="1"/>
      <c r="F14" s="1"/>
      <c r="G14" s="1"/>
      <c r="H14" s="1"/>
      <c r="I14" s="1"/>
      <c r="J14" s="1"/>
    </row>
    <row r="15" spans="2:10" x14ac:dyDescent="0.25">
      <c r="B15" s="1"/>
      <c r="C15" s="1"/>
      <c r="D15" s="1"/>
      <c r="E15" s="1"/>
      <c r="F15" s="1"/>
      <c r="G15" s="1"/>
      <c r="H15" s="1"/>
      <c r="I15" s="1"/>
      <c r="J15" s="1"/>
    </row>
    <row r="16" spans="2:10"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row r="27" spans="2:10" x14ac:dyDescent="0.25">
      <c r="B27" s="1"/>
      <c r="C27" s="1"/>
      <c r="D27" s="1"/>
      <c r="E27" s="1"/>
      <c r="F27" s="1"/>
      <c r="G27" s="1"/>
      <c r="H27" s="1"/>
      <c r="I27" s="1"/>
      <c r="J27" s="1"/>
    </row>
  </sheetData>
  <mergeCells count="1">
    <mergeCell ref="B3:I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Y57"/>
  <sheetViews>
    <sheetView showGridLines="0" topLeftCell="A31" workbookViewId="0">
      <selection activeCell="A51" sqref="A51"/>
    </sheetView>
  </sheetViews>
  <sheetFormatPr baseColWidth="10" defaultRowHeight="15" x14ac:dyDescent="0.25"/>
  <cols>
    <col min="1" max="1" width="7.140625" customWidth="1"/>
    <col min="2" max="2" width="14.28515625" customWidth="1"/>
    <col min="3" max="3" width="29.28515625" customWidth="1"/>
    <col min="4" max="4" width="17.85546875" bestFit="1" customWidth="1"/>
    <col min="6" max="6" width="11.140625" customWidth="1"/>
    <col min="7" max="7" width="12.42578125" bestFit="1" customWidth="1"/>
    <col min="9" max="10" width="12.42578125" bestFit="1" customWidth="1"/>
    <col min="11" max="11" width="12.140625" customWidth="1"/>
    <col min="13" max="24" width="12.42578125" bestFit="1" customWidth="1"/>
  </cols>
  <sheetData>
    <row r="7" spans="2:16" ht="15" customHeight="1" x14ac:dyDescent="0.25">
      <c r="B7" s="182" t="s">
        <v>52</v>
      </c>
      <c r="C7" s="182"/>
      <c r="D7" s="182"/>
      <c r="E7" s="182"/>
      <c r="M7" s="182" t="s">
        <v>4</v>
      </c>
      <c r="N7" s="182"/>
      <c r="O7" s="182"/>
      <c r="P7" s="182"/>
    </row>
    <row r="8" spans="2:16" x14ac:dyDescent="0.25">
      <c r="B8" s="182"/>
      <c r="C8" s="182"/>
      <c r="D8" s="182"/>
      <c r="E8" s="182"/>
      <c r="G8" s="184" t="s">
        <v>0</v>
      </c>
      <c r="H8" s="184"/>
      <c r="I8" s="184"/>
      <c r="J8" s="184"/>
      <c r="M8" s="182"/>
      <c r="N8" s="182"/>
      <c r="O8" s="182"/>
      <c r="P8" s="182"/>
    </row>
    <row r="9" spans="2:16" x14ac:dyDescent="0.25">
      <c r="B9" s="182"/>
      <c r="C9" s="182"/>
      <c r="D9" s="182"/>
      <c r="E9" s="182"/>
      <c r="G9" s="184"/>
      <c r="H9" s="184"/>
      <c r="I9" s="184"/>
      <c r="J9" s="184"/>
      <c r="M9" s="182"/>
      <c r="N9" s="182"/>
      <c r="O9" s="182"/>
      <c r="P9" s="182"/>
    </row>
    <row r="10" spans="2:16" x14ac:dyDescent="0.25">
      <c r="B10" s="182"/>
      <c r="C10" s="182"/>
      <c r="D10" s="182"/>
      <c r="E10" s="182"/>
      <c r="G10" s="184"/>
      <c r="H10" s="184"/>
      <c r="I10" s="184"/>
      <c r="J10" s="184"/>
      <c r="M10" s="182"/>
      <c r="N10" s="182"/>
      <c r="O10" s="182"/>
      <c r="P10" s="182"/>
    </row>
    <row r="11" spans="2:16" x14ac:dyDescent="0.25">
      <c r="B11" s="182"/>
      <c r="C11" s="182"/>
      <c r="D11" s="182"/>
      <c r="E11" s="182"/>
      <c r="G11" s="184"/>
      <c r="H11" s="184"/>
      <c r="I11" s="184"/>
      <c r="J11" s="184"/>
      <c r="M11" s="182"/>
      <c r="N11" s="182"/>
      <c r="O11" s="182"/>
      <c r="P11" s="182"/>
    </row>
    <row r="12" spans="2:16" x14ac:dyDescent="0.25">
      <c r="B12" s="182"/>
      <c r="C12" s="182"/>
      <c r="D12" s="182"/>
      <c r="E12" s="182"/>
      <c r="G12" s="184"/>
      <c r="H12" s="184"/>
      <c r="I12" s="184"/>
      <c r="J12" s="184"/>
      <c r="M12" s="182"/>
      <c r="N12" s="182"/>
      <c r="O12" s="182"/>
      <c r="P12" s="182"/>
    </row>
    <row r="13" spans="2:16" x14ac:dyDescent="0.25">
      <c r="B13" s="182"/>
      <c r="C13" s="182"/>
      <c r="D13" s="182"/>
      <c r="E13" s="182"/>
      <c r="G13" s="184"/>
      <c r="H13" s="184"/>
      <c r="I13" s="184"/>
      <c r="J13" s="184"/>
      <c r="M13" s="182"/>
      <c r="N13" s="182"/>
      <c r="O13" s="182"/>
      <c r="P13" s="182"/>
    </row>
    <row r="14" spans="2:16" x14ac:dyDescent="0.25">
      <c r="B14" s="182"/>
      <c r="C14" s="182"/>
      <c r="D14" s="182"/>
      <c r="E14" s="182"/>
      <c r="G14" s="184"/>
      <c r="H14" s="184"/>
      <c r="I14" s="184"/>
      <c r="J14" s="184"/>
      <c r="M14" s="182"/>
      <c r="N14" s="182"/>
      <c r="O14" s="182"/>
      <c r="P14" s="182"/>
    </row>
    <row r="15" spans="2:16" x14ac:dyDescent="0.25">
      <c r="B15" s="182"/>
      <c r="C15" s="182"/>
      <c r="D15" s="182"/>
      <c r="E15" s="182"/>
      <c r="G15" s="184"/>
      <c r="H15" s="184"/>
      <c r="I15" s="184"/>
      <c r="J15" s="184"/>
      <c r="M15" s="182"/>
      <c r="N15" s="182"/>
      <c r="O15" s="182"/>
      <c r="P15" s="182"/>
    </row>
    <row r="16" spans="2:16" x14ac:dyDescent="0.25">
      <c r="B16" s="182"/>
      <c r="C16" s="182"/>
      <c r="D16" s="182"/>
      <c r="E16" s="182"/>
      <c r="G16" s="184"/>
      <c r="H16" s="184"/>
      <c r="I16" s="184"/>
      <c r="J16" s="184"/>
      <c r="M16" s="182"/>
      <c r="N16" s="182"/>
      <c r="O16" s="182"/>
      <c r="P16" s="182"/>
    </row>
    <row r="17" spans="3:15" x14ac:dyDescent="0.25">
      <c r="C17" s="183" t="s">
        <v>3</v>
      </c>
      <c r="D17" s="183"/>
      <c r="E17" s="183"/>
      <c r="M17" s="183" t="s">
        <v>3</v>
      </c>
      <c r="N17" s="183"/>
      <c r="O17" s="183"/>
    </row>
    <row r="43" spans="2:25" x14ac:dyDescent="0.25">
      <c r="C43" s="6" t="s">
        <v>14</v>
      </c>
      <c r="D43" s="7"/>
      <c r="E43" s="7"/>
      <c r="F43" s="7"/>
      <c r="G43" s="7"/>
      <c r="H43" s="7"/>
      <c r="I43" s="7"/>
    </row>
    <row r="44" spans="2:25" ht="15.75" thickBot="1" x14ac:dyDescent="0.3"/>
    <row r="45" spans="2:25" ht="15.75" thickBot="1" x14ac:dyDescent="0.3">
      <c r="B45" s="8" t="s">
        <v>15</v>
      </c>
      <c r="C45" s="9"/>
      <c r="D45" s="18">
        <v>1995</v>
      </c>
      <c r="E45" s="10">
        <v>1996</v>
      </c>
      <c r="F45" s="18">
        <v>1997</v>
      </c>
      <c r="G45" s="10">
        <v>1998</v>
      </c>
      <c r="H45" s="18">
        <v>1999</v>
      </c>
      <c r="I45" s="10">
        <v>2000</v>
      </c>
      <c r="J45" s="18">
        <v>2001</v>
      </c>
      <c r="K45" s="10">
        <v>2002</v>
      </c>
      <c r="L45" s="18">
        <v>2003</v>
      </c>
      <c r="M45" s="10">
        <v>2004</v>
      </c>
      <c r="N45" s="18">
        <v>2005</v>
      </c>
      <c r="O45" s="10">
        <v>2006</v>
      </c>
      <c r="P45" s="18">
        <v>2007</v>
      </c>
      <c r="Q45" s="10">
        <v>2008</v>
      </c>
      <c r="R45" s="18">
        <v>2009</v>
      </c>
      <c r="S45" s="10">
        <v>2010</v>
      </c>
      <c r="T45" s="18">
        <v>2011</v>
      </c>
      <c r="U45" s="10">
        <v>2012</v>
      </c>
      <c r="V45" s="18">
        <v>2013</v>
      </c>
      <c r="W45" s="10">
        <v>2014</v>
      </c>
      <c r="X45" s="18">
        <v>2015</v>
      </c>
      <c r="Y45" s="11">
        <v>2016</v>
      </c>
    </row>
    <row r="46" spans="2:25" ht="15.75" thickBot="1" x14ac:dyDescent="0.3">
      <c r="B46" s="185" t="s">
        <v>27</v>
      </c>
      <c r="C46" s="186"/>
      <c r="D46" s="22">
        <v>966970.36800000002</v>
      </c>
      <c r="E46" s="23">
        <v>779417.47199999995</v>
      </c>
      <c r="F46" s="22">
        <v>989750.78399999999</v>
      </c>
      <c r="G46" s="23">
        <v>1145227.52</v>
      </c>
      <c r="H46" s="22">
        <v>923227.77599999995</v>
      </c>
      <c r="I46" s="23">
        <v>1307590.9909999999</v>
      </c>
      <c r="J46" s="22">
        <v>1737388.3670000001</v>
      </c>
      <c r="K46" s="23">
        <v>1122152.4879999999</v>
      </c>
      <c r="L46" s="22">
        <v>694332.86499999999</v>
      </c>
      <c r="M46" s="23">
        <v>1623041.8970000001</v>
      </c>
      <c r="N46" s="22">
        <v>2097590.7579999999</v>
      </c>
      <c r="O46" s="23">
        <v>2701734.1320000002</v>
      </c>
      <c r="P46" s="22">
        <v>5210332.0719999997</v>
      </c>
      <c r="Q46" s="23">
        <v>6091559.6409999998</v>
      </c>
      <c r="R46" s="22">
        <v>4049560.8679999998</v>
      </c>
      <c r="S46" s="23">
        <v>1422877.0519999999</v>
      </c>
      <c r="T46" s="22">
        <v>1750409.6429999999</v>
      </c>
      <c r="U46" s="23">
        <v>2555961.054</v>
      </c>
      <c r="V46" s="22">
        <v>2255825.9550000001</v>
      </c>
      <c r="W46" s="23">
        <v>1986938.4380000001</v>
      </c>
      <c r="X46" s="22">
        <v>1060172.801</v>
      </c>
      <c r="Y46" s="24">
        <v>613933.20200000005</v>
      </c>
    </row>
    <row r="47" spans="2:25" x14ac:dyDescent="0.25">
      <c r="B47" s="180" t="s">
        <v>17</v>
      </c>
      <c r="C47" s="181"/>
      <c r="D47" s="19">
        <v>153116.465</v>
      </c>
      <c r="E47" s="12">
        <v>110471.056</v>
      </c>
      <c r="F47" s="19">
        <v>98230.437999999995</v>
      </c>
      <c r="G47" s="12">
        <v>267798.25300000003</v>
      </c>
      <c r="H47" s="19">
        <v>197081.07699999999</v>
      </c>
      <c r="I47" s="12">
        <v>221567.93400000001</v>
      </c>
      <c r="J47" s="19">
        <v>343918.60499999998</v>
      </c>
      <c r="K47" s="12">
        <v>214261.935</v>
      </c>
      <c r="L47" s="19">
        <v>174795.54399999999</v>
      </c>
      <c r="M47" s="12">
        <v>425405.78200000001</v>
      </c>
      <c r="N47" s="19">
        <v>456847.84899999999</v>
      </c>
      <c r="O47" s="12">
        <v>571166.571</v>
      </c>
      <c r="P47" s="19">
        <v>876985.98699999996</v>
      </c>
      <c r="Q47" s="12">
        <v>1248520.21</v>
      </c>
      <c r="R47" s="19">
        <v>853164.66500000004</v>
      </c>
      <c r="S47" s="12">
        <v>135486.361</v>
      </c>
      <c r="T47" s="19">
        <v>159754.62400000001</v>
      </c>
      <c r="U47" s="12">
        <v>515490.99</v>
      </c>
      <c r="V47" s="19">
        <v>691596.625</v>
      </c>
      <c r="W47" s="12">
        <v>430095.39299999998</v>
      </c>
      <c r="X47" s="19">
        <v>167766.859</v>
      </c>
      <c r="Y47" s="13">
        <v>188964.84</v>
      </c>
    </row>
    <row r="48" spans="2:25" x14ac:dyDescent="0.25">
      <c r="B48" s="187" t="s">
        <v>18</v>
      </c>
      <c r="C48" s="188"/>
      <c r="D48" s="20">
        <v>3813.953</v>
      </c>
      <c r="E48" s="14">
        <v>4697.6629999999996</v>
      </c>
      <c r="F48" s="20">
        <v>5640.7219999999998</v>
      </c>
      <c r="G48" s="14">
        <v>4997.2110000000002</v>
      </c>
      <c r="H48" s="20">
        <v>6929.076</v>
      </c>
      <c r="I48" s="14">
        <v>5933.8440000000001</v>
      </c>
      <c r="J48" s="20">
        <v>7288.0110000000004</v>
      </c>
      <c r="K48" s="14">
        <v>3880.4859999999999</v>
      </c>
      <c r="L48" s="20">
        <v>1599.577</v>
      </c>
      <c r="M48" s="14">
        <v>7616.4319999999998</v>
      </c>
      <c r="N48" s="20">
        <v>8072.6540000000014</v>
      </c>
      <c r="O48" s="14">
        <v>8409.4930000000004</v>
      </c>
      <c r="P48" s="20">
        <v>11770.370999999999</v>
      </c>
      <c r="Q48" s="14">
        <v>16008.22</v>
      </c>
      <c r="R48" s="20">
        <v>9020.0130000000008</v>
      </c>
      <c r="S48" s="14">
        <v>2620.3229999999999</v>
      </c>
      <c r="T48" s="20">
        <v>3231.7460000000001</v>
      </c>
      <c r="U48" s="14">
        <v>7588.1469999999999</v>
      </c>
      <c r="V48" s="20">
        <v>4011.712</v>
      </c>
      <c r="W48" s="14">
        <v>1356.2809999999999</v>
      </c>
      <c r="X48" s="20">
        <v>1150.9749999999999</v>
      </c>
      <c r="Y48" s="15">
        <v>1863.327</v>
      </c>
    </row>
    <row r="49" spans="2:25" s="1" customFormat="1" x14ac:dyDescent="0.25">
      <c r="B49" s="180" t="s">
        <v>19</v>
      </c>
      <c r="C49" s="181"/>
      <c r="D49" s="19">
        <v>19663.904999999999</v>
      </c>
      <c r="E49" s="12">
        <v>20043.004000000001</v>
      </c>
      <c r="F49" s="19">
        <v>6760.3670000000002</v>
      </c>
      <c r="G49" s="12">
        <v>7814.2910000000002</v>
      </c>
      <c r="H49" s="19">
        <v>10267.692999999999</v>
      </c>
      <c r="I49" s="12">
        <v>17576.343000000001</v>
      </c>
      <c r="J49" s="19">
        <v>28903.438999999998</v>
      </c>
      <c r="K49" s="12">
        <v>16623.637999999999</v>
      </c>
      <c r="L49" s="19">
        <v>7809.1580000000004</v>
      </c>
      <c r="M49" s="12">
        <v>8879.4689999999991</v>
      </c>
      <c r="N49" s="19">
        <v>10193.728999999999</v>
      </c>
      <c r="O49" s="12">
        <v>47124.256000000001</v>
      </c>
      <c r="P49" s="19">
        <v>143998.59099999999</v>
      </c>
      <c r="Q49" s="12">
        <v>253427.201</v>
      </c>
      <c r="R49" s="19">
        <v>154062.98499999999</v>
      </c>
      <c r="S49" s="12">
        <v>6129.12</v>
      </c>
      <c r="T49" s="19">
        <v>14069.203</v>
      </c>
      <c r="U49" s="12">
        <v>20315.753000000001</v>
      </c>
      <c r="V49" s="19">
        <v>4617.1819999999998</v>
      </c>
      <c r="W49" s="12">
        <v>4219.8739999999998</v>
      </c>
      <c r="X49" s="19">
        <v>2529.5450000000001</v>
      </c>
      <c r="Y49" s="13">
        <v>1734.1610000000001</v>
      </c>
    </row>
    <row r="50" spans="2:25" x14ac:dyDescent="0.25">
      <c r="B50" s="187" t="s">
        <v>20</v>
      </c>
      <c r="C50" s="188"/>
      <c r="D50" s="20">
        <v>6236.2910000000002</v>
      </c>
      <c r="E50" s="14">
        <v>10104.608</v>
      </c>
      <c r="F50" s="20">
        <v>30315.758000000002</v>
      </c>
      <c r="G50" s="14">
        <v>25928.054</v>
      </c>
      <c r="H50" s="20">
        <v>6118.5439999999999</v>
      </c>
      <c r="I50" s="14">
        <v>8222.1939999999995</v>
      </c>
      <c r="J50" s="20">
        <v>9420.0249999999996</v>
      </c>
      <c r="K50" s="14">
        <v>12504.467000000001</v>
      </c>
      <c r="L50" s="20">
        <v>17393.865000000002</v>
      </c>
      <c r="M50" s="14">
        <v>15324.395</v>
      </c>
      <c r="N50" s="20">
        <v>18506.949000000001</v>
      </c>
      <c r="O50" s="14">
        <v>10109.962</v>
      </c>
      <c r="P50" s="20">
        <v>11517.286</v>
      </c>
      <c r="Q50" s="14">
        <v>149655.889</v>
      </c>
      <c r="R50" s="20">
        <v>315574.77799999999</v>
      </c>
      <c r="S50" s="14">
        <v>210838.30300000001</v>
      </c>
      <c r="T50" s="20">
        <v>384742.15500000003</v>
      </c>
      <c r="U50" s="14">
        <v>551211.85600000003</v>
      </c>
      <c r="V50" s="20">
        <v>474205.07799999998</v>
      </c>
      <c r="W50" s="14">
        <v>396035.91200000001</v>
      </c>
      <c r="X50" s="20">
        <v>105401.791</v>
      </c>
      <c r="Y50" s="15">
        <v>7525.6239999999998</v>
      </c>
    </row>
    <row r="51" spans="2:25" s="1" customFormat="1" x14ac:dyDescent="0.25">
      <c r="B51" s="180" t="s">
        <v>21</v>
      </c>
      <c r="C51" s="181"/>
      <c r="D51" s="19">
        <v>6566.7849999999999</v>
      </c>
      <c r="E51" s="12">
        <v>4772.6840000000002</v>
      </c>
      <c r="F51" s="19">
        <v>8064.0659999999998</v>
      </c>
      <c r="G51" s="12">
        <v>3344.6460000000002</v>
      </c>
      <c r="H51" s="19">
        <v>9384.0360000000001</v>
      </c>
      <c r="I51" s="12">
        <v>13177.403</v>
      </c>
      <c r="J51" s="19">
        <v>13691.641</v>
      </c>
      <c r="K51" s="12">
        <v>2729.7779999999998</v>
      </c>
      <c r="L51" s="19">
        <v>7376.8590000000004</v>
      </c>
      <c r="M51" s="12">
        <v>8647.0290000000005</v>
      </c>
      <c r="N51" s="19">
        <v>5411.46</v>
      </c>
      <c r="O51" s="12">
        <v>12974.563</v>
      </c>
      <c r="P51" s="19">
        <v>19411.142</v>
      </c>
      <c r="Q51" s="12">
        <v>38687.523000000001</v>
      </c>
      <c r="R51" s="19">
        <v>11018.847</v>
      </c>
      <c r="S51" s="12">
        <v>14954.766</v>
      </c>
      <c r="T51" s="19">
        <v>10388.078</v>
      </c>
      <c r="U51" s="12">
        <v>14136.681</v>
      </c>
      <c r="V51" s="19">
        <v>2005.799</v>
      </c>
      <c r="W51" s="12">
        <v>121.887</v>
      </c>
      <c r="X51" s="19">
        <v>5700.5820000000003</v>
      </c>
      <c r="Y51" s="13">
        <v>1605.8910000000001</v>
      </c>
    </row>
    <row r="52" spans="2:25" x14ac:dyDescent="0.25">
      <c r="B52" s="187" t="s">
        <v>22</v>
      </c>
      <c r="C52" s="188"/>
      <c r="D52" s="20">
        <v>231608.217</v>
      </c>
      <c r="E52" s="14">
        <v>183200.73499999999</v>
      </c>
      <c r="F52" s="20">
        <v>222702.40299999999</v>
      </c>
      <c r="G52" s="14">
        <v>208944.30799999999</v>
      </c>
      <c r="H52" s="20">
        <v>181722.239</v>
      </c>
      <c r="I52" s="14">
        <v>232544.929</v>
      </c>
      <c r="J52" s="20">
        <v>281059.03100000002</v>
      </c>
      <c r="K52" s="14">
        <v>230573.72200000001</v>
      </c>
      <c r="L52" s="20">
        <v>195693.71799999999</v>
      </c>
      <c r="M52" s="14">
        <v>286946.51400000002</v>
      </c>
      <c r="N52" s="20">
        <v>316062.62</v>
      </c>
      <c r="O52" s="14">
        <v>399582.87900000002</v>
      </c>
      <c r="P52" s="20">
        <v>544808.19299999997</v>
      </c>
      <c r="Q52" s="14">
        <v>675809.88199999998</v>
      </c>
      <c r="R52" s="20">
        <v>575139.53500000003</v>
      </c>
      <c r="S52" s="14">
        <v>245506.89</v>
      </c>
      <c r="T52" s="20">
        <v>343977.54700000002</v>
      </c>
      <c r="U52" s="14">
        <v>390701.47700000001</v>
      </c>
      <c r="V52" s="20">
        <v>429750.16600000003</v>
      </c>
      <c r="W52" s="14">
        <v>601822.78300000005</v>
      </c>
      <c r="X52" s="20">
        <v>423158.43900000001</v>
      </c>
      <c r="Y52" s="15">
        <v>241272.454</v>
      </c>
    </row>
    <row r="53" spans="2:25" s="1" customFormat="1" x14ac:dyDescent="0.25">
      <c r="B53" s="180" t="s">
        <v>23</v>
      </c>
      <c r="C53" s="181"/>
      <c r="D53" s="19">
        <v>214415.29800000001</v>
      </c>
      <c r="E53" s="12">
        <v>170709.19</v>
      </c>
      <c r="F53" s="19">
        <v>221299.42800000001</v>
      </c>
      <c r="G53" s="12">
        <v>215484.32199999999</v>
      </c>
      <c r="H53" s="19">
        <v>225001.041</v>
      </c>
      <c r="I53" s="12">
        <v>277585.641</v>
      </c>
      <c r="J53" s="19">
        <v>338362.73100000003</v>
      </c>
      <c r="K53" s="12">
        <v>231919.15299999999</v>
      </c>
      <c r="L53" s="19">
        <v>119476.342</v>
      </c>
      <c r="M53" s="12">
        <v>288334.41600000003</v>
      </c>
      <c r="N53" s="19">
        <v>342298.19400000002</v>
      </c>
      <c r="O53" s="12">
        <v>417821.31699999998</v>
      </c>
      <c r="P53" s="19">
        <v>955803.63500000001</v>
      </c>
      <c r="Q53" s="12">
        <v>1580759.007</v>
      </c>
      <c r="R53" s="19">
        <v>1039560.384</v>
      </c>
      <c r="S53" s="12">
        <v>332951.679</v>
      </c>
      <c r="T53" s="19">
        <v>397477.13299999997</v>
      </c>
      <c r="U53" s="12">
        <v>504911.24599999998</v>
      </c>
      <c r="V53" s="19">
        <v>346958.41200000001</v>
      </c>
      <c r="W53" s="12">
        <v>334981.27100000001</v>
      </c>
      <c r="X53" s="19">
        <v>194115.82399999999</v>
      </c>
      <c r="Y53" s="13">
        <v>77290.909</v>
      </c>
    </row>
    <row r="54" spans="2:25" x14ac:dyDescent="0.25">
      <c r="B54" s="187" t="s">
        <v>24</v>
      </c>
      <c r="C54" s="188"/>
      <c r="D54" s="20">
        <v>111386.56</v>
      </c>
      <c r="E54" s="14">
        <v>145845.87400000001</v>
      </c>
      <c r="F54" s="20">
        <v>253172.30300000001</v>
      </c>
      <c r="G54" s="14">
        <v>237784.39499999999</v>
      </c>
      <c r="H54" s="20">
        <v>137129.82999999999</v>
      </c>
      <c r="I54" s="14">
        <v>294854.78700000001</v>
      </c>
      <c r="J54" s="20">
        <v>404454.36599999998</v>
      </c>
      <c r="K54" s="14">
        <v>223259.11900000001</v>
      </c>
      <c r="L54" s="20">
        <v>75549.687000000005</v>
      </c>
      <c r="M54" s="14">
        <v>376945.02299999999</v>
      </c>
      <c r="N54" s="20">
        <v>637344.18000000005</v>
      </c>
      <c r="O54" s="14">
        <v>799365.81900000002</v>
      </c>
      <c r="P54" s="20">
        <v>1374150.0379999999</v>
      </c>
      <c r="Q54" s="14">
        <v>840197.81200000003</v>
      </c>
      <c r="R54" s="20">
        <v>554659.29399999999</v>
      </c>
      <c r="S54" s="14">
        <v>160364.057</v>
      </c>
      <c r="T54" s="20">
        <v>170151.25899999999</v>
      </c>
      <c r="U54" s="14">
        <v>228244.261</v>
      </c>
      <c r="V54" s="20">
        <v>147417.37899999999</v>
      </c>
      <c r="W54" s="14">
        <v>131318.693</v>
      </c>
      <c r="X54" s="20">
        <v>104936.003</v>
      </c>
      <c r="Y54" s="15">
        <v>67799.161999999997</v>
      </c>
    </row>
    <row r="55" spans="2:25" s="1" customFormat="1" x14ac:dyDescent="0.25">
      <c r="B55" s="180" t="s">
        <v>25</v>
      </c>
      <c r="C55" s="181"/>
      <c r="D55" s="19">
        <v>219598.51300000001</v>
      </c>
      <c r="E55" s="12">
        <v>129572.63800000001</v>
      </c>
      <c r="F55" s="19">
        <v>143565.28899999999</v>
      </c>
      <c r="G55" s="12">
        <v>173132.06599999999</v>
      </c>
      <c r="H55" s="19">
        <v>149594.21400000001</v>
      </c>
      <c r="I55" s="12">
        <v>236127.916</v>
      </c>
      <c r="J55" s="19">
        <v>310290.51799999998</v>
      </c>
      <c r="K55" s="12">
        <v>186400.19</v>
      </c>
      <c r="L55" s="19">
        <v>94632.164999999994</v>
      </c>
      <c r="M55" s="12">
        <v>204915.71299999999</v>
      </c>
      <c r="N55" s="19">
        <v>302657.79200000002</v>
      </c>
      <c r="O55" s="12">
        <v>435084.11599999998</v>
      </c>
      <c r="P55" s="19">
        <v>1271787.139</v>
      </c>
      <c r="Q55" s="12">
        <v>1288417.686</v>
      </c>
      <c r="R55" s="19">
        <v>537102.66399999999</v>
      </c>
      <c r="S55" s="12">
        <v>313972.821</v>
      </c>
      <c r="T55" s="19">
        <v>266527.43400000001</v>
      </c>
      <c r="U55" s="12">
        <v>323224.15600000002</v>
      </c>
      <c r="V55" s="19">
        <v>155160.185</v>
      </c>
      <c r="W55" s="12">
        <v>86932.528000000006</v>
      </c>
      <c r="X55" s="19">
        <v>55260.470999999998</v>
      </c>
      <c r="Y55" s="13">
        <v>25579.495999999999</v>
      </c>
    </row>
    <row r="56" spans="2:25" ht="15.75" thickBot="1" x14ac:dyDescent="0.3">
      <c r="B56" s="189" t="s">
        <v>26</v>
      </c>
      <c r="C56" s="190"/>
      <c r="D56" s="21">
        <v>564.37900000000002</v>
      </c>
      <c r="E56" s="141">
        <v>2.5000000000000001E-2</v>
      </c>
      <c r="F56" s="21">
        <v>1.7000000000000001E-2</v>
      </c>
      <c r="G56" s="16"/>
      <c r="H56" s="142">
        <v>4.2999999999999997E-2</v>
      </c>
      <c r="I56" s="16"/>
      <c r="J56" s="21"/>
      <c r="K56" s="16"/>
      <c r="L56" s="21">
        <v>5.95</v>
      </c>
      <c r="M56" s="16">
        <v>27.123999999999999</v>
      </c>
      <c r="N56" s="21">
        <v>195.333</v>
      </c>
      <c r="O56" s="16">
        <v>95.162000000000006</v>
      </c>
      <c r="P56" s="21">
        <v>99.697000000000003</v>
      </c>
      <c r="Q56" s="16">
        <v>76.209999999999994</v>
      </c>
      <c r="R56" s="21">
        <v>257.70600000000002</v>
      </c>
      <c r="S56" s="16">
        <v>52.725999999999999</v>
      </c>
      <c r="T56" s="21">
        <v>90.480999999999995</v>
      </c>
      <c r="U56" s="16">
        <v>136.488</v>
      </c>
      <c r="V56" s="21">
        <v>103.42100000000001</v>
      </c>
      <c r="W56" s="16">
        <v>53.816000000000003</v>
      </c>
      <c r="X56" s="21">
        <v>152.315</v>
      </c>
      <c r="Y56" s="17">
        <v>297.334</v>
      </c>
    </row>
    <row r="57" spans="2:25" x14ac:dyDescent="0.25">
      <c r="B57" t="s">
        <v>56</v>
      </c>
    </row>
  </sheetData>
  <mergeCells count="16">
    <mergeCell ref="B52:C52"/>
    <mergeCell ref="B53:C53"/>
    <mergeCell ref="B54:C54"/>
    <mergeCell ref="B55:C55"/>
    <mergeCell ref="B56:C56"/>
    <mergeCell ref="B51:C51"/>
    <mergeCell ref="B7:E16"/>
    <mergeCell ref="C17:E17"/>
    <mergeCell ref="G8:J16"/>
    <mergeCell ref="M7:P16"/>
    <mergeCell ref="M17:O17"/>
    <mergeCell ref="B46:C46"/>
    <mergeCell ref="B47:C47"/>
    <mergeCell ref="B48:C48"/>
    <mergeCell ref="B49:C49"/>
    <mergeCell ref="B50:C5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Z57"/>
  <sheetViews>
    <sheetView showGridLines="0" topLeftCell="A44" workbookViewId="0">
      <selection activeCell="A66" sqref="A66"/>
    </sheetView>
  </sheetViews>
  <sheetFormatPr baseColWidth="10" defaultRowHeight="15" x14ac:dyDescent="0.25"/>
  <cols>
    <col min="1" max="1" width="8" customWidth="1"/>
    <col min="4" max="4" width="19.140625" customWidth="1"/>
    <col min="5" max="8" width="12.42578125" bestFit="1" customWidth="1"/>
    <col min="14" max="23" width="12.42578125" bestFit="1" customWidth="1"/>
    <col min="24" max="24" width="12.28515625" customWidth="1"/>
    <col min="25" max="25" width="13.140625" customWidth="1"/>
    <col min="26" max="26" width="12.42578125" bestFit="1" customWidth="1"/>
  </cols>
  <sheetData>
    <row r="7" spans="2:16" x14ac:dyDescent="0.25">
      <c r="B7" s="191" t="s">
        <v>5</v>
      </c>
      <c r="C7" s="192"/>
      <c r="D7" s="192"/>
      <c r="E7" s="192"/>
      <c r="M7" s="182" t="s">
        <v>6</v>
      </c>
      <c r="N7" s="193"/>
      <c r="O7" s="193"/>
      <c r="P7" s="193"/>
    </row>
    <row r="8" spans="2:16" x14ac:dyDescent="0.25">
      <c r="B8" s="192"/>
      <c r="C8" s="192"/>
      <c r="D8" s="192"/>
      <c r="E8" s="192"/>
      <c r="G8" s="184" t="s">
        <v>1</v>
      </c>
      <c r="H8" s="184"/>
      <c r="I8" s="184"/>
      <c r="J8" s="184"/>
      <c r="K8" s="184"/>
      <c r="M8" s="193"/>
      <c r="N8" s="193"/>
      <c r="O8" s="193"/>
      <c r="P8" s="193"/>
    </row>
    <row r="9" spans="2:16" x14ac:dyDescent="0.25">
      <c r="B9" s="192"/>
      <c r="C9" s="192"/>
      <c r="D9" s="192"/>
      <c r="E9" s="192"/>
      <c r="G9" s="184"/>
      <c r="H9" s="184"/>
      <c r="I9" s="184"/>
      <c r="J9" s="184"/>
      <c r="K9" s="184"/>
      <c r="M9" s="193"/>
      <c r="N9" s="193"/>
      <c r="O9" s="193"/>
      <c r="P9" s="193"/>
    </row>
    <row r="10" spans="2:16" x14ac:dyDescent="0.25">
      <c r="B10" s="192"/>
      <c r="C10" s="192"/>
      <c r="D10" s="192"/>
      <c r="E10" s="192"/>
      <c r="G10" s="184"/>
      <c r="H10" s="184"/>
      <c r="I10" s="184"/>
      <c r="J10" s="184"/>
      <c r="K10" s="184"/>
      <c r="M10" s="193"/>
      <c r="N10" s="193"/>
      <c r="O10" s="193"/>
      <c r="P10" s="193"/>
    </row>
    <row r="11" spans="2:16" x14ac:dyDescent="0.25">
      <c r="B11" s="192"/>
      <c r="C11" s="192"/>
      <c r="D11" s="192"/>
      <c r="E11" s="192"/>
      <c r="G11" s="184"/>
      <c r="H11" s="184"/>
      <c r="I11" s="184"/>
      <c r="J11" s="184"/>
      <c r="K11" s="184"/>
      <c r="M11" s="193"/>
      <c r="N11" s="193"/>
      <c r="O11" s="193"/>
      <c r="P11" s="193"/>
    </row>
    <row r="12" spans="2:16" x14ac:dyDescent="0.25">
      <c r="B12" s="192"/>
      <c r="C12" s="192"/>
      <c r="D12" s="192"/>
      <c r="E12" s="192"/>
      <c r="G12" s="184"/>
      <c r="H12" s="184"/>
      <c r="I12" s="184"/>
      <c r="J12" s="184"/>
      <c r="K12" s="184"/>
      <c r="M12" s="193"/>
      <c r="N12" s="193"/>
      <c r="O12" s="193"/>
      <c r="P12" s="193"/>
    </row>
    <row r="13" spans="2:16" x14ac:dyDescent="0.25">
      <c r="B13" s="192"/>
      <c r="C13" s="192"/>
      <c r="D13" s="192"/>
      <c r="E13" s="192"/>
      <c r="G13" s="184"/>
      <c r="H13" s="184"/>
      <c r="I13" s="184"/>
      <c r="J13" s="184"/>
      <c r="K13" s="184"/>
      <c r="M13" s="193"/>
      <c r="N13" s="193"/>
      <c r="O13" s="193"/>
      <c r="P13" s="193"/>
    </row>
    <row r="14" spans="2:16" x14ac:dyDescent="0.25">
      <c r="B14" s="192"/>
      <c r="C14" s="192"/>
      <c r="D14" s="192"/>
      <c r="E14" s="192"/>
      <c r="G14" s="184"/>
      <c r="H14" s="184"/>
      <c r="I14" s="184"/>
      <c r="J14" s="184"/>
      <c r="K14" s="184"/>
      <c r="M14" s="193"/>
      <c r="N14" s="193"/>
      <c r="O14" s="193"/>
      <c r="P14" s="193"/>
    </row>
    <row r="15" spans="2:16" x14ac:dyDescent="0.25">
      <c r="B15" s="192"/>
      <c r="C15" s="192"/>
      <c r="D15" s="192"/>
      <c r="E15" s="192"/>
      <c r="G15" s="184"/>
      <c r="H15" s="184"/>
      <c r="I15" s="184"/>
      <c r="J15" s="184"/>
      <c r="K15" s="184"/>
      <c r="M15" s="193"/>
      <c r="N15" s="193"/>
      <c r="O15" s="193"/>
      <c r="P15" s="193"/>
    </row>
    <row r="16" spans="2:16" x14ac:dyDescent="0.25">
      <c r="B16" s="192"/>
      <c r="C16" s="192"/>
      <c r="D16" s="192"/>
      <c r="E16" s="192"/>
      <c r="G16" s="184"/>
      <c r="H16" s="184"/>
      <c r="I16" s="184"/>
      <c r="J16" s="184"/>
      <c r="K16" s="184"/>
      <c r="M16" s="193"/>
      <c r="N16" s="193"/>
      <c r="O16" s="193"/>
      <c r="P16" s="193"/>
    </row>
    <row r="17" spans="3:15" x14ac:dyDescent="0.25">
      <c r="C17" s="183" t="s">
        <v>3</v>
      </c>
      <c r="D17" s="183"/>
      <c r="E17" s="183"/>
      <c r="M17" s="183" t="s">
        <v>3</v>
      </c>
      <c r="N17" s="183"/>
      <c r="O17" s="183"/>
    </row>
    <row r="42" spans="2:26" x14ac:dyDescent="0.25">
      <c r="C42" s="5" t="s">
        <v>38</v>
      </c>
    </row>
    <row r="44" spans="2:26" ht="15.75" thickBot="1" x14ac:dyDescent="0.3"/>
    <row r="45" spans="2:26" ht="15.75" thickBot="1" x14ac:dyDescent="0.3">
      <c r="B45" s="194" t="s">
        <v>15</v>
      </c>
      <c r="C45" s="195"/>
      <c r="D45" s="196"/>
      <c r="E45" s="10">
        <v>1995</v>
      </c>
      <c r="F45" s="18">
        <v>1996</v>
      </c>
      <c r="G45" s="10">
        <v>1997</v>
      </c>
      <c r="H45" s="18">
        <v>1998</v>
      </c>
      <c r="I45" s="10">
        <v>1999</v>
      </c>
      <c r="J45" s="18">
        <v>2000</v>
      </c>
      <c r="K45" s="10">
        <v>2001</v>
      </c>
      <c r="L45" s="18">
        <v>2002</v>
      </c>
      <c r="M45" s="10">
        <v>2003</v>
      </c>
      <c r="N45" s="18">
        <v>2004</v>
      </c>
      <c r="O45" s="10">
        <v>2005</v>
      </c>
      <c r="P45" s="18">
        <v>2006</v>
      </c>
      <c r="Q45" s="10">
        <v>2007</v>
      </c>
      <c r="R45" s="18">
        <v>2008</v>
      </c>
      <c r="S45" s="10">
        <v>2009</v>
      </c>
      <c r="T45" s="18">
        <v>2010</v>
      </c>
      <c r="U45" s="10">
        <v>2011</v>
      </c>
      <c r="V45" s="18">
        <v>2012</v>
      </c>
      <c r="W45" s="10">
        <v>2013</v>
      </c>
      <c r="X45" s="18">
        <v>2014</v>
      </c>
      <c r="Y45" s="11">
        <v>2015</v>
      </c>
      <c r="Z45" s="11">
        <v>2016</v>
      </c>
    </row>
    <row r="46" spans="2:26" ht="15.75" thickBot="1" x14ac:dyDescent="0.3">
      <c r="B46" s="185" t="s">
        <v>16</v>
      </c>
      <c r="C46" s="186"/>
      <c r="D46" s="199"/>
      <c r="E46" s="23">
        <v>1387171.456</v>
      </c>
      <c r="F46" s="22">
        <v>1311751.936</v>
      </c>
      <c r="G46" s="23">
        <v>1599436.9280000001</v>
      </c>
      <c r="H46" s="22">
        <v>1312217.344</v>
      </c>
      <c r="I46" s="23">
        <v>868536.70400000003</v>
      </c>
      <c r="J46" s="22">
        <v>944948.08</v>
      </c>
      <c r="K46" s="23">
        <v>792684.88100000005</v>
      </c>
      <c r="L46" s="22">
        <v>788050.946</v>
      </c>
      <c r="M46" s="23">
        <v>727417.17</v>
      </c>
      <c r="N46" s="22">
        <v>1052137.6839999999</v>
      </c>
      <c r="O46" s="23">
        <v>1219123.6310000001</v>
      </c>
      <c r="P46" s="22">
        <v>1497615.7819999999</v>
      </c>
      <c r="Q46" s="23">
        <v>1365956.0330000001</v>
      </c>
      <c r="R46" s="22">
        <v>1198107.1100000001</v>
      </c>
      <c r="S46" s="23">
        <v>563396.09600000002</v>
      </c>
      <c r="T46" s="22">
        <v>304745.74099999998</v>
      </c>
      <c r="U46" s="23">
        <v>563095.67599999998</v>
      </c>
      <c r="V46" s="22">
        <v>526819.13899999997</v>
      </c>
      <c r="W46" s="23">
        <v>431054.511</v>
      </c>
      <c r="X46" s="22">
        <v>439754.67800000001</v>
      </c>
      <c r="Y46" s="24">
        <v>292118.03899999999</v>
      </c>
      <c r="Z46" s="24">
        <v>189875.299</v>
      </c>
    </row>
    <row r="47" spans="2:26" x14ac:dyDescent="0.25">
      <c r="B47" s="200" t="s">
        <v>28</v>
      </c>
      <c r="C47" s="201"/>
      <c r="D47" s="202"/>
      <c r="E47" s="12">
        <v>159942.10999999999</v>
      </c>
      <c r="F47" s="19">
        <v>128892.577</v>
      </c>
      <c r="G47" s="12">
        <v>119707.83199999999</v>
      </c>
      <c r="H47" s="19">
        <v>123275.75199999999</v>
      </c>
      <c r="I47" s="12">
        <v>69445.956999999995</v>
      </c>
      <c r="J47" s="19">
        <v>64382.275999999998</v>
      </c>
      <c r="K47" s="12">
        <v>59725.472000000002</v>
      </c>
      <c r="L47" s="19">
        <v>31465.165000000001</v>
      </c>
      <c r="M47" s="12">
        <v>32990.722999999998</v>
      </c>
      <c r="N47" s="19">
        <v>36579.775000000001</v>
      </c>
      <c r="O47" s="12">
        <v>28664.536</v>
      </c>
      <c r="P47" s="19">
        <v>31511.855</v>
      </c>
      <c r="Q47" s="12">
        <v>34345.417999999998</v>
      </c>
      <c r="R47" s="19">
        <v>14140.906999999999</v>
      </c>
      <c r="S47" s="12">
        <v>9165.0049999999992</v>
      </c>
      <c r="T47" s="19">
        <v>2658.806</v>
      </c>
      <c r="U47" s="12">
        <v>3013.1579999999999</v>
      </c>
      <c r="V47" s="19">
        <v>829.54100000000005</v>
      </c>
      <c r="W47" s="12">
        <v>1866.933</v>
      </c>
      <c r="X47" s="19">
        <v>3346.8310000000001</v>
      </c>
      <c r="Y47" s="13">
        <v>2290.5250000000001</v>
      </c>
      <c r="Z47" s="13">
        <v>767.45399999999995</v>
      </c>
    </row>
    <row r="48" spans="2:26" x14ac:dyDescent="0.25">
      <c r="B48" s="187" t="s">
        <v>29</v>
      </c>
      <c r="C48" s="188"/>
      <c r="D48" s="197"/>
      <c r="E48" s="14">
        <v>26843.183000000001</v>
      </c>
      <c r="F48" s="20">
        <v>37054.298999999999</v>
      </c>
      <c r="G48" s="14">
        <v>41189.248</v>
      </c>
      <c r="H48" s="20">
        <v>37255.786</v>
      </c>
      <c r="I48" s="14">
        <v>60199.055999999997</v>
      </c>
      <c r="J48" s="20">
        <v>42213.959000000003</v>
      </c>
      <c r="K48" s="14">
        <v>53110.864999999998</v>
      </c>
      <c r="L48" s="20">
        <v>37416.120999999999</v>
      </c>
      <c r="M48" s="14">
        <v>22044.833999999999</v>
      </c>
      <c r="N48" s="20">
        <v>15697.276</v>
      </c>
      <c r="O48" s="14">
        <v>16369.960999999999</v>
      </c>
      <c r="P48" s="20">
        <v>13688.726000000001</v>
      </c>
      <c r="Q48" s="14">
        <v>602.00699999999995</v>
      </c>
      <c r="R48" s="20">
        <v>484.07499999999999</v>
      </c>
      <c r="S48" s="14">
        <v>501.64400000000001</v>
      </c>
      <c r="T48" s="20">
        <v>424.93700000000001</v>
      </c>
      <c r="U48" s="14">
        <v>710.74300000000005</v>
      </c>
      <c r="V48" s="20">
        <v>1538.732</v>
      </c>
      <c r="W48" s="14">
        <v>458.84199999999998</v>
      </c>
      <c r="X48" s="20">
        <v>295.346</v>
      </c>
      <c r="Y48" s="15">
        <v>1027.444</v>
      </c>
      <c r="Z48" s="15">
        <v>74.724999999999994</v>
      </c>
    </row>
    <row r="49" spans="2:26" x14ac:dyDescent="0.25">
      <c r="B49" s="180" t="s">
        <v>30</v>
      </c>
      <c r="C49" s="181"/>
      <c r="D49" s="198"/>
      <c r="E49" s="12">
        <v>34680.665000000001</v>
      </c>
      <c r="F49" s="19">
        <v>44337.067999999999</v>
      </c>
      <c r="G49" s="12">
        <v>51195.275999999998</v>
      </c>
      <c r="H49" s="19">
        <v>38679.264000000003</v>
      </c>
      <c r="I49" s="12">
        <v>19117.562999999998</v>
      </c>
      <c r="J49" s="19">
        <v>32454.39</v>
      </c>
      <c r="K49" s="12">
        <v>18325.841</v>
      </c>
      <c r="L49" s="19">
        <v>22259.919999999998</v>
      </c>
      <c r="M49" s="12">
        <v>18213.739000000001</v>
      </c>
      <c r="N49" s="19">
        <v>13968.912</v>
      </c>
      <c r="O49" s="12">
        <v>13314.704</v>
      </c>
      <c r="P49" s="19">
        <v>13401.335999999999</v>
      </c>
      <c r="Q49" s="12">
        <v>13849.117</v>
      </c>
      <c r="R49" s="19">
        <v>17743.489000000001</v>
      </c>
      <c r="S49" s="12">
        <v>7400.1949999999997</v>
      </c>
      <c r="T49" s="19">
        <v>4677.1549999999997</v>
      </c>
      <c r="U49" s="12">
        <v>5294.4769999999999</v>
      </c>
      <c r="V49" s="19">
        <v>9473.1869999999999</v>
      </c>
      <c r="W49" s="12">
        <v>15276.883</v>
      </c>
      <c r="X49" s="19">
        <v>2883.049</v>
      </c>
      <c r="Y49" s="13">
        <v>636.38400000000001</v>
      </c>
      <c r="Z49" s="13">
        <v>4732.3100000000004</v>
      </c>
    </row>
    <row r="50" spans="2:26" x14ac:dyDescent="0.25">
      <c r="B50" s="187" t="s">
        <v>31</v>
      </c>
      <c r="C50" s="188"/>
      <c r="D50" s="197"/>
      <c r="E50" s="14">
        <v>196181.04300000001</v>
      </c>
      <c r="F50" s="20">
        <v>156796.348</v>
      </c>
      <c r="G50" s="14">
        <v>219507.12899999999</v>
      </c>
      <c r="H50" s="20">
        <v>185633.26</v>
      </c>
      <c r="I50" s="14">
        <v>180131.26199999999</v>
      </c>
      <c r="J50" s="20">
        <v>152603.07999999999</v>
      </c>
      <c r="K50" s="14">
        <v>51665.947999999997</v>
      </c>
      <c r="L50" s="20">
        <v>78207.945999999996</v>
      </c>
      <c r="M50" s="14">
        <v>63723.273999999998</v>
      </c>
      <c r="N50" s="20">
        <v>76797.566999999995</v>
      </c>
      <c r="O50" s="14">
        <v>79949.304999999993</v>
      </c>
      <c r="P50" s="20">
        <v>180685.228</v>
      </c>
      <c r="Q50" s="14">
        <v>58762.485999999997</v>
      </c>
      <c r="R50" s="20">
        <v>71250.502999999997</v>
      </c>
      <c r="S50" s="14">
        <v>63769.635999999999</v>
      </c>
      <c r="T50" s="20">
        <v>16839.004000000001</v>
      </c>
      <c r="U50" s="14">
        <v>55404.116000000002</v>
      </c>
      <c r="V50" s="20">
        <v>90937.157000000007</v>
      </c>
      <c r="W50" s="14">
        <v>61839.769</v>
      </c>
      <c r="X50" s="20">
        <v>65747.034</v>
      </c>
      <c r="Y50" s="15">
        <v>42359.205999999998</v>
      </c>
      <c r="Z50" s="15">
        <v>3599.61</v>
      </c>
    </row>
    <row r="51" spans="2:26" x14ac:dyDescent="0.25">
      <c r="B51" s="180" t="s">
        <v>32</v>
      </c>
      <c r="C51" s="181"/>
      <c r="D51" s="198"/>
      <c r="E51" s="12">
        <v>202.477</v>
      </c>
      <c r="F51" s="19">
        <v>738.14200000000005</v>
      </c>
      <c r="G51" s="12">
        <v>448.78399999999999</v>
      </c>
      <c r="H51" s="19">
        <v>259.25</v>
      </c>
      <c r="I51" s="12">
        <v>3634.444</v>
      </c>
      <c r="J51" s="19">
        <v>1925.4770000000001</v>
      </c>
      <c r="K51" s="12">
        <v>239.17400000000001</v>
      </c>
      <c r="L51" s="19">
        <v>17.099</v>
      </c>
      <c r="M51" s="12"/>
      <c r="N51" s="19">
        <v>3.109</v>
      </c>
      <c r="O51" s="12">
        <v>123.887</v>
      </c>
      <c r="P51" s="19"/>
      <c r="Q51" s="12">
        <v>12.932</v>
      </c>
      <c r="R51" s="19">
        <v>0.39800000000000002</v>
      </c>
      <c r="S51" s="12">
        <v>1.508</v>
      </c>
      <c r="T51" s="19">
        <v>57.936999999999998</v>
      </c>
      <c r="U51" s="12">
        <v>801.06</v>
      </c>
      <c r="V51" s="19">
        <v>2617.0680000000002</v>
      </c>
      <c r="W51" s="12">
        <v>9225.3019999999997</v>
      </c>
      <c r="X51" s="19">
        <v>467.15499999999997</v>
      </c>
      <c r="Y51" s="13">
        <v>473.935</v>
      </c>
      <c r="Z51" s="13">
        <v>356.91</v>
      </c>
    </row>
    <row r="52" spans="2:26" x14ac:dyDescent="0.25">
      <c r="B52" s="187" t="s">
        <v>33</v>
      </c>
      <c r="C52" s="188"/>
      <c r="D52" s="197"/>
      <c r="E52" s="14">
        <v>220885.71599999999</v>
      </c>
      <c r="F52" s="20">
        <v>259217.889</v>
      </c>
      <c r="G52" s="14">
        <v>327758.45199999999</v>
      </c>
      <c r="H52" s="20">
        <v>295242.04399999999</v>
      </c>
      <c r="I52" s="14">
        <v>218920.44899999999</v>
      </c>
      <c r="J52" s="20">
        <v>262019.51800000001</v>
      </c>
      <c r="K52" s="14">
        <v>278939.41899999999</v>
      </c>
      <c r="L52" s="20">
        <v>267098.12599999999</v>
      </c>
      <c r="M52" s="14">
        <v>178322.53899999999</v>
      </c>
      <c r="N52" s="20">
        <v>309603.07699999999</v>
      </c>
      <c r="O52" s="14">
        <v>369608.58899999998</v>
      </c>
      <c r="P52" s="20">
        <v>411148.79300000001</v>
      </c>
      <c r="Q52" s="14">
        <v>356405.20899999997</v>
      </c>
      <c r="R52" s="20">
        <v>336846.77899999998</v>
      </c>
      <c r="S52" s="14">
        <v>146047.75599999999</v>
      </c>
      <c r="T52" s="20">
        <v>115423.23299999999</v>
      </c>
      <c r="U52" s="14">
        <v>228868.79199999999</v>
      </c>
      <c r="V52" s="20">
        <v>252796.79800000001</v>
      </c>
      <c r="W52" s="14">
        <v>242024.527</v>
      </c>
      <c r="X52" s="20">
        <v>289071.69300000003</v>
      </c>
      <c r="Y52" s="15">
        <v>159123.64199999999</v>
      </c>
      <c r="Z52" s="15">
        <v>113800.537</v>
      </c>
    </row>
    <row r="53" spans="2:26" x14ac:dyDescent="0.25">
      <c r="B53" s="180" t="s">
        <v>34</v>
      </c>
      <c r="C53" s="181"/>
      <c r="D53" s="198"/>
      <c r="E53" s="12">
        <v>415923.27399999998</v>
      </c>
      <c r="F53" s="19">
        <v>377339.30499999999</v>
      </c>
      <c r="G53" s="12">
        <v>491999.51500000001</v>
      </c>
      <c r="H53" s="19">
        <v>384186.79700000002</v>
      </c>
      <c r="I53" s="12">
        <v>233881.71799999999</v>
      </c>
      <c r="J53" s="19">
        <v>302314.92200000002</v>
      </c>
      <c r="K53" s="12">
        <v>251747.04</v>
      </c>
      <c r="L53" s="19">
        <v>260466.11</v>
      </c>
      <c r="M53" s="12">
        <v>317536.27500000002</v>
      </c>
      <c r="N53" s="19">
        <v>476639.777</v>
      </c>
      <c r="O53" s="12">
        <v>546685.93500000006</v>
      </c>
      <c r="P53" s="19">
        <v>542152.57299999997</v>
      </c>
      <c r="Q53" s="12">
        <v>656820.45700000005</v>
      </c>
      <c r="R53" s="19">
        <v>682634.11600000004</v>
      </c>
      <c r="S53" s="12">
        <v>305973.86599999998</v>
      </c>
      <c r="T53" s="19">
        <v>143477.337</v>
      </c>
      <c r="U53" s="12">
        <v>243780.42800000001</v>
      </c>
      <c r="V53" s="19">
        <v>145302.37400000001</v>
      </c>
      <c r="W53" s="12">
        <v>79075.638000000006</v>
      </c>
      <c r="X53" s="19">
        <v>60697.067999999999</v>
      </c>
      <c r="Y53" s="13">
        <v>73923.409</v>
      </c>
      <c r="Z53" s="13">
        <v>59154.841</v>
      </c>
    </row>
    <row r="54" spans="2:26" x14ac:dyDescent="0.25">
      <c r="B54" s="26" t="s">
        <v>35</v>
      </c>
      <c r="C54" s="27"/>
      <c r="D54" s="28"/>
      <c r="E54" s="14">
        <v>305536.99300000002</v>
      </c>
      <c r="F54" s="20">
        <v>284788.85800000001</v>
      </c>
      <c r="G54" s="14">
        <v>319052.96799999999</v>
      </c>
      <c r="H54" s="20">
        <v>226504.43</v>
      </c>
      <c r="I54" s="14">
        <v>66400.667000000001</v>
      </c>
      <c r="J54" s="20">
        <v>66184.138000000006</v>
      </c>
      <c r="K54" s="14">
        <v>59980.275000000001</v>
      </c>
      <c r="L54" s="20">
        <v>74739.527000000002</v>
      </c>
      <c r="M54" s="14">
        <v>79558.381999999998</v>
      </c>
      <c r="N54" s="20">
        <v>108954.228</v>
      </c>
      <c r="O54" s="14">
        <v>146814.70300000001</v>
      </c>
      <c r="P54" s="20">
        <v>286604.652</v>
      </c>
      <c r="Q54" s="14">
        <v>228857.88</v>
      </c>
      <c r="R54" s="20">
        <v>53108.998</v>
      </c>
      <c r="S54" s="14">
        <v>23920.814999999999</v>
      </c>
      <c r="T54" s="20">
        <v>15706.231</v>
      </c>
      <c r="U54" s="14">
        <v>20551.309000000001</v>
      </c>
      <c r="V54" s="20">
        <v>18615.324000000001</v>
      </c>
      <c r="W54" s="14">
        <v>16645.428</v>
      </c>
      <c r="X54" s="20">
        <v>10704.35</v>
      </c>
      <c r="Y54" s="15">
        <v>7135.0969999999998</v>
      </c>
      <c r="Z54" s="15">
        <v>1981.835</v>
      </c>
    </row>
    <row r="55" spans="2:26" x14ac:dyDescent="0.25">
      <c r="B55" s="29" t="s">
        <v>36</v>
      </c>
      <c r="C55" s="30"/>
      <c r="D55" s="31"/>
      <c r="E55" s="12">
        <v>26818.502</v>
      </c>
      <c r="F55" s="19">
        <v>22587.51</v>
      </c>
      <c r="G55" s="12">
        <v>28571.99</v>
      </c>
      <c r="H55" s="19">
        <v>21180.819</v>
      </c>
      <c r="I55" s="12">
        <v>16805.580999999998</v>
      </c>
      <c r="J55" s="19">
        <v>20850.32</v>
      </c>
      <c r="K55" s="12">
        <v>18894.847000000002</v>
      </c>
      <c r="L55" s="19">
        <v>16308.800999999999</v>
      </c>
      <c r="M55" s="12">
        <v>14539.107</v>
      </c>
      <c r="N55" s="19">
        <v>13674.416999999999</v>
      </c>
      <c r="O55" s="12">
        <v>17069.786</v>
      </c>
      <c r="P55" s="19">
        <v>18081.963</v>
      </c>
      <c r="Q55" s="12">
        <v>15781.483</v>
      </c>
      <c r="R55" s="19">
        <v>15455.205</v>
      </c>
      <c r="S55" s="12">
        <v>6403.1859999999997</v>
      </c>
      <c r="T55" s="19">
        <v>5257.3450000000003</v>
      </c>
      <c r="U55" s="12">
        <v>4558.8339999999998</v>
      </c>
      <c r="V55" s="19">
        <v>4635.2759999999998</v>
      </c>
      <c r="W55" s="12">
        <v>4496.9440000000004</v>
      </c>
      <c r="X55" s="19">
        <v>6416.5739999999996</v>
      </c>
      <c r="Y55" s="13">
        <v>4848.5789999999997</v>
      </c>
      <c r="Z55" s="13">
        <v>4769.7079999999996</v>
      </c>
    </row>
    <row r="56" spans="2:26" ht="15.75" thickBot="1" x14ac:dyDescent="0.3">
      <c r="B56" s="32" t="s">
        <v>37</v>
      </c>
      <c r="C56" s="33"/>
      <c r="D56" s="34"/>
      <c r="E56" s="141">
        <v>157.50899999999999</v>
      </c>
      <c r="F56" s="142"/>
      <c r="G56" s="16">
        <v>5.7510000000000003</v>
      </c>
      <c r="H56" s="21"/>
      <c r="I56" s="141">
        <v>8.0000000000000002E-3</v>
      </c>
      <c r="J56" s="21"/>
      <c r="K56" s="16">
        <v>56</v>
      </c>
      <c r="L56" s="21">
        <v>72.131</v>
      </c>
      <c r="M56" s="16">
        <v>488.29700000000003</v>
      </c>
      <c r="N56" s="21">
        <v>219.54599999999999</v>
      </c>
      <c r="O56" s="16">
        <v>522.22699999999998</v>
      </c>
      <c r="P56" s="21">
        <v>340.649</v>
      </c>
      <c r="Q56" s="16">
        <v>519.04999999999995</v>
      </c>
      <c r="R56" s="21">
        <v>6442.6409999999996</v>
      </c>
      <c r="S56" s="16">
        <v>212.48400000000001</v>
      </c>
      <c r="T56" s="21">
        <v>223.76599999999999</v>
      </c>
      <c r="U56" s="16">
        <v>112.759</v>
      </c>
      <c r="V56" s="21">
        <v>73.680000000000007</v>
      </c>
      <c r="W56" s="16">
        <v>144.24600000000001</v>
      </c>
      <c r="X56" s="21">
        <v>125.575</v>
      </c>
      <c r="Y56" s="17">
        <v>299.82100000000003</v>
      </c>
      <c r="Z56" s="17">
        <v>637.36900000000003</v>
      </c>
    </row>
    <row r="57" spans="2:26" x14ac:dyDescent="0.25">
      <c r="B57" s="1" t="s">
        <v>56</v>
      </c>
    </row>
  </sheetData>
  <mergeCells count="14">
    <mergeCell ref="B45:D45"/>
    <mergeCell ref="B52:D52"/>
    <mergeCell ref="B53:D53"/>
    <mergeCell ref="B46:D46"/>
    <mergeCell ref="B47:D47"/>
    <mergeCell ref="B48:D48"/>
    <mergeCell ref="B49:D49"/>
    <mergeCell ref="B50:D50"/>
    <mergeCell ref="B51:D51"/>
    <mergeCell ref="B7:E16"/>
    <mergeCell ref="C17:E17"/>
    <mergeCell ref="M17:O17"/>
    <mergeCell ref="M7:P16"/>
    <mergeCell ref="G8:K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Y57"/>
  <sheetViews>
    <sheetView showGridLines="0" tabSelected="1" topLeftCell="A36" workbookViewId="0">
      <selection activeCell="A55" sqref="A55"/>
    </sheetView>
  </sheetViews>
  <sheetFormatPr baseColWidth="10" defaultRowHeight="15" x14ac:dyDescent="0.25"/>
  <cols>
    <col min="1" max="1" width="7.140625" customWidth="1"/>
    <col min="3" max="3" width="30.140625" customWidth="1"/>
    <col min="4" max="9" width="12.28515625" bestFit="1" customWidth="1"/>
    <col min="14" max="25" width="13.140625" bestFit="1" customWidth="1"/>
  </cols>
  <sheetData>
    <row r="7" spans="2:16" x14ac:dyDescent="0.25">
      <c r="B7" s="191" t="s">
        <v>53</v>
      </c>
      <c r="C7" s="193"/>
      <c r="D7" s="193"/>
      <c r="E7" s="193"/>
      <c r="M7" s="203" t="s">
        <v>7</v>
      </c>
      <c r="N7" s="204"/>
      <c r="O7" s="204"/>
      <c r="P7" s="204"/>
    </row>
    <row r="8" spans="2:16" x14ac:dyDescent="0.25">
      <c r="B8" s="193"/>
      <c r="C8" s="193"/>
      <c r="D8" s="193"/>
      <c r="E8" s="193"/>
      <c r="M8" s="204"/>
      <c r="N8" s="204"/>
      <c r="O8" s="204"/>
      <c r="P8" s="204"/>
    </row>
    <row r="9" spans="2:16" x14ac:dyDescent="0.25">
      <c r="B9" s="193"/>
      <c r="C9" s="193"/>
      <c r="D9" s="193"/>
      <c r="E9" s="193"/>
      <c r="M9" s="204"/>
      <c r="N9" s="204"/>
      <c r="O9" s="204"/>
      <c r="P9" s="204"/>
    </row>
    <row r="10" spans="2:16" x14ac:dyDescent="0.25">
      <c r="B10" s="193"/>
      <c r="C10" s="193"/>
      <c r="D10" s="193"/>
      <c r="E10" s="193"/>
      <c r="M10" s="204"/>
      <c r="N10" s="204"/>
      <c r="O10" s="204"/>
      <c r="P10" s="204"/>
    </row>
    <row r="11" spans="2:16" x14ac:dyDescent="0.25">
      <c r="B11" s="193"/>
      <c r="C11" s="193"/>
      <c r="D11" s="193"/>
      <c r="E11" s="193"/>
      <c r="M11" s="204"/>
      <c r="N11" s="204"/>
      <c r="O11" s="204"/>
      <c r="P11" s="204"/>
    </row>
    <row r="12" spans="2:16" x14ac:dyDescent="0.25">
      <c r="B12" s="193"/>
      <c r="C12" s="193"/>
      <c r="D12" s="193"/>
      <c r="E12" s="193"/>
      <c r="M12" s="204"/>
      <c r="N12" s="204"/>
      <c r="O12" s="204"/>
      <c r="P12" s="204"/>
    </row>
    <row r="13" spans="2:16" x14ac:dyDescent="0.25">
      <c r="B13" s="193"/>
      <c r="C13" s="193"/>
      <c r="D13" s="193"/>
      <c r="E13" s="193"/>
      <c r="M13" s="204"/>
      <c r="N13" s="204"/>
      <c r="O13" s="204"/>
      <c r="P13" s="204"/>
    </row>
    <row r="14" spans="2:16" x14ac:dyDescent="0.25">
      <c r="B14" s="193"/>
      <c r="C14" s="193"/>
      <c r="D14" s="193"/>
      <c r="E14" s="193"/>
      <c r="M14" s="204"/>
      <c r="N14" s="204"/>
      <c r="O14" s="204"/>
      <c r="P14" s="204"/>
    </row>
    <row r="15" spans="2:16" x14ac:dyDescent="0.25">
      <c r="B15" s="193"/>
      <c r="C15" s="193"/>
      <c r="D15" s="193"/>
      <c r="E15" s="193"/>
      <c r="M15" s="204"/>
      <c r="N15" s="204"/>
      <c r="O15" s="204"/>
      <c r="P15" s="204"/>
    </row>
    <row r="16" spans="2:16" x14ac:dyDescent="0.25">
      <c r="B16" s="193"/>
      <c r="C16" s="193"/>
      <c r="D16" s="193"/>
      <c r="E16" s="193"/>
      <c r="M16" s="204"/>
      <c r="N16" s="204"/>
      <c r="O16" s="204"/>
      <c r="P16" s="204"/>
    </row>
    <row r="17" spans="3:15" x14ac:dyDescent="0.25">
      <c r="C17" s="183" t="s">
        <v>3</v>
      </c>
      <c r="D17" s="183"/>
      <c r="E17" s="183"/>
      <c r="M17" s="183" t="s">
        <v>3</v>
      </c>
      <c r="N17" s="183"/>
      <c r="O17" s="183"/>
    </row>
    <row r="44" spans="2:25" ht="15.75" thickBot="1" x14ac:dyDescent="0.3"/>
    <row r="45" spans="2:25" ht="15.75" thickBot="1" x14ac:dyDescent="0.3">
      <c r="B45" s="8" t="s">
        <v>15</v>
      </c>
      <c r="C45" s="44"/>
      <c r="D45" s="11">
        <v>1995</v>
      </c>
      <c r="E45" s="10">
        <v>1996</v>
      </c>
      <c r="F45" s="18">
        <v>1997</v>
      </c>
      <c r="G45" s="10">
        <v>1998</v>
      </c>
      <c r="H45" s="18">
        <v>1999</v>
      </c>
      <c r="I45" s="10">
        <v>2000</v>
      </c>
      <c r="J45" s="18">
        <v>2001</v>
      </c>
      <c r="K45" s="10">
        <v>2002</v>
      </c>
      <c r="L45" s="18">
        <v>2003</v>
      </c>
      <c r="M45" s="10">
        <v>2004</v>
      </c>
      <c r="N45" s="18">
        <v>2005</v>
      </c>
      <c r="O45" s="10">
        <v>2006</v>
      </c>
      <c r="P45" s="18">
        <v>2007</v>
      </c>
      <c r="Q45" s="10">
        <v>2008</v>
      </c>
      <c r="R45" s="18">
        <v>2009</v>
      </c>
      <c r="S45" s="10">
        <v>2010</v>
      </c>
      <c r="T45" s="18">
        <v>2011</v>
      </c>
      <c r="U45" s="10">
        <v>2012</v>
      </c>
      <c r="V45" s="18">
        <v>2013</v>
      </c>
      <c r="W45" s="10">
        <v>2014</v>
      </c>
      <c r="X45" s="18">
        <v>2015</v>
      </c>
      <c r="Y45" s="11">
        <v>2016</v>
      </c>
    </row>
    <row r="46" spans="2:25" ht="15.75" thickBot="1" x14ac:dyDescent="0.3">
      <c r="B46" s="205" t="s">
        <v>27</v>
      </c>
      <c r="C46" s="206"/>
      <c r="D46" s="176">
        <f>+A!D46-B!E46</f>
        <v>-420201.08799999999</v>
      </c>
      <c r="E46" s="177">
        <f>+A!E46-B!F46</f>
        <v>-532334.46400000004</v>
      </c>
      <c r="F46" s="176">
        <f>+A!F46-B!G46</f>
        <v>-609686.14400000009</v>
      </c>
      <c r="G46" s="177">
        <f>+A!G46-B!H46</f>
        <v>-166989.82400000002</v>
      </c>
      <c r="H46" s="176">
        <f>+A!H46-B!I46</f>
        <v>54691.071999999927</v>
      </c>
      <c r="I46" s="177">
        <f>+A!I46-B!J46</f>
        <v>362642.91099999996</v>
      </c>
      <c r="J46" s="176">
        <f>+A!J46-B!K46</f>
        <v>944703.48600000003</v>
      </c>
      <c r="K46" s="177">
        <f>+A!K46-B!L46</f>
        <v>334101.5419999999</v>
      </c>
      <c r="L46" s="176">
        <f>+A!L46-B!M46</f>
        <v>-33084.305000000051</v>
      </c>
      <c r="M46" s="177">
        <f>+A!M46-B!N46</f>
        <v>570904.21300000022</v>
      </c>
      <c r="N46" s="176">
        <f>+A!N46-B!O46</f>
        <v>878467.12699999986</v>
      </c>
      <c r="O46" s="177">
        <f>+A!O46-B!P46</f>
        <v>1204118.3500000003</v>
      </c>
      <c r="P46" s="176">
        <f>+A!P46-B!Q46</f>
        <v>3844376.0389999999</v>
      </c>
      <c r="Q46" s="177">
        <f>+A!Q46-B!R46</f>
        <v>4893452.5309999995</v>
      </c>
      <c r="R46" s="176">
        <f>+A!R46-B!S46</f>
        <v>3486164.7719999999</v>
      </c>
      <c r="S46" s="177">
        <f>+A!S46-B!T46</f>
        <v>1118131.311</v>
      </c>
      <c r="T46" s="176">
        <f>+A!T46-B!U46</f>
        <v>1187313.9669999999</v>
      </c>
      <c r="U46" s="177">
        <f>+A!U46-B!V46</f>
        <v>2029141.915</v>
      </c>
      <c r="V46" s="176">
        <f>+A!V46-B!W46</f>
        <v>1824771.4440000001</v>
      </c>
      <c r="W46" s="177">
        <f>+A!W46-B!X46</f>
        <v>1547183.76</v>
      </c>
      <c r="X46" s="178">
        <f>+A!X46-B!Y46</f>
        <v>768054.76199999999</v>
      </c>
      <c r="Y46" s="178">
        <f>+A!Y46-B!Z46</f>
        <v>424057.90300000005</v>
      </c>
    </row>
    <row r="47" spans="2:25" x14ac:dyDescent="0.25">
      <c r="B47" s="180" t="s">
        <v>17</v>
      </c>
      <c r="C47" s="198"/>
      <c r="D47" s="35">
        <f>+A!D47-B!E47</f>
        <v>-6825.6449999999895</v>
      </c>
      <c r="E47" s="36">
        <f>+A!E47-B!F47</f>
        <v>-18421.521000000008</v>
      </c>
      <c r="F47" s="35">
        <f>+A!F47-B!G47</f>
        <v>-21477.394</v>
      </c>
      <c r="G47" s="36">
        <f>+A!G47-B!H47</f>
        <v>144522.50100000005</v>
      </c>
      <c r="H47" s="35">
        <f>+A!H47-B!I47</f>
        <v>127635.12</v>
      </c>
      <c r="I47" s="36">
        <f>+A!I47-B!J47</f>
        <v>157185.658</v>
      </c>
      <c r="J47" s="35">
        <f>+A!J47-B!K47</f>
        <v>284193.13299999997</v>
      </c>
      <c r="K47" s="36">
        <f>+A!K47-B!L47</f>
        <v>182796.77</v>
      </c>
      <c r="L47" s="35">
        <f>+A!L47-B!M47</f>
        <v>141804.821</v>
      </c>
      <c r="M47" s="36">
        <f>+A!M47-B!N47</f>
        <v>388826.00699999998</v>
      </c>
      <c r="N47" s="35">
        <f>+A!N47-B!O47</f>
        <v>428183.31299999997</v>
      </c>
      <c r="O47" s="36">
        <f>+A!O47-B!P47</f>
        <v>539654.71600000001</v>
      </c>
      <c r="P47" s="35">
        <f>+A!P47-B!Q47</f>
        <v>842640.56900000002</v>
      </c>
      <c r="Q47" s="36">
        <f>+A!Q47-B!R47</f>
        <v>1234379.3030000001</v>
      </c>
      <c r="R47" s="35">
        <f>+A!R47-B!S47</f>
        <v>843999.66</v>
      </c>
      <c r="S47" s="36">
        <f>+A!S47-B!T47</f>
        <v>132827.55499999999</v>
      </c>
      <c r="T47" s="35">
        <f>+A!T47-B!U47</f>
        <v>156741.46600000001</v>
      </c>
      <c r="U47" s="36">
        <f>+A!U47-B!V47</f>
        <v>514661.44899999996</v>
      </c>
      <c r="V47" s="35">
        <f>+A!V47-B!W47</f>
        <v>689729.69200000004</v>
      </c>
      <c r="W47" s="36">
        <f>+A!W47-B!X47</f>
        <v>426748.56199999998</v>
      </c>
      <c r="X47" s="37">
        <f>+A!X47-B!Y47</f>
        <v>165476.334</v>
      </c>
      <c r="Y47" s="37">
        <f>+A!Y47-B!Z47</f>
        <v>188197.386</v>
      </c>
    </row>
    <row r="48" spans="2:25" x14ac:dyDescent="0.25">
      <c r="B48" s="187" t="s">
        <v>18</v>
      </c>
      <c r="C48" s="197"/>
      <c r="D48" s="38">
        <f>+A!D48-B!E48</f>
        <v>-23029.23</v>
      </c>
      <c r="E48" s="39">
        <f>+A!E48-B!F48</f>
        <v>-32356.635999999999</v>
      </c>
      <c r="F48" s="38">
        <f>+A!F48-B!G48</f>
        <v>-35548.525999999998</v>
      </c>
      <c r="G48" s="39">
        <f>+A!G48-B!H48</f>
        <v>-32258.575000000001</v>
      </c>
      <c r="H48" s="38">
        <f>+A!H48-B!I48</f>
        <v>-53269.979999999996</v>
      </c>
      <c r="I48" s="39">
        <f>+A!I48-B!J48</f>
        <v>-36280.115000000005</v>
      </c>
      <c r="J48" s="38">
        <f>+A!J48-B!K48</f>
        <v>-45822.853999999999</v>
      </c>
      <c r="K48" s="39">
        <f>+A!K48-B!L48</f>
        <v>-33535.635000000002</v>
      </c>
      <c r="L48" s="38">
        <f>+A!L48-B!M48</f>
        <v>-20445.256999999998</v>
      </c>
      <c r="M48" s="39">
        <f>+A!M48-B!N48</f>
        <v>-8080.8440000000001</v>
      </c>
      <c r="N48" s="38">
        <f>+A!N48-B!O48</f>
        <v>-8297.3069999999971</v>
      </c>
      <c r="O48" s="39">
        <f>+A!O48-B!P48</f>
        <v>-5279.2330000000002</v>
      </c>
      <c r="P48" s="38">
        <f>+A!P48-B!Q48</f>
        <v>11168.364</v>
      </c>
      <c r="Q48" s="39">
        <f>+A!Q48-B!R48</f>
        <v>15524.144999999999</v>
      </c>
      <c r="R48" s="38">
        <f>+A!R48-B!S48</f>
        <v>8518.3690000000006</v>
      </c>
      <c r="S48" s="39">
        <f>+A!S48-B!T48</f>
        <v>2195.386</v>
      </c>
      <c r="T48" s="38">
        <f>+A!T48-B!U48</f>
        <v>2521.0030000000002</v>
      </c>
      <c r="U48" s="39">
        <f>+A!U48-B!V48</f>
        <v>6049.415</v>
      </c>
      <c r="V48" s="38">
        <f>+A!V48-B!W48</f>
        <v>3552.87</v>
      </c>
      <c r="W48" s="39">
        <f>+A!W48-B!X48</f>
        <v>1060.9349999999999</v>
      </c>
      <c r="X48" s="40">
        <f>+A!X48-B!Y48</f>
        <v>123.53099999999995</v>
      </c>
      <c r="Y48" s="40">
        <f>+A!Y48-B!Z48</f>
        <v>1788.6020000000001</v>
      </c>
    </row>
    <row r="49" spans="2:25" x14ac:dyDescent="0.25">
      <c r="B49" s="180" t="s">
        <v>19</v>
      </c>
      <c r="C49" s="198"/>
      <c r="D49" s="35">
        <f>+A!D49-B!E49</f>
        <v>-15016.760000000002</v>
      </c>
      <c r="E49" s="36">
        <f>+A!E49-B!F49</f>
        <v>-24294.063999999998</v>
      </c>
      <c r="F49" s="35">
        <f>+A!F49-B!G49</f>
        <v>-44434.909</v>
      </c>
      <c r="G49" s="36">
        <f>+A!G49-B!H49</f>
        <v>-30864.973000000002</v>
      </c>
      <c r="H49" s="35">
        <f>+A!H49-B!I49</f>
        <v>-8849.869999999999</v>
      </c>
      <c r="I49" s="36">
        <f>+A!I49-B!J49</f>
        <v>-14878.046999999999</v>
      </c>
      <c r="J49" s="35">
        <f>+A!J49-B!K49</f>
        <v>10577.597999999998</v>
      </c>
      <c r="K49" s="36">
        <f>+A!K49-B!L49</f>
        <v>-5636.2819999999992</v>
      </c>
      <c r="L49" s="35">
        <f>+A!L49-B!M49</f>
        <v>-10404.581000000002</v>
      </c>
      <c r="M49" s="36">
        <f>+A!M49-B!N49</f>
        <v>-5089.4430000000011</v>
      </c>
      <c r="N49" s="35">
        <f>+A!N49-B!O49</f>
        <v>-3120.9750000000004</v>
      </c>
      <c r="O49" s="36">
        <f>+A!O49-B!P49</f>
        <v>33722.92</v>
      </c>
      <c r="P49" s="35">
        <f>+A!P49-B!Q49</f>
        <v>130149.47399999999</v>
      </c>
      <c r="Q49" s="36">
        <f>+A!Q49-B!R49</f>
        <v>235683.712</v>
      </c>
      <c r="R49" s="35">
        <f>+A!R49-B!S49</f>
        <v>146662.78999999998</v>
      </c>
      <c r="S49" s="36">
        <f>+A!S49-B!T49</f>
        <v>1451.9650000000001</v>
      </c>
      <c r="T49" s="35">
        <f>+A!T49-B!U49</f>
        <v>8774.7259999999987</v>
      </c>
      <c r="U49" s="36">
        <f>+A!U49-B!V49</f>
        <v>10842.566000000001</v>
      </c>
      <c r="V49" s="35">
        <f>+A!V49-B!W49</f>
        <v>-10659.701000000001</v>
      </c>
      <c r="W49" s="36">
        <f>+A!W49-B!X49</f>
        <v>1336.8249999999998</v>
      </c>
      <c r="X49" s="37">
        <f>+A!X49-B!Y49</f>
        <v>1893.1610000000001</v>
      </c>
      <c r="Y49" s="37">
        <f>+A!Y49-B!Z49</f>
        <v>-2998.1490000000003</v>
      </c>
    </row>
    <row r="50" spans="2:25" x14ac:dyDescent="0.25">
      <c r="B50" s="187" t="s">
        <v>20</v>
      </c>
      <c r="C50" s="197"/>
      <c r="D50" s="38">
        <f>+A!D50-B!E50</f>
        <v>-189944.75200000001</v>
      </c>
      <c r="E50" s="39">
        <f>+A!E50-B!F50</f>
        <v>-146691.74</v>
      </c>
      <c r="F50" s="38">
        <f>+A!F50-B!G50</f>
        <v>-189191.37099999998</v>
      </c>
      <c r="G50" s="39">
        <f>+A!G50-B!H50</f>
        <v>-159705.20600000001</v>
      </c>
      <c r="H50" s="38">
        <f>+A!H50-B!I50</f>
        <v>-174012.71799999999</v>
      </c>
      <c r="I50" s="39">
        <f>+A!I50-B!J50</f>
        <v>-144380.886</v>
      </c>
      <c r="J50" s="38">
        <f>+A!J50-B!K50</f>
        <v>-42245.922999999995</v>
      </c>
      <c r="K50" s="39">
        <f>+A!K50-B!L50</f>
        <v>-65703.478999999992</v>
      </c>
      <c r="L50" s="38">
        <f>+A!L50-B!M50</f>
        <v>-46329.409</v>
      </c>
      <c r="M50" s="39">
        <f>+A!M50-B!N50</f>
        <v>-61473.171999999991</v>
      </c>
      <c r="N50" s="38">
        <f>+A!N50-B!O50</f>
        <v>-61442.355999999992</v>
      </c>
      <c r="O50" s="39">
        <f>+A!O50-B!P50</f>
        <v>-170575.266</v>
      </c>
      <c r="P50" s="38">
        <f>+A!P50-B!Q50</f>
        <v>-47245.2</v>
      </c>
      <c r="Q50" s="39">
        <f>+A!Q50-B!R50</f>
        <v>78405.385999999999</v>
      </c>
      <c r="R50" s="38">
        <f>+A!R50-B!S50</f>
        <v>251805.14199999999</v>
      </c>
      <c r="S50" s="39">
        <f>+A!S50-B!T50</f>
        <v>193999.299</v>
      </c>
      <c r="T50" s="38">
        <f>+A!T50-B!U50</f>
        <v>329338.03900000005</v>
      </c>
      <c r="U50" s="39">
        <f>+A!U50-B!V50</f>
        <v>460274.69900000002</v>
      </c>
      <c r="V50" s="38">
        <f>+A!V50-B!W50</f>
        <v>412365.30900000001</v>
      </c>
      <c r="W50" s="39">
        <f>+A!W50-B!X50</f>
        <v>330288.87800000003</v>
      </c>
      <c r="X50" s="40">
        <f>+A!X50-B!Y50</f>
        <v>63042.584999999999</v>
      </c>
      <c r="Y50" s="40">
        <f>+A!Y50-B!Z50</f>
        <v>3926.0139999999997</v>
      </c>
    </row>
    <row r="51" spans="2:25" x14ac:dyDescent="0.25">
      <c r="B51" s="180" t="s">
        <v>21</v>
      </c>
      <c r="C51" s="198"/>
      <c r="D51" s="35">
        <f>+A!D51-B!E51</f>
        <v>6364.308</v>
      </c>
      <c r="E51" s="36">
        <f>+A!E51-B!F51</f>
        <v>4034.5420000000004</v>
      </c>
      <c r="F51" s="35">
        <f>+A!F51-B!G51</f>
        <v>7615.2820000000002</v>
      </c>
      <c r="G51" s="36">
        <f>+A!G51-B!H51</f>
        <v>3085.3960000000002</v>
      </c>
      <c r="H51" s="35">
        <f>+A!H51-B!I51</f>
        <v>5749.5920000000006</v>
      </c>
      <c r="I51" s="36">
        <f>+A!I51-B!J51</f>
        <v>11251.925999999999</v>
      </c>
      <c r="J51" s="35">
        <f>+A!J51-B!K51</f>
        <v>13452.466999999999</v>
      </c>
      <c r="K51" s="36">
        <f>+A!K51-B!L51</f>
        <v>2712.6789999999996</v>
      </c>
      <c r="L51" s="35">
        <f>+A!L51-B!M51</f>
        <v>7376.8590000000004</v>
      </c>
      <c r="M51" s="36">
        <f>+A!M51-B!N51</f>
        <v>8643.92</v>
      </c>
      <c r="N51" s="35">
        <f>+A!N51-B!O51</f>
        <v>5287.5730000000003</v>
      </c>
      <c r="O51" s="36">
        <f>+A!O51-B!P51</f>
        <v>12974.563</v>
      </c>
      <c r="P51" s="35">
        <f>+A!P51-B!Q51</f>
        <v>19398.21</v>
      </c>
      <c r="Q51" s="36">
        <f>+A!Q51-B!R51</f>
        <v>38687.125</v>
      </c>
      <c r="R51" s="35">
        <f>+A!R51-B!S51</f>
        <v>11017.339</v>
      </c>
      <c r="S51" s="36">
        <f>+A!S51-B!T51</f>
        <v>14896.829</v>
      </c>
      <c r="T51" s="35">
        <f>+A!T51-B!U51</f>
        <v>9587.018</v>
      </c>
      <c r="U51" s="36">
        <f>+A!U51-B!V51</f>
        <v>11519.613000000001</v>
      </c>
      <c r="V51" s="35">
        <f>+A!V51-B!W51</f>
        <v>-7219.5029999999997</v>
      </c>
      <c r="W51" s="36">
        <f>+A!W51-B!X51</f>
        <v>-345.26799999999997</v>
      </c>
      <c r="X51" s="37">
        <f>+A!X51-B!Y51</f>
        <v>5226.6469999999999</v>
      </c>
      <c r="Y51" s="37">
        <f>+A!Y51-B!Z51</f>
        <v>1248.981</v>
      </c>
    </row>
    <row r="52" spans="2:25" x14ac:dyDescent="0.25">
      <c r="B52" s="187" t="s">
        <v>22</v>
      </c>
      <c r="C52" s="197"/>
      <c r="D52" s="38">
        <f>+A!D52-B!E52</f>
        <v>10722.501000000018</v>
      </c>
      <c r="E52" s="39">
        <f>+A!E52-B!F52</f>
        <v>-76017.15400000001</v>
      </c>
      <c r="F52" s="38">
        <f>+A!F52-B!G52</f>
        <v>-105056.049</v>
      </c>
      <c r="G52" s="39">
        <f>+A!G52-B!H52</f>
        <v>-86297.736000000004</v>
      </c>
      <c r="H52" s="38">
        <f>+A!H52-B!I52</f>
        <v>-37198.209999999992</v>
      </c>
      <c r="I52" s="39">
        <f>+A!I52-B!J52</f>
        <v>-29474.589000000007</v>
      </c>
      <c r="J52" s="38">
        <f>+A!J52-B!K52</f>
        <v>2119.6120000000228</v>
      </c>
      <c r="K52" s="39">
        <f>+A!K52-B!L52</f>
        <v>-36524.40399999998</v>
      </c>
      <c r="L52" s="38">
        <f>+A!L52-B!M52</f>
        <v>17371.179000000004</v>
      </c>
      <c r="M52" s="39">
        <f>+A!M52-B!N52</f>
        <v>-22656.562999999966</v>
      </c>
      <c r="N52" s="38">
        <f>+A!N52-B!O52</f>
        <v>-53545.968999999983</v>
      </c>
      <c r="O52" s="39">
        <f>+A!O52-B!P52</f>
        <v>-11565.91399999999</v>
      </c>
      <c r="P52" s="38">
        <f>+A!P52-B!Q52</f>
        <v>188402.984</v>
      </c>
      <c r="Q52" s="39">
        <f>+A!Q52-B!R52</f>
        <v>338963.103</v>
      </c>
      <c r="R52" s="38">
        <f>+A!R52-B!S52</f>
        <v>429091.77900000004</v>
      </c>
      <c r="S52" s="39">
        <f>+A!S52-B!T52</f>
        <v>130083.65700000002</v>
      </c>
      <c r="T52" s="38">
        <f>+A!T52-B!U52</f>
        <v>115108.75500000003</v>
      </c>
      <c r="U52" s="39">
        <f>+A!U52-B!V52</f>
        <v>137904.679</v>
      </c>
      <c r="V52" s="38">
        <f>+A!V52-B!W52</f>
        <v>187725.63900000002</v>
      </c>
      <c r="W52" s="39">
        <f>+A!W52-B!X52</f>
        <v>312751.09000000003</v>
      </c>
      <c r="X52" s="40">
        <f>+A!X52-B!Y52</f>
        <v>264034.79700000002</v>
      </c>
      <c r="Y52" s="40">
        <f>+A!Y52-B!Z52</f>
        <v>127471.917</v>
      </c>
    </row>
    <row r="53" spans="2:25" x14ac:dyDescent="0.25">
      <c r="B53" s="180" t="s">
        <v>23</v>
      </c>
      <c r="C53" s="198"/>
      <c r="D53" s="35">
        <f>+A!D53-B!E53</f>
        <v>-201507.97599999997</v>
      </c>
      <c r="E53" s="36">
        <f>+A!E53-B!F53</f>
        <v>-206630.11499999999</v>
      </c>
      <c r="F53" s="35">
        <f>+A!F53-B!G53</f>
        <v>-270700.087</v>
      </c>
      <c r="G53" s="36">
        <f>+A!G53-B!H53</f>
        <v>-168702.47500000003</v>
      </c>
      <c r="H53" s="35">
        <f>+A!H53-B!I53</f>
        <v>-8880.676999999996</v>
      </c>
      <c r="I53" s="36">
        <f>+A!I53-B!J53</f>
        <v>-24729.281000000017</v>
      </c>
      <c r="J53" s="35">
        <f>+A!J53-B!K53</f>
        <v>86615.691000000021</v>
      </c>
      <c r="K53" s="36">
        <f>+A!K53-B!L53</f>
        <v>-28546.956999999995</v>
      </c>
      <c r="L53" s="35">
        <f>+A!L53-B!M53</f>
        <v>-198059.93300000002</v>
      </c>
      <c r="M53" s="36">
        <f>+A!M53-B!N53</f>
        <v>-188305.36099999998</v>
      </c>
      <c r="N53" s="35">
        <f>+A!N53-B!O53</f>
        <v>-204387.74100000004</v>
      </c>
      <c r="O53" s="36">
        <f>+A!O53-B!P53</f>
        <v>-124331.25599999999</v>
      </c>
      <c r="P53" s="35">
        <f>+A!P53-B!Q53</f>
        <v>298983.17799999996</v>
      </c>
      <c r="Q53" s="36">
        <f>+A!Q53-B!R53</f>
        <v>898124.89099999995</v>
      </c>
      <c r="R53" s="35">
        <f>+A!R53-B!S53</f>
        <v>733586.51799999992</v>
      </c>
      <c r="S53" s="36">
        <f>+A!S53-B!T53</f>
        <v>189474.342</v>
      </c>
      <c r="T53" s="35">
        <f>+A!T53-B!U53</f>
        <v>153696.70499999996</v>
      </c>
      <c r="U53" s="36">
        <f>+A!U53-B!V53</f>
        <v>359608.87199999997</v>
      </c>
      <c r="V53" s="35">
        <f>+A!V53-B!W53</f>
        <v>267882.77399999998</v>
      </c>
      <c r="W53" s="36">
        <f>+A!W53-B!X53</f>
        <v>274284.20299999998</v>
      </c>
      <c r="X53" s="37">
        <f>+A!X53-B!Y53</f>
        <v>120192.41499999999</v>
      </c>
      <c r="Y53" s="37">
        <f>+A!Y53-B!Z53</f>
        <v>18136.067999999999</v>
      </c>
    </row>
    <row r="54" spans="2:25" x14ac:dyDescent="0.25">
      <c r="B54" s="187" t="s">
        <v>24</v>
      </c>
      <c r="C54" s="197"/>
      <c r="D54" s="38">
        <f>+A!D54-B!E54</f>
        <v>-194150.43300000002</v>
      </c>
      <c r="E54" s="39">
        <f>+A!E54-B!F54</f>
        <v>-138942.984</v>
      </c>
      <c r="F54" s="38">
        <f>+A!F54-B!G54</f>
        <v>-65880.664999999979</v>
      </c>
      <c r="G54" s="39">
        <f>+A!G54-B!H54</f>
        <v>11279.964999999997</v>
      </c>
      <c r="H54" s="38">
        <f>+A!H54-B!I54</f>
        <v>70729.162999999986</v>
      </c>
      <c r="I54" s="39">
        <f>+A!I54-B!J54</f>
        <v>228670.649</v>
      </c>
      <c r="J54" s="38">
        <f>+A!J54-B!K54</f>
        <v>344474.09099999996</v>
      </c>
      <c r="K54" s="39">
        <f>+A!K54-B!L54</f>
        <v>148519.592</v>
      </c>
      <c r="L54" s="38">
        <f>+A!L54-B!M54</f>
        <v>-4008.6949999999924</v>
      </c>
      <c r="M54" s="39">
        <f>+A!M54-B!N54</f>
        <v>267990.79499999998</v>
      </c>
      <c r="N54" s="38">
        <f>+A!N54-B!O54</f>
        <v>490529.47700000007</v>
      </c>
      <c r="O54" s="39">
        <f>+A!O54-B!P54</f>
        <v>512761.16700000002</v>
      </c>
      <c r="P54" s="38">
        <f>+A!P54-B!Q54</f>
        <v>1145292.1579999998</v>
      </c>
      <c r="Q54" s="39">
        <f>+A!Q54-B!R54</f>
        <v>787088.81400000001</v>
      </c>
      <c r="R54" s="38">
        <f>+A!R54-B!S54</f>
        <v>530738.47900000005</v>
      </c>
      <c r="S54" s="39">
        <f>+A!S54-B!T54</f>
        <v>144657.826</v>
      </c>
      <c r="T54" s="38">
        <f>+A!T54-B!U54</f>
        <v>149599.94999999998</v>
      </c>
      <c r="U54" s="39">
        <f>+A!U54-B!V54</f>
        <v>209628.93700000001</v>
      </c>
      <c r="V54" s="38">
        <f>+A!V54-B!W54</f>
        <v>130771.95099999999</v>
      </c>
      <c r="W54" s="39">
        <f>+A!W54-B!X54</f>
        <v>120614.34299999999</v>
      </c>
      <c r="X54" s="40">
        <f>+A!X54-B!Y54</f>
        <v>97800.906000000003</v>
      </c>
      <c r="Y54" s="40">
        <f>+A!Y54-B!Z54</f>
        <v>65817.32699999999</v>
      </c>
    </row>
    <row r="55" spans="2:25" x14ac:dyDescent="0.25">
      <c r="B55" s="180" t="s">
        <v>25</v>
      </c>
      <c r="C55" s="198"/>
      <c r="D55" s="35">
        <f>+A!D55-B!E55</f>
        <v>192780.011</v>
      </c>
      <c r="E55" s="36">
        <f>+A!E55-B!F55</f>
        <v>106985.12800000001</v>
      </c>
      <c r="F55" s="35">
        <f>+A!F55-B!G55</f>
        <v>114993.29899999998</v>
      </c>
      <c r="G55" s="36">
        <f>+A!G55-B!H55</f>
        <v>151951.247</v>
      </c>
      <c r="H55" s="35">
        <f>+A!H55-B!I55</f>
        <v>132788.633</v>
      </c>
      <c r="I55" s="36">
        <f>+A!I55-B!J55</f>
        <v>215277.59599999999</v>
      </c>
      <c r="J55" s="35">
        <f>+A!J55-B!K55</f>
        <v>291395.67099999997</v>
      </c>
      <c r="K55" s="36">
        <f>+A!K55-B!L55</f>
        <v>170091.389</v>
      </c>
      <c r="L55" s="35">
        <f>+A!L55-B!M55</f>
        <v>80093.05799999999</v>
      </c>
      <c r="M55" s="36">
        <f>+A!M55-B!N55</f>
        <v>191241.296</v>
      </c>
      <c r="N55" s="35">
        <f>+A!N55-B!O55</f>
        <v>285588.00599999999</v>
      </c>
      <c r="O55" s="36">
        <f>+A!O55-B!P55</f>
        <v>417002.15299999999</v>
      </c>
      <c r="P55" s="35">
        <f>+A!P55-B!Q55</f>
        <v>1256005.656</v>
      </c>
      <c r="Q55" s="36">
        <f>+A!Q55-B!R55</f>
        <v>1272962.4809999999</v>
      </c>
      <c r="R55" s="35">
        <f>+A!R55-B!S55</f>
        <v>530699.478</v>
      </c>
      <c r="S55" s="36">
        <f>+A!S55-B!T55</f>
        <v>308715.47600000002</v>
      </c>
      <c r="T55" s="35">
        <f>+A!T55-B!U55</f>
        <v>261968.6</v>
      </c>
      <c r="U55" s="36">
        <f>+A!U55-B!V55</f>
        <v>318588.88</v>
      </c>
      <c r="V55" s="35">
        <f>+A!V55-B!W55</f>
        <v>150663.24100000001</v>
      </c>
      <c r="W55" s="36">
        <f>+A!W55-B!X55</f>
        <v>80515.954000000012</v>
      </c>
      <c r="X55" s="37">
        <f>+A!X55-B!Y55</f>
        <v>50411.892</v>
      </c>
      <c r="Y55" s="37">
        <f>+A!Y55-B!Z55</f>
        <v>20809.788</v>
      </c>
    </row>
    <row r="56" spans="2:25" ht="15.75" thickBot="1" x14ac:dyDescent="0.3">
      <c r="B56" s="189" t="s">
        <v>26</v>
      </c>
      <c r="C56" s="207"/>
      <c r="D56" s="41">
        <f>+A!D56-B!E56</f>
        <v>406.87</v>
      </c>
      <c r="E56" s="42">
        <f>+A!E56-B!F56</f>
        <v>2.5000000000000001E-2</v>
      </c>
      <c r="F56" s="41">
        <f>+A!F56-B!G56</f>
        <v>-5.734</v>
      </c>
      <c r="G56" s="42">
        <f>+A!G56-B!H56</f>
        <v>0</v>
      </c>
      <c r="H56" s="41">
        <f>+A!H56-B!I56</f>
        <v>3.4999999999999996E-2</v>
      </c>
      <c r="I56" s="42">
        <f>+A!I56-B!J56</f>
        <v>0</v>
      </c>
      <c r="J56" s="41">
        <f>+A!J56-B!K56</f>
        <v>-56</v>
      </c>
      <c r="K56" s="42">
        <f>+A!K56-B!L56</f>
        <v>-72.131</v>
      </c>
      <c r="L56" s="41">
        <f>+A!L56-B!M56</f>
        <v>-482.34700000000004</v>
      </c>
      <c r="M56" s="42">
        <f>+A!M56-B!N56</f>
        <v>-192.422</v>
      </c>
      <c r="N56" s="41">
        <f>+A!N56-B!O56</f>
        <v>-326.89400000000001</v>
      </c>
      <c r="O56" s="42">
        <f>+A!O56-B!P56</f>
        <v>-245.48699999999999</v>
      </c>
      <c r="P56" s="41">
        <f>+A!P56-B!Q56</f>
        <v>-419.35299999999995</v>
      </c>
      <c r="Q56" s="42">
        <f>+A!Q56-B!R56</f>
        <v>-6366.4309999999996</v>
      </c>
      <c r="R56" s="41">
        <f>+A!R56-B!S56</f>
        <v>45.222000000000008</v>
      </c>
      <c r="S56" s="42">
        <f>+A!S56-B!T56</f>
        <v>-171.04</v>
      </c>
      <c r="T56" s="41">
        <f>+A!T56-B!U56</f>
        <v>-22.278000000000006</v>
      </c>
      <c r="U56" s="42">
        <f>+A!U56-B!V56</f>
        <v>62.807999999999993</v>
      </c>
      <c r="V56" s="41">
        <f>+A!V56-B!W56</f>
        <v>-40.825000000000003</v>
      </c>
      <c r="W56" s="42">
        <f>+A!W56-B!X56</f>
        <v>-71.759</v>
      </c>
      <c r="X56" s="43">
        <f>+A!X56-B!Y56</f>
        <v>-147.50600000000003</v>
      </c>
      <c r="Y56" s="43">
        <f>+A!Y56-B!Z56</f>
        <v>-340.03500000000003</v>
      </c>
    </row>
    <row r="57" spans="2:25" x14ac:dyDescent="0.25">
      <c r="B57" t="s">
        <v>57</v>
      </c>
    </row>
  </sheetData>
  <mergeCells count="15">
    <mergeCell ref="B54:C54"/>
    <mergeCell ref="B55:C55"/>
    <mergeCell ref="B56:C56"/>
    <mergeCell ref="B48:C48"/>
    <mergeCell ref="B49:C49"/>
    <mergeCell ref="B50:C50"/>
    <mergeCell ref="B51:C51"/>
    <mergeCell ref="B52:C52"/>
    <mergeCell ref="B53:C53"/>
    <mergeCell ref="B47:C47"/>
    <mergeCell ref="B7:E16"/>
    <mergeCell ref="M7:P16"/>
    <mergeCell ref="C17:E17"/>
    <mergeCell ref="M17:O17"/>
    <mergeCell ref="B46:C4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151"/>
  <sheetViews>
    <sheetView showGridLines="0" workbookViewId="0">
      <selection activeCell="L95" sqref="L95"/>
    </sheetView>
  </sheetViews>
  <sheetFormatPr baseColWidth="10" defaultRowHeight="15" x14ac:dyDescent="0.25"/>
  <cols>
    <col min="4" max="4" width="12.85546875" customWidth="1"/>
    <col min="6" max="6" width="13.140625" customWidth="1"/>
    <col min="7" max="7" width="26.5703125" customWidth="1"/>
    <col min="8" max="8" width="15.28515625" bestFit="1" customWidth="1"/>
    <col min="9" max="9" width="14.42578125" bestFit="1" customWidth="1"/>
    <col min="10" max="12" width="14" bestFit="1" customWidth="1"/>
    <col min="13" max="16" width="14.28515625" bestFit="1" customWidth="1"/>
    <col min="17" max="17" width="14" bestFit="1" customWidth="1"/>
    <col min="18" max="28" width="15" bestFit="1" customWidth="1"/>
    <col min="29" max="29" width="14" bestFit="1" customWidth="1"/>
    <col min="30" max="30" width="12.28515625" bestFit="1" customWidth="1"/>
  </cols>
  <sheetData>
    <row r="7" spans="2:16" x14ac:dyDescent="0.25">
      <c r="L7" s="182" t="s">
        <v>9</v>
      </c>
      <c r="M7" s="193"/>
      <c r="N7" s="193"/>
      <c r="O7" s="193"/>
      <c r="P7" s="193"/>
    </row>
    <row r="8" spans="2:16" x14ac:dyDescent="0.25">
      <c r="B8" s="182" t="s">
        <v>8</v>
      </c>
      <c r="C8" s="193"/>
      <c r="D8" s="193"/>
      <c r="E8" s="193"/>
      <c r="L8" s="193"/>
      <c r="M8" s="193"/>
      <c r="N8" s="193"/>
      <c r="O8" s="193"/>
      <c r="P8" s="193"/>
    </row>
    <row r="9" spans="2:16" x14ac:dyDescent="0.25">
      <c r="B9" s="193"/>
      <c r="C9" s="193"/>
      <c r="D9" s="193"/>
      <c r="E9" s="193"/>
      <c r="L9" s="193"/>
      <c r="M9" s="193"/>
      <c r="N9" s="193"/>
      <c r="O9" s="193"/>
      <c r="P9" s="193"/>
    </row>
    <row r="10" spans="2:16" x14ac:dyDescent="0.25">
      <c r="B10" s="193"/>
      <c r="C10" s="193"/>
      <c r="D10" s="193"/>
      <c r="E10" s="193"/>
      <c r="L10" s="193"/>
      <c r="M10" s="193"/>
      <c r="N10" s="193"/>
      <c r="O10" s="193"/>
      <c r="P10" s="193"/>
    </row>
    <row r="11" spans="2:16" x14ac:dyDescent="0.25">
      <c r="B11" s="193"/>
      <c r="C11" s="193"/>
      <c r="D11" s="193"/>
      <c r="E11" s="193"/>
      <c r="L11" s="193"/>
      <c r="M11" s="193"/>
      <c r="N11" s="193"/>
      <c r="O11" s="193"/>
      <c r="P11" s="193"/>
    </row>
    <row r="12" spans="2:16" x14ac:dyDescent="0.25">
      <c r="B12" s="193"/>
      <c r="C12" s="193"/>
      <c r="D12" s="193"/>
      <c r="E12" s="193"/>
      <c r="L12" s="193"/>
      <c r="M12" s="193"/>
      <c r="N12" s="193"/>
      <c r="O12" s="193"/>
      <c r="P12" s="193"/>
    </row>
    <row r="13" spans="2:16" x14ac:dyDescent="0.25">
      <c r="B13" s="193"/>
      <c r="C13" s="193"/>
      <c r="D13" s="193"/>
      <c r="E13" s="193"/>
      <c r="L13" s="193"/>
      <c r="M13" s="193"/>
      <c r="N13" s="193"/>
      <c r="O13" s="193"/>
      <c r="P13" s="193"/>
    </row>
    <row r="14" spans="2:16" x14ac:dyDescent="0.25">
      <c r="B14" s="193"/>
      <c r="C14" s="193"/>
      <c r="D14" s="193"/>
      <c r="E14" s="193"/>
      <c r="L14" s="193"/>
      <c r="M14" s="193"/>
      <c r="N14" s="193"/>
      <c r="O14" s="193"/>
      <c r="P14" s="193"/>
    </row>
    <row r="15" spans="2:16" x14ac:dyDescent="0.25">
      <c r="B15" s="193"/>
      <c r="C15" s="193"/>
      <c r="D15" s="193"/>
      <c r="E15" s="193"/>
      <c r="G15" s="218" t="s">
        <v>42</v>
      </c>
      <c r="H15" s="218"/>
      <c r="I15" s="218"/>
      <c r="J15" s="218"/>
      <c r="K15" s="218"/>
      <c r="L15" s="193"/>
      <c r="M15" s="193"/>
      <c r="N15" s="193"/>
      <c r="O15" s="193"/>
      <c r="P15" s="193"/>
    </row>
    <row r="16" spans="2:16" ht="15" customHeight="1" x14ac:dyDescent="0.25">
      <c r="B16" s="193"/>
      <c r="C16" s="193"/>
      <c r="D16" s="193"/>
      <c r="E16" s="193"/>
      <c r="G16" s="218"/>
      <c r="H16" s="218"/>
      <c r="I16" s="218"/>
      <c r="J16" s="218"/>
      <c r="K16" s="218"/>
      <c r="L16" s="193"/>
      <c r="M16" s="193"/>
      <c r="N16" s="193"/>
      <c r="O16" s="193"/>
      <c r="P16" s="193"/>
    </row>
    <row r="17" spans="3:14" x14ac:dyDescent="0.25">
      <c r="C17" s="183" t="s">
        <v>3</v>
      </c>
      <c r="D17" s="183"/>
      <c r="E17" s="183"/>
      <c r="G17" s="218"/>
      <c r="H17" s="218"/>
      <c r="I17" s="218"/>
      <c r="J17" s="218"/>
      <c r="K17" s="218"/>
      <c r="N17" s="3" t="s">
        <v>3</v>
      </c>
    </row>
    <row r="43" spans="6:29" x14ac:dyDescent="0.25">
      <c r="F43" s="6" t="s">
        <v>41</v>
      </c>
    </row>
    <row r="44" spans="6:29" ht="15.75" thickBot="1" x14ac:dyDescent="0.3"/>
    <row r="45" spans="6:29" ht="15.75" thickBot="1" x14ac:dyDescent="0.3">
      <c r="F45" s="8" t="s">
        <v>15</v>
      </c>
      <c r="G45" s="9"/>
      <c r="H45" s="18">
        <v>1995</v>
      </c>
      <c r="I45" s="10">
        <v>1996</v>
      </c>
      <c r="J45" s="18">
        <v>1997</v>
      </c>
      <c r="K45" s="10">
        <v>1998</v>
      </c>
      <c r="L45" s="18">
        <v>1999</v>
      </c>
      <c r="M45" s="10">
        <v>2000</v>
      </c>
      <c r="N45" s="18">
        <v>2001</v>
      </c>
      <c r="O45" s="10">
        <v>2002</v>
      </c>
      <c r="P45" s="18">
        <v>2003</v>
      </c>
      <c r="Q45" s="10">
        <v>2004</v>
      </c>
      <c r="R45" s="18">
        <v>2005</v>
      </c>
      <c r="S45" s="10">
        <v>2006</v>
      </c>
      <c r="T45" s="18">
        <v>2007</v>
      </c>
      <c r="U45" s="10">
        <v>2008</v>
      </c>
      <c r="V45" s="18">
        <v>2009</v>
      </c>
      <c r="W45" s="10">
        <v>2010</v>
      </c>
      <c r="X45" s="18">
        <v>2011</v>
      </c>
      <c r="Y45" s="10">
        <v>2012</v>
      </c>
      <c r="Z45" s="18">
        <v>2013</v>
      </c>
      <c r="AA45" s="10">
        <v>2014</v>
      </c>
      <c r="AB45" s="18">
        <v>2015</v>
      </c>
      <c r="AC45" s="11">
        <v>2016</v>
      </c>
    </row>
    <row r="46" spans="6:29" ht="15.75" thickBot="1" x14ac:dyDescent="0.3">
      <c r="F46" s="185" t="s">
        <v>27</v>
      </c>
      <c r="G46" s="186"/>
      <c r="H46" s="143">
        <f>(A!D46/D!H60)*1000</f>
        <v>25.805017609862293</v>
      </c>
      <c r="I46" s="154">
        <f>(A!E46/D!I60)*1000</f>
        <v>20.474320906902246</v>
      </c>
      <c r="J46" s="143">
        <f>(A!F46/D!J60)*1000</f>
        <v>25.617525101337002</v>
      </c>
      <c r="K46" s="154">
        <f>(A!G46/D!K60)*1000</f>
        <v>29.226576987568745</v>
      </c>
      <c r="L46" s="143">
        <f>(A!H46/D!L60)*1000</f>
        <v>23.23708111777669</v>
      </c>
      <c r="M46" s="154">
        <f>(A!I46/D!M60)*1000</f>
        <v>32.449999296448595</v>
      </c>
      <c r="N46" s="143">
        <f>(A!J46/D!N60)*1000</f>
        <v>42.568920128738647</v>
      </c>
      <c r="O46" s="154">
        <f>(A!K46/D!O60)*1000</f>
        <v>27.151812691307157</v>
      </c>
      <c r="P46" s="143">
        <f>(A!L46/D!P60)*1000</f>
        <v>16.59140111466094</v>
      </c>
      <c r="Q46" s="154">
        <f>(A!M46/D!Q60)*1000</f>
        <v>38.307759736251164</v>
      </c>
      <c r="R46" s="143">
        <f>(A!N46/D!R60)*1000</f>
        <v>48.907895087812626</v>
      </c>
      <c r="S46" s="154">
        <f>(A!O46/D!S60)*1000</f>
        <v>62.243396551385722</v>
      </c>
      <c r="T46" s="143">
        <f>(A!P46/D!T60)*1000</f>
        <v>118.61362017818273</v>
      </c>
      <c r="U46" s="154">
        <f>(A!Q46/D!U60)*1000</f>
        <v>137.03942534936161</v>
      </c>
      <c r="V46" s="143">
        <f>(A!R46/D!V60)*1000</f>
        <v>90.032592842784354</v>
      </c>
      <c r="W46" s="154">
        <f>(A!S46/D!W60)*1000</f>
        <v>31.265437451592611</v>
      </c>
      <c r="X46" s="143">
        <f>(A!T46/D!X60)*1000</f>
        <v>38.015524187081134</v>
      </c>
      <c r="Y46" s="154">
        <f>(A!U46/D!Y60)*1000</f>
        <v>54.870352626602873</v>
      </c>
      <c r="Z46" s="143">
        <f>(A!V46/D!Z60)*1000</f>
        <v>47.872958857126584</v>
      </c>
      <c r="AA46" s="154">
        <f>(A!W46/D!AA60)*1000</f>
        <v>41.688290831394973</v>
      </c>
      <c r="AB46" s="143">
        <f>(A!X46/D!AB60)*1000</f>
        <v>21.99373262117064</v>
      </c>
      <c r="AC46" s="150">
        <f>(A!Y46/D!AC60)*1000</f>
        <v>12.594093695646162</v>
      </c>
    </row>
    <row r="47" spans="6:29" x14ac:dyDescent="0.25">
      <c r="F47" s="208" t="s">
        <v>17</v>
      </c>
      <c r="G47" s="209"/>
      <c r="H47" s="151">
        <f>(A!D47/D!H$60)*1000</f>
        <v>4.0861366660667553</v>
      </c>
      <c r="I47" s="144">
        <f>(A!E47/D!I$60)*1000</f>
        <v>2.9019362956600085</v>
      </c>
      <c r="J47" s="151">
        <f>(A!F47/D!J$60)*1000</f>
        <v>2.5424791289484117</v>
      </c>
      <c r="K47" s="144">
        <f>(A!G47/D!K$60)*1000</f>
        <v>6.8342980951426258</v>
      </c>
      <c r="L47" s="151">
        <f>(A!H47/D!L$60)*1000</f>
        <v>4.9604107372824471</v>
      </c>
      <c r="M47" s="144">
        <f>(A!I47/D!M$60)*1000</f>
        <v>5.4985690111836876</v>
      </c>
      <c r="N47" s="151">
        <f>(A!J47/D!N$60)*1000</f>
        <v>8.4265808987267228</v>
      </c>
      <c r="O47" s="144">
        <f>(A!K47/D!O$60)*1000</f>
        <v>5.1843220847513107</v>
      </c>
      <c r="P47" s="151">
        <f>(A!L47/D!P$60)*1000</f>
        <v>4.1768194042771771</v>
      </c>
      <c r="Q47" s="144">
        <f>(A!M47/D!Q$60)*1000</f>
        <v>10.040617261569087</v>
      </c>
      <c r="R47" s="151">
        <f>(A!N47/D!R$60)*1000</f>
        <v>10.651966588224672</v>
      </c>
      <c r="S47" s="144">
        <f>(A!O47/D!S$60)*1000</f>
        <v>13.158714232673507</v>
      </c>
      <c r="T47" s="151">
        <f>(A!P47/D!T$60)*1000</f>
        <v>19.964655098015161</v>
      </c>
      <c r="U47" s="144">
        <f>(A!Q47/D!U$60)*1000</f>
        <v>28.08746892403024</v>
      </c>
      <c r="V47" s="151">
        <f>(A!R47/D!V$60)*1000</f>
        <v>18.96813738960585</v>
      </c>
      <c r="W47" s="144">
        <f>(A!S47/D!W$60)*1000</f>
        <v>2.9770951323132291</v>
      </c>
      <c r="X47" s="151">
        <f>(A!T47/D!X$60)*1000</f>
        <v>3.4695625660867386</v>
      </c>
      <c r="Y47" s="144">
        <f>(A!U47/D!Y$60)*1000</f>
        <v>11.066355002894584</v>
      </c>
      <c r="Z47" s="151">
        <f>(A!V47/D!Z$60)*1000</f>
        <v>14.677008525842856</v>
      </c>
      <c r="AA47" s="144">
        <f>(A!W47/D!AA$60)*1000</f>
        <v>9.0239040554648113</v>
      </c>
      <c r="AB47" s="151">
        <f>(A!X47/D!AB$60)*1000</f>
        <v>3.4803943621825058</v>
      </c>
      <c r="AC47" s="145">
        <f>(A!Y47/D!AC$60)*1000</f>
        <v>3.8763840958430289</v>
      </c>
    </row>
    <row r="48" spans="6:29" x14ac:dyDescent="0.25">
      <c r="F48" s="212" t="s">
        <v>18</v>
      </c>
      <c r="G48" s="213"/>
      <c r="H48" s="152">
        <f>(A!D48/D!H$60)*1000</f>
        <v>0.10178091034138816</v>
      </c>
      <c r="I48" s="146">
        <f>(A!E48/D!I$60)*1000</f>
        <v>0.12340172401791002</v>
      </c>
      <c r="J48" s="152">
        <f>(A!F48/D!J$60)*1000</f>
        <v>0.14599769938112403</v>
      </c>
      <c r="K48" s="146">
        <f>(A!G48/D!K$60)*1000</f>
        <v>0.12753044217329446</v>
      </c>
      <c r="L48" s="152">
        <f>(A!H48/D!L$60)*1000</f>
        <v>0.17440062492578176</v>
      </c>
      <c r="M48" s="146">
        <f>(A!I48/D!M$60)*1000</f>
        <v>0.14725799959663052</v>
      </c>
      <c r="N48" s="152">
        <f>(A!J48/D!N$60)*1000</f>
        <v>0.1785684559935635</v>
      </c>
      <c r="O48" s="146">
        <f>(A!K48/D!O$60)*1000</f>
        <v>9.3892969226513676E-2</v>
      </c>
      <c r="P48" s="152">
        <f>(A!L48/D!P$60)*1000</f>
        <v>3.8222623411014837E-2</v>
      </c>
      <c r="Q48" s="146">
        <f>(A!M48/D!Q$60)*1000</f>
        <v>0.1797664297161978</v>
      </c>
      <c r="R48" s="152">
        <f>(A!N48/D!R$60)*1000</f>
        <v>0.18822380552851914</v>
      </c>
      <c r="S48" s="146">
        <f>(A!O48/D!S$60)*1000</f>
        <v>0.19374053182931855</v>
      </c>
      <c r="T48" s="152">
        <f>(A!P48/D!T$60)*1000</f>
        <v>0.26795342328620331</v>
      </c>
      <c r="U48" s="146">
        <f>(A!Q48/D!U$60)*1000</f>
        <v>0.36013063959856872</v>
      </c>
      <c r="V48" s="152">
        <f>(A!R48/D!V$60)*1000</f>
        <v>0.20053906691040799</v>
      </c>
      <c r="W48" s="146">
        <f>(A!S48/D!W$60)*1000</f>
        <v>5.7577388534248077E-2</v>
      </c>
      <c r="X48" s="152">
        <f>(A!T48/D!X$60)*1000</f>
        <v>7.0187295140205469E-2</v>
      </c>
      <c r="Y48" s="146">
        <f>(A!U48/D!Y$60)*1000</f>
        <v>0.16289931375163227</v>
      </c>
      <c r="Z48" s="152">
        <f>(A!V48/D!Z$60)*1000</f>
        <v>8.5136232738593956E-2</v>
      </c>
      <c r="AA48" s="146">
        <f>(A!W48/D!AA$60)*1000</f>
        <v>2.8456360647996688E-2</v>
      </c>
      <c r="AB48" s="152">
        <f>(A!X48/D!AB$60)*1000</f>
        <v>2.3877462598337191E-2</v>
      </c>
      <c r="AC48" s="147">
        <f>(A!Y48/D!AC$60)*1000</f>
        <v>3.8223889418554813E-2</v>
      </c>
    </row>
    <row r="49" spans="6:29" x14ac:dyDescent="0.25">
      <c r="F49" s="208" t="s">
        <v>19</v>
      </c>
      <c r="G49" s="209"/>
      <c r="H49" s="152">
        <f>(A!D49/D!H$60)*1000</f>
        <v>0.52476004601172965</v>
      </c>
      <c r="I49" s="146">
        <f>(A!E49/D!I$60)*1000</f>
        <v>0.52650461476224819</v>
      </c>
      <c r="J49" s="152">
        <f>(A!F49/D!J$60)*1000</f>
        <v>0.1749772509568937</v>
      </c>
      <c r="K49" s="146">
        <f>(A!G49/D!K$60)*1000</f>
        <v>0.19942323558096609</v>
      </c>
      <c r="L49" s="152">
        <f>(A!H49/D!L$60)*1000</f>
        <v>0.25843158247161302</v>
      </c>
      <c r="M49" s="146">
        <f>(A!I49/D!M$60)*1000</f>
        <v>0.43618556713055484</v>
      </c>
      <c r="N49" s="152">
        <f>(A!J49/D!N$60)*1000</f>
        <v>0.70818258577465742</v>
      </c>
      <c r="O49" s="146">
        <f>(A!K49/D!O$60)*1000</f>
        <v>0.40222867217320285</v>
      </c>
      <c r="P49" s="152">
        <f>(A!L49/D!P$60)*1000</f>
        <v>0.18660339914309459</v>
      </c>
      <c r="Q49" s="146">
        <f>(A!M49/D!Q$60)*1000</f>
        <v>0.20957719308800463</v>
      </c>
      <c r="R49" s="152">
        <f>(A!N49/D!R$60)*1000</f>
        <v>0.23767926445335391</v>
      </c>
      <c r="S49" s="146">
        <f>(A!O49/D!S$60)*1000</f>
        <v>1.0856633591943006</v>
      </c>
      <c r="T49" s="152">
        <f>(A!P49/D!T$60)*1000</f>
        <v>3.27813927078763</v>
      </c>
      <c r="U49" s="146">
        <f>(A!Q49/D!U$60)*1000</f>
        <v>5.7012522309041875</v>
      </c>
      <c r="V49" s="152">
        <f>(A!R49/D!V$60)*1000</f>
        <v>3.4252331185478537</v>
      </c>
      <c r="W49" s="146">
        <f>(A!S49/D!W$60)*1000</f>
        <v>0.13467756593863833</v>
      </c>
      <c r="X49" s="152">
        <f>(A!T49/D!X$60)*1000</f>
        <v>0.30555597604157758</v>
      </c>
      <c r="Y49" s="146">
        <f>(A!U49/D!Y$60)*1000</f>
        <v>0.43613048377260805</v>
      </c>
      <c r="Z49" s="152">
        <f>(A!V49/D!Z$60)*1000</f>
        <v>9.798546888421869E-2</v>
      </c>
      <c r="AA49" s="146">
        <f>(A!W49/D!AA$60)*1000</f>
        <v>8.8537888854230321E-2</v>
      </c>
      <c r="AB49" s="152">
        <f>(A!X49/D!AB$60)*1000</f>
        <v>5.2476479617985496E-2</v>
      </c>
      <c r="AC49" s="147">
        <f>(A!Y49/D!AC$60)*1000</f>
        <v>3.557420586830462E-2</v>
      </c>
    </row>
    <row r="50" spans="6:29" x14ac:dyDescent="0.25">
      <c r="F50" s="212" t="s">
        <v>20</v>
      </c>
      <c r="G50" s="213"/>
      <c r="H50" s="152">
        <f>(A!D50/D!H$60)*1000</f>
        <v>0.16642454040042076</v>
      </c>
      <c r="I50" s="146">
        <f>(A!E50/D!I$60)*1000</f>
        <v>0.26543539792555698</v>
      </c>
      <c r="J50" s="152">
        <f>(A!F50/D!J$60)*1000</f>
        <v>0.78465680864876997</v>
      </c>
      <c r="K50" s="146">
        <f>(A!G50/D!K$60)*1000</f>
        <v>0.66169233024442142</v>
      </c>
      <c r="L50" s="152">
        <f>(A!H50/D!L$60)*1000</f>
        <v>0.15400002788768552</v>
      </c>
      <c r="M50" s="146">
        <f>(A!I50/D!M$60)*1000</f>
        <v>0.20404713044957329</v>
      </c>
      <c r="N50" s="152">
        <f>(A!J50/D!N$60)*1000</f>
        <v>0.23080636399571405</v>
      </c>
      <c r="O50" s="146">
        <f>(A!K50/D!O$60)*1000</f>
        <v>0.30256043578689779</v>
      </c>
      <c r="P50" s="152">
        <f>(A!L50/D!P$60)*1000</f>
        <v>0.41563435305523372</v>
      </c>
      <c r="Q50" s="146">
        <f>(A!M50/D!Q$60)*1000</f>
        <v>0.36169321497398693</v>
      </c>
      <c r="R50" s="152">
        <f>(A!N50/D!R$60)*1000</f>
        <v>0.43151216062303932</v>
      </c>
      <c r="S50" s="146">
        <f>(A!O50/D!S$60)*1000</f>
        <v>0.23291646888274964</v>
      </c>
      <c r="T50" s="152">
        <f>(A!P50/D!T$60)*1000</f>
        <v>0.26219192331883706</v>
      </c>
      <c r="U50" s="146">
        <f>(A!Q50/D!U$60)*1000</f>
        <v>3.3667497713838519</v>
      </c>
      <c r="V50" s="152">
        <f>(A!R50/D!V$60)*1000</f>
        <v>7.0160732052802084</v>
      </c>
      <c r="W50" s="146">
        <f>(A!S50/D!W$60)*1000</f>
        <v>4.6328330094162142</v>
      </c>
      <c r="X50" s="152">
        <f>(A!T50/D!X$60)*1000</f>
        <v>8.3558581602216524</v>
      </c>
      <c r="Y50" s="146">
        <f>(A!U50/D!Y$60)*1000</f>
        <v>11.833196309212717</v>
      </c>
      <c r="Z50" s="152">
        <f>(A!V50/D!Z$60)*1000</f>
        <v>10.063542419403761</v>
      </c>
      <c r="AA50" s="146">
        <f>(A!W50/D!AA$60)*1000</f>
        <v>8.3092963341890638</v>
      </c>
      <c r="AB50" s="152">
        <f>(A!X50/D!AB$60)*1000</f>
        <v>2.1866046807274295</v>
      </c>
      <c r="AC50" s="147">
        <f>(A!Y50/D!AC$60)*1000</f>
        <v>0.15437903254856616</v>
      </c>
    </row>
    <row r="51" spans="6:29" x14ac:dyDescent="0.25">
      <c r="F51" s="208" t="s">
        <v>21</v>
      </c>
      <c r="G51" s="209"/>
      <c r="H51" s="152">
        <f>(A!D51/D!H$60)*1000</f>
        <v>0.17524425584588291</v>
      </c>
      <c r="I51" s="146">
        <f>(A!E51/D!I$60)*1000</f>
        <v>0.12537243173737556</v>
      </c>
      <c r="J51" s="152">
        <f>(A!F51/D!J$60)*1000</f>
        <v>0.20872063605643806</v>
      </c>
      <c r="K51" s="146">
        <f>(A!G51/D!K$60)*1000</f>
        <v>8.5356448485593372E-2</v>
      </c>
      <c r="L51" s="152">
        <f>(A!H51/D!L$60)*1000</f>
        <v>0.23619047369750792</v>
      </c>
      <c r="M51" s="146">
        <f>(A!I51/D!M$60)*1000</f>
        <v>0.32701870923108828</v>
      </c>
      <c r="N51" s="152">
        <f>(A!J51/D!N$60)*1000</f>
        <v>0.33546809868812905</v>
      </c>
      <c r="O51" s="146">
        <f>(A!K51/D!O$60)*1000</f>
        <v>6.6050221995186703E-2</v>
      </c>
      <c r="P51" s="152">
        <f>(A!L51/D!P$60)*1000</f>
        <v>0.17627341698033636</v>
      </c>
      <c r="Q51" s="146">
        <f>(A!M51/D!Q$60)*1000</f>
        <v>0.20409104039561102</v>
      </c>
      <c r="R51" s="152">
        <f>(A!N51/D!R$60)*1000</f>
        <v>0.12617481124118041</v>
      </c>
      <c r="S51" s="146">
        <f>(A!O51/D!S$60)*1000</f>
        <v>0.29891204331497734</v>
      </c>
      <c r="T51" s="152">
        <f>(A!P51/D!T$60)*1000</f>
        <v>0.44189617717186647</v>
      </c>
      <c r="U51" s="146">
        <f>(A!Q51/D!U$60)*1000</f>
        <v>0.87033801399995381</v>
      </c>
      <c r="V51" s="152">
        <f>(A!R51/D!V$60)*1000</f>
        <v>0.24497850455520942</v>
      </c>
      <c r="W51" s="146">
        <f>(A!S51/D!W$60)*1000</f>
        <v>0.32860695892100439</v>
      </c>
      <c r="X51" s="152">
        <f>(A!T51/D!X$60)*1000</f>
        <v>0.22560903503105609</v>
      </c>
      <c r="Y51" s="146">
        <f>(A!U51/D!Y$60)*1000</f>
        <v>0.30348063020204252</v>
      </c>
      <c r="Z51" s="152">
        <f>(A!V51/D!Z$60)*1000</f>
        <v>4.256690671983409E-2</v>
      </c>
      <c r="AA51" s="146">
        <f>(A!W51/D!AA$60)*1000</f>
        <v>2.5573317257282027E-3</v>
      </c>
      <c r="AB51" s="152">
        <f>(A!X51/D!AB$60)*1000</f>
        <v>0.11826098177089359</v>
      </c>
      <c r="AC51" s="147">
        <f>(A!Y51/D!AC$60)*1000</f>
        <v>3.2942902669393197E-2</v>
      </c>
    </row>
    <row r="52" spans="6:29" x14ac:dyDescent="0.25">
      <c r="F52" s="212" t="s">
        <v>22</v>
      </c>
      <c r="G52" s="213"/>
      <c r="H52" s="152">
        <f>(A!D52/D!H$60)*1000</f>
        <v>6.1808037930215116</v>
      </c>
      <c r="I52" s="146">
        <f>(A!E52/D!I$60)*1000</f>
        <v>4.8124538819298595</v>
      </c>
      <c r="J52" s="152">
        <f>(A!F52/D!J$60)*1000</f>
        <v>5.7641625459733588</v>
      </c>
      <c r="K52" s="146">
        <f>(A!G52/D!K$60)*1000</f>
        <v>5.3323263694154637</v>
      </c>
      <c r="L52" s="152">
        <f>(A!H52/D!L$60)*1000</f>
        <v>4.573838134335988</v>
      </c>
      <c r="M52" s="146">
        <f>(A!I52/D!M$60)*1000</f>
        <v>5.7709810134679094</v>
      </c>
      <c r="N52" s="152">
        <f>(A!J52/D!N$60)*1000</f>
        <v>6.8864162264185804</v>
      </c>
      <c r="O52" s="146">
        <f>(A!K52/D!O$60)*1000</f>
        <v>5.5790051514652346</v>
      </c>
      <c r="P52" s="152">
        <f>(A!L52/D!P$60)*1000</f>
        <v>4.6761908223332389</v>
      </c>
      <c r="Q52" s="146">
        <f>(A!M52/D!Q$60)*1000</f>
        <v>6.7726397795304907</v>
      </c>
      <c r="R52" s="152">
        <f>(A!N52/D!R$60)*1000</f>
        <v>7.3693867124385894</v>
      </c>
      <c r="S52" s="146">
        <f>(A!O52/D!S$60)*1000</f>
        <v>9.2057154322323882</v>
      </c>
      <c r="T52" s="152">
        <f>(A!P52/D!T$60)*1000</f>
        <v>12.402601442955413</v>
      </c>
      <c r="U52" s="146">
        <f>(A!Q52/D!U$60)*1000</f>
        <v>15.203429553797566</v>
      </c>
      <c r="V52" s="152">
        <f>(A!R52/D!V$60)*1000</f>
        <v>12.786893510262784</v>
      </c>
      <c r="W52" s="146">
        <f>(A!S52/D!W$60)*1000</f>
        <v>5.3946195157485954</v>
      </c>
      <c r="X52" s="152">
        <f>(A!T52/D!X$60)*1000</f>
        <v>7.4705294329730432</v>
      </c>
      <c r="Y52" s="146">
        <f>(A!U52/D!Y$60)*1000</f>
        <v>8.3874235020814893</v>
      </c>
      <c r="Z52" s="152">
        <f>(A!V52/D!Z$60)*1000</f>
        <v>9.1201238154746385</v>
      </c>
      <c r="AA52" s="146">
        <f>(A!W52/D!AA$60)*1000</f>
        <v>12.626945418559318</v>
      </c>
      <c r="AB52" s="152">
        <f>(A!X52/D!AB$60)*1000</f>
        <v>8.7786005781126875</v>
      </c>
      <c r="AC52" s="147">
        <f>(A!Y52/D!AC$60)*1000</f>
        <v>4.9494112420629088</v>
      </c>
    </row>
    <row r="53" spans="6:29" x14ac:dyDescent="0.25">
      <c r="F53" s="208" t="s">
        <v>23</v>
      </c>
      <c r="G53" s="209"/>
      <c r="H53" s="152">
        <f>(A!D53/D!H$60)*1000</f>
        <v>5.7219856200535304</v>
      </c>
      <c r="I53" s="146">
        <f>(A!E53/D!I$60)*1000</f>
        <v>4.4843166382307471</v>
      </c>
      <c r="J53" s="152">
        <f>(A!F53/D!J$60)*1000</f>
        <v>5.7278496196690263</v>
      </c>
      <c r="K53" s="146">
        <f>(A!G53/D!K$60)*1000</f>
        <v>5.4992296435096613</v>
      </c>
      <c r="L53" s="152">
        <f>(A!H53/D!L$60)*1000</f>
        <v>5.6631392352099246</v>
      </c>
      <c r="M53" s="146">
        <f>(A!I53/D!M$60)*1000</f>
        <v>6.8887396113562183</v>
      </c>
      <c r="N53" s="152">
        <f>(A!J53/D!N$60)*1000</f>
        <v>8.2904526955894369</v>
      </c>
      <c r="O53" s="146">
        <f>(A!K53/D!O$60)*1000</f>
        <v>5.6115594530345208</v>
      </c>
      <c r="P53" s="152">
        <f>(A!L53/D!P$60)*1000</f>
        <v>2.8549417919810143</v>
      </c>
      <c r="Q53" s="146">
        <f>(A!M53/D!Q$60)*1000</f>
        <v>6.8053976623995265</v>
      </c>
      <c r="R53" s="152">
        <f>(A!N53/D!R$60)*1000</f>
        <v>7.9811012215089736</v>
      </c>
      <c r="S53" s="146">
        <f>(A!O53/D!S$60)*1000</f>
        <v>9.6258982753426725</v>
      </c>
      <c r="T53" s="152">
        <f>(A!P53/D!T$60)*1000</f>
        <v>21.758945065337937</v>
      </c>
      <c r="U53" s="146">
        <f>(A!Q53/D!U$60)*1000</f>
        <v>35.56171468421276</v>
      </c>
      <c r="V53" s="152">
        <f>(A!R53/D!V$60)*1000</f>
        <v>23.112213852062677</v>
      </c>
      <c r="W53" s="146">
        <f>(A!S53/D!W$60)*1000</f>
        <v>7.316078279247729</v>
      </c>
      <c r="X53" s="152">
        <f>(A!T53/D!X$60)*1000</f>
        <v>8.6324373404821113</v>
      </c>
      <c r="Y53" s="146">
        <f>(A!U53/D!Y$60)*1000</f>
        <v>10.839233277752998</v>
      </c>
      <c r="Z53" s="152">
        <f>(A!V53/D!Z$60)*1000</f>
        <v>7.3631238021684942</v>
      </c>
      <c r="AA53" s="146">
        <f>(A!W53/D!AA$60)*1000</f>
        <v>7.0282986032395298</v>
      </c>
      <c r="AB53" s="152">
        <f>(A!X53/D!AB$60)*1000</f>
        <v>4.0270147720892329</v>
      </c>
      <c r="AC53" s="147">
        <f>(A!Y53/D!AC$60)*1000</f>
        <v>1.5855290878496278</v>
      </c>
    </row>
    <row r="54" spans="6:29" x14ac:dyDescent="0.25">
      <c r="F54" s="212" t="s">
        <v>24</v>
      </c>
      <c r="G54" s="213"/>
      <c r="H54" s="152">
        <f>(A!D54/D!H$60)*1000</f>
        <v>2.9725131580267643</v>
      </c>
      <c r="I54" s="146">
        <f>(A!E54/D!I$60)*1000</f>
        <v>3.8311884638167708</v>
      </c>
      <c r="J54" s="152">
        <f>(A!F54/D!J$60)*1000</f>
        <v>6.5528089817262494</v>
      </c>
      <c r="K54" s="146">
        <f>(A!G54/D!K$60)*1000</f>
        <v>6.0683347243611081</v>
      </c>
      <c r="L54" s="152">
        <f>(A!H54/D!L$60)*1000</f>
        <v>3.4514743449149949</v>
      </c>
      <c r="M54" s="146">
        <f>(A!I54/D!M$60)*1000</f>
        <v>7.317301584792351</v>
      </c>
      <c r="N54" s="152">
        <f>(A!J54/D!N$60)*1000</f>
        <v>9.9098082668200718</v>
      </c>
      <c r="O54" s="146">
        <f>(A!K54/D!O$60)*1000</f>
        <v>5.4020196413040935</v>
      </c>
      <c r="P54" s="152">
        <f>(A!L54/D!P$60)*1000</f>
        <v>1.8052942965678072</v>
      </c>
      <c r="Q54" s="146">
        <f>(A!M54/D!Q$60)*1000</f>
        <v>8.8968247840983903</v>
      </c>
      <c r="R54" s="152">
        <f>(A!N54/D!R$60)*1000</f>
        <v>14.860459396755203</v>
      </c>
      <c r="S54" s="146">
        <f>(A!O54/D!S$60)*1000</f>
        <v>18.416039932400061</v>
      </c>
      <c r="T54" s="152">
        <f>(A!P54/D!T$60)*1000</f>
        <v>31.282633894119936</v>
      </c>
      <c r="U54" s="146">
        <f>(A!Q54/D!U$60)*1000</f>
        <v>18.901600266917747</v>
      </c>
      <c r="V54" s="152">
        <f>(A!R54/D!V$60)*1000</f>
        <v>12.331562856056378</v>
      </c>
      <c r="W54" s="146">
        <f>(A!S54/D!W$60)*1000</f>
        <v>3.5237425373960787</v>
      </c>
      <c r="X54" s="152">
        <f>(A!T54/D!X$60)*1000</f>
        <v>3.6953574426673823</v>
      </c>
      <c r="Y54" s="146">
        <f>(A!U54/D!Y$60)*1000</f>
        <v>4.8998567746049781</v>
      </c>
      <c r="Z54" s="152">
        <f>(A!V54/D!Z$60)*1000</f>
        <v>3.128479882967051</v>
      </c>
      <c r="AA54" s="146">
        <f>(A!W54/D!AA$60)*1000</f>
        <v>2.7552196689561805</v>
      </c>
      <c r="AB54" s="152">
        <f>(A!X54/D!AB$60)*1000</f>
        <v>2.1769417118977383</v>
      </c>
      <c r="AC54" s="147">
        <f>(A!Y54/D!AC$60)*1000</f>
        <v>1.3908174308420818</v>
      </c>
    </row>
    <row r="55" spans="6:29" x14ac:dyDescent="0.25">
      <c r="F55" s="208" t="s">
        <v>25</v>
      </c>
      <c r="G55" s="209"/>
      <c r="H55" s="152">
        <f>(A!D55/D!H$60)*1000</f>
        <v>5.8603072882007625</v>
      </c>
      <c r="I55" s="146">
        <f>(A!E55/D!I$60)*1000</f>
        <v>3.4037109334468147</v>
      </c>
      <c r="J55" s="152">
        <f>(A!F55/D!J$60)*1000</f>
        <v>3.7158721711486922</v>
      </c>
      <c r="K55" s="146">
        <f>(A!G55/D!K$60)*1000</f>
        <v>4.4183863621840249</v>
      </c>
      <c r="L55" s="152">
        <f>(A!H55/D!L$60)*1000</f>
        <v>3.765195302646577</v>
      </c>
      <c r="M55" s="146">
        <f>(A!I55/D!M$60)*1000</f>
        <v>5.8598986692405814</v>
      </c>
      <c r="N55" s="152">
        <f>(A!J55/D!N$60)*1000</f>
        <v>7.602636536731767</v>
      </c>
      <c r="O55" s="146">
        <f>(A!K55/D!O$60)*1000</f>
        <v>4.5101740615702006</v>
      </c>
      <c r="P55" s="152">
        <f>(A!L55/D!P$60)*1000</f>
        <v>2.2612788289429133</v>
      </c>
      <c r="Q55" s="146">
        <f>(A!M55/D!Q$60)*1000</f>
        <v>4.8365121777177373</v>
      </c>
      <c r="R55" s="152">
        <f>(A!N55/D!R$60)*1000</f>
        <v>7.0568367457714629</v>
      </c>
      <c r="S55" s="146">
        <f>(A!O55/D!S$60)*1000</f>
        <v>10.02360404180477</v>
      </c>
      <c r="T55" s="152">
        <f>(A!P55/D!T$60)*1000</f>
        <v>28.952334432484456</v>
      </c>
      <c r="U55" s="146">
        <f>(A!Q55/D!U$60)*1000</f>
        <v>28.985026775574543</v>
      </c>
      <c r="V55" s="152">
        <f>(A!R55/D!V$60)*1000</f>
        <v>11.941231911046511</v>
      </c>
      <c r="W55" s="146">
        <f>(A!S55/D!W$60)*1000</f>
        <v>6.899048363087652</v>
      </c>
      <c r="X55" s="152">
        <f>(A!T55/D!X$60)*1000</f>
        <v>5.7884622346928367</v>
      </c>
      <c r="Y55" s="146">
        <f>(A!U55/D!Y$60)*1000</f>
        <v>6.9388472838428843</v>
      </c>
      <c r="Z55" s="152">
        <f>(A!V55/D!Z$60)*1000</f>
        <v>3.2927970955849517</v>
      </c>
      <c r="AA55" s="146">
        <f>(A!W55/D!AA$60)*1000</f>
        <v>1.8239460471761162</v>
      </c>
      <c r="AB55" s="152">
        <f>(A!X55/D!AB$60)*1000</f>
        <v>1.1464018153904272</v>
      </c>
      <c r="AC55" s="147">
        <f>(A!Y55/D!AC$60)*1000</f>
        <v>0.52473228074640965</v>
      </c>
    </row>
    <row r="56" spans="6:29" ht="15.75" thickBot="1" x14ac:dyDescent="0.3">
      <c r="F56" s="210" t="s">
        <v>26</v>
      </c>
      <c r="G56" s="211"/>
      <c r="H56" s="153">
        <f>(A!D56/D!H$60)*1000</f>
        <v>1.5061278520622124E-2</v>
      </c>
      <c r="I56" s="148">
        <f>(A!E56/D!I$60)*1000</f>
        <v>6.567186919214407E-7</v>
      </c>
      <c r="J56" s="153">
        <f>(A!F56/D!J$60)*1000</f>
        <v>4.4000766027453742E-7</v>
      </c>
      <c r="K56" s="148">
        <f>(A!G56/D!K$60)*1000</f>
        <v>0</v>
      </c>
      <c r="L56" s="153">
        <f>(A!H56/D!L$60)*1000</f>
        <v>1.0822838242514032E-6</v>
      </c>
      <c r="M56" s="148">
        <f>(A!I56/D!M$60)*1000</f>
        <v>0</v>
      </c>
      <c r="N56" s="153">
        <f>(A!J56/D!N$60)*1000</f>
        <v>0</v>
      </c>
      <c r="O56" s="148">
        <f>(A!K56/D!O$60)*1000</f>
        <v>0</v>
      </c>
      <c r="P56" s="153">
        <f>(A!L56/D!P$60)*1000</f>
        <v>1.4217796911029495E-4</v>
      </c>
      <c r="Q56" s="148">
        <f>(A!M56/D!Q$60)*1000</f>
        <v>6.4019276212564475E-4</v>
      </c>
      <c r="R56" s="153">
        <f>(A!N56/D!R$60)*1000</f>
        <v>4.5544279000812151E-3</v>
      </c>
      <c r="S56" s="148">
        <f>(A!O56/D!S$60)*1000</f>
        <v>2.1923719408460905E-3</v>
      </c>
      <c r="T56" s="153">
        <f>(A!P56/D!T$60)*1000</f>
        <v>2.2696100608353476E-3</v>
      </c>
      <c r="U56" s="148">
        <f>(A!Q56/D!U$60)*1000</f>
        <v>1.7144664456015047E-3</v>
      </c>
      <c r="V56" s="153">
        <f>(A!R56/D!V$60)*1000</f>
        <v>5.7294951545206873E-3</v>
      </c>
      <c r="W56" s="148">
        <f>(A!S56/D!W$60)*1000</f>
        <v>1.1585691488632372E-3</v>
      </c>
      <c r="X56" s="153">
        <f>(A!T56/D!X$60)*1000</f>
        <v>1.9650729517669183E-3</v>
      </c>
      <c r="Y56" s="148">
        <f>(A!U56/D!Y$60)*1000</f>
        <v>2.930069954539993E-3</v>
      </c>
      <c r="Z56" s="153">
        <f>(A!V56/D!Z$60)*1000</f>
        <v>2.1947922298654857E-3</v>
      </c>
      <c r="AA56" s="148">
        <f>(A!W56/D!AA$60)*1000</f>
        <v>1.1291225819963484E-3</v>
      </c>
      <c r="AB56" s="153">
        <f>(A!X56/D!AB$60)*1000</f>
        <v>3.1598390196709131E-3</v>
      </c>
      <c r="AC56" s="149">
        <f>(A!Y56/D!AC$60)*1000</f>
        <v>6.0994457421464825E-3</v>
      </c>
    </row>
    <row r="57" spans="6:29" x14ac:dyDescent="0.25">
      <c r="F57" s="1" t="s">
        <v>57</v>
      </c>
    </row>
    <row r="58" spans="6:29" s="1" customFormat="1" ht="19.5" thickBot="1" x14ac:dyDescent="0.3">
      <c r="G58" s="219" t="s">
        <v>58</v>
      </c>
      <c r="H58" s="219"/>
      <c r="I58" s="219"/>
      <c r="J58" s="219"/>
      <c r="K58" s="219"/>
      <c r="L58" s="219"/>
      <c r="M58" s="219"/>
      <c r="N58" s="219"/>
      <c r="O58" s="219"/>
      <c r="P58" s="219"/>
      <c r="Q58" s="219"/>
      <c r="R58" s="219"/>
      <c r="S58" s="219"/>
      <c r="T58" s="219"/>
      <c r="U58" s="219"/>
      <c r="V58" s="219"/>
      <c r="W58" s="219"/>
      <c r="X58" s="219"/>
      <c r="Y58" s="219"/>
      <c r="Z58" s="219"/>
      <c r="AA58" s="219"/>
      <c r="AB58" s="219"/>
      <c r="AC58" s="219"/>
    </row>
    <row r="59" spans="6:29" ht="15.75" thickBot="1" x14ac:dyDescent="0.3">
      <c r="G59" s="58" t="s">
        <v>40</v>
      </c>
      <c r="H59" s="59">
        <v>1995</v>
      </c>
      <c r="I59" s="60">
        <v>1996</v>
      </c>
      <c r="J59" s="59">
        <v>1997</v>
      </c>
      <c r="K59" s="60">
        <v>1998</v>
      </c>
      <c r="L59" s="59">
        <v>1999</v>
      </c>
      <c r="M59" s="60">
        <v>2000</v>
      </c>
      <c r="N59" s="59">
        <v>2001</v>
      </c>
      <c r="O59" s="60">
        <v>2002</v>
      </c>
      <c r="P59" s="59">
        <v>2003</v>
      </c>
      <c r="Q59" s="60">
        <v>2004</v>
      </c>
      <c r="R59" s="59">
        <v>2005</v>
      </c>
      <c r="S59" s="60">
        <v>2006</v>
      </c>
      <c r="T59" s="59">
        <v>2007</v>
      </c>
      <c r="U59" s="60">
        <v>2008</v>
      </c>
      <c r="V59" s="59">
        <v>2009</v>
      </c>
      <c r="W59" s="60">
        <v>2010</v>
      </c>
      <c r="X59" s="59">
        <v>2011</v>
      </c>
      <c r="Y59" s="60">
        <v>2012</v>
      </c>
      <c r="Z59" s="59">
        <v>2013</v>
      </c>
      <c r="AA59" s="60">
        <v>2014</v>
      </c>
      <c r="AB59" s="59">
        <v>2015</v>
      </c>
      <c r="AC59" s="61">
        <v>2016</v>
      </c>
    </row>
    <row r="60" spans="6:29" x14ac:dyDescent="0.25">
      <c r="G60" s="25" t="s">
        <v>39</v>
      </c>
      <c r="H60" s="49">
        <v>37472184</v>
      </c>
      <c r="I60" s="45">
        <v>38068050</v>
      </c>
      <c r="J60" s="49">
        <v>38635691</v>
      </c>
      <c r="K60" s="45">
        <v>39184456</v>
      </c>
      <c r="L60" s="49">
        <v>39730798</v>
      </c>
      <c r="M60" s="45">
        <v>40295563</v>
      </c>
      <c r="N60" s="49">
        <v>40813541</v>
      </c>
      <c r="O60" s="45">
        <v>41328824</v>
      </c>
      <c r="P60" s="49">
        <v>41848959</v>
      </c>
      <c r="Q60" s="45">
        <v>42368489</v>
      </c>
      <c r="R60" s="49">
        <v>42888592</v>
      </c>
      <c r="S60" s="45">
        <v>43405956</v>
      </c>
      <c r="T60" s="49">
        <v>43926929</v>
      </c>
      <c r="U60" s="45">
        <v>44451147</v>
      </c>
      <c r="V60" s="49">
        <v>44978832</v>
      </c>
      <c r="W60" s="45">
        <v>45509584</v>
      </c>
      <c r="X60" s="49">
        <v>46044601</v>
      </c>
      <c r="Y60" s="45">
        <v>46581823</v>
      </c>
      <c r="Z60" s="49">
        <v>47121089</v>
      </c>
      <c r="AA60" s="45">
        <v>47661787</v>
      </c>
      <c r="AB60" s="49">
        <v>48203405</v>
      </c>
      <c r="AC60" s="46">
        <v>48747708</v>
      </c>
    </row>
    <row r="61" spans="6:29" ht="15.75" thickBot="1" x14ac:dyDescent="0.3">
      <c r="G61" s="57" t="s">
        <v>59</v>
      </c>
      <c r="H61" s="50">
        <v>21751000</v>
      </c>
      <c r="I61" s="47">
        <v>22219000</v>
      </c>
      <c r="J61" s="50">
        <v>22676000</v>
      </c>
      <c r="K61" s="47">
        <v>23130000</v>
      </c>
      <c r="L61" s="50">
        <v>23593000</v>
      </c>
      <c r="M61" s="47">
        <v>24394000</v>
      </c>
      <c r="N61" s="50">
        <v>24803000</v>
      </c>
      <c r="O61" s="47">
        <v>25212000</v>
      </c>
      <c r="P61" s="50">
        <v>25622000</v>
      </c>
      <c r="Q61" s="47">
        <v>26033000</v>
      </c>
      <c r="R61" s="50">
        <v>26445000</v>
      </c>
      <c r="S61" s="47">
        <v>26858000</v>
      </c>
      <c r="T61" s="50">
        <v>27273000</v>
      </c>
      <c r="U61" s="47">
        <v>27689000</v>
      </c>
      <c r="V61" s="50">
        <v>28106000</v>
      </c>
      <c r="W61" s="47">
        <v>28524000</v>
      </c>
      <c r="X61" s="50">
        <v>29463291</v>
      </c>
      <c r="Y61" s="47">
        <v>29893080</v>
      </c>
      <c r="Z61" s="50">
        <v>30317848</v>
      </c>
      <c r="AA61" s="47">
        <v>30738378</v>
      </c>
      <c r="AB61" s="50">
        <v>31155134</v>
      </c>
      <c r="AC61" s="48">
        <v>31568179</v>
      </c>
    </row>
    <row r="62" spans="6:29" x14ac:dyDescent="0.25">
      <c r="G62" s="1" t="s">
        <v>60</v>
      </c>
      <c r="K62" s="1" t="s">
        <v>55</v>
      </c>
      <c r="W62" s="2"/>
      <c r="X62" s="214"/>
      <c r="Y62" s="214"/>
      <c r="Z62" s="2"/>
      <c r="AA62" s="75"/>
    </row>
    <row r="63" spans="6:29" s="1" customFormat="1" x14ac:dyDescent="0.25">
      <c r="W63" s="139"/>
      <c r="X63" s="155"/>
      <c r="Y63" s="155"/>
      <c r="Z63" s="139"/>
      <c r="AA63" s="75"/>
    </row>
    <row r="64" spans="6:29" ht="15.75" thickBot="1" x14ac:dyDescent="0.3"/>
    <row r="65" spans="6:29" ht="15.75" thickBot="1" x14ac:dyDescent="0.3">
      <c r="F65" s="8" t="s">
        <v>15</v>
      </c>
      <c r="G65" s="9"/>
      <c r="H65" s="18">
        <v>1995</v>
      </c>
      <c r="I65" s="10">
        <v>1996</v>
      </c>
      <c r="J65" s="18">
        <v>1997</v>
      </c>
      <c r="K65" s="10">
        <v>1998</v>
      </c>
      <c r="L65" s="18">
        <v>1999</v>
      </c>
      <c r="M65" s="10">
        <v>2000</v>
      </c>
      <c r="N65" s="18">
        <v>2001</v>
      </c>
      <c r="O65" s="10">
        <v>2002</v>
      </c>
      <c r="P65" s="18">
        <v>2003</v>
      </c>
      <c r="Q65" s="10">
        <v>2004</v>
      </c>
      <c r="R65" s="18">
        <v>2005</v>
      </c>
      <c r="S65" s="10">
        <v>2006</v>
      </c>
      <c r="T65" s="18">
        <v>2007</v>
      </c>
      <c r="U65" s="10">
        <v>2008</v>
      </c>
      <c r="V65" s="18">
        <v>2009</v>
      </c>
      <c r="W65" s="10">
        <v>2010</v>
      </c>
      <c r="X65" s="18">
        <v>2011</v>
      </c>
      <c r="Y65" s="10">
        <v>2012</v>
      </c>
      <c r="Z65" s="18">
        <v>2013</v>
      </c>
      <c r="AA65" s="10">
        <v>2014</v>
      </c>
      <c r="AB65" s="18">
        <v>2015</v>
      </c>
      <c r="AC65" s="11">
        <v>2016</v>
      </c>
    </row>
    <row r="66" spans="6:29" ht="15.75" thickBot="1" x14ac:dyDescent="0.3">
      <c r="F66" s="185" t="s">
        <v>27</v>
      </c>
      <c r="G66" s="186"/>
      <c r="H66" s="160">
        <f>+(B!E46/D!H$60)*1000</f>
        <v>37.018697815958632</v>
      </c>
      <c r="I66" s="161">
        <f>+(B!F46/D!I$60)*1000</f>
        <v>34.458080621413494</v>
      </c>
      <c r="J66" s="160">
        <f>+(B!G46/D!J$60)*1000</f>
        <v>41.397911790939631</v>
      </c>
      <c r="K66" s="161">
        <f>+(B!H46/D!K$60)*1000</f>
        <v>33.488211345845919</v>
      </c>
      <c r="L66" s="160">
        <f>+(B!I46/D!L$60)*1000</f>
        <v>21.860540128089049</v>
      </c>
      <c r="M66" s="161">
        <f>+(B!J46/D!M$60)*1000</f>
        <v>23.450425050519829</v>
      </c>
      <c r="N66" s="160">
        <f>+(B!K46/D!N$60)*1000</f>
        <v>19.422105055770583</v>
      </c>
      <c r="O66" s="161">
        <f>+(B!L46/D!O$60)*1000</f>
        <v>19.067828932175761</v>
      </c>
      <c r="P66" s="160">
        <f>+(B!M46/D!P$60)*1000</f>
        <v>17.381965701942551</v>
      </c>
      <c r="Q66" s="161">
        <f>+(B!N46/D!Q$60)*1000</f>
        <v>24.833023523685252</v>
      </c>
      <c r="R66" s="160">
        <f>+(B!O46/D!R$60)*1000</f>
        <v>28.425359149118258</v>
      </c>
      <c r="S66" s="161">
        <f>+(B!P46/D!S$60)*1000</f>
        <v>34.502541125922903</v>
      </c>
      <c r="T66" s="160">
        <f>+(B!Q46/D!T$60)*1000</f>
        <v>31.096096724631035</v>
      </c>
      <c r="U66" s="161">
        <f>+(B!R46/D!U$60)*1000</f>
        <v>26.953345208392488</v>
      </c>
      <c r="V66" s="160">
        <f>+(B!S46/D!V$60)*1000</f>
        <v>12.525805383296747</v>
      </c>
      <c r="W66" s="161">
        <f>+(B!T46/D!W$60)*1000</f>
        <v>6.6962981028347777</v>
      </c>
      <c r="X66" s="160">
        <f>+(B!U46/D!X$60)*1000</f>
        <v>12.229352926741617</v>
      </c>
      <c r="Y66" s="161">
        <f>+(B!V46/D!Y$60)*1000</f>
        <v>11.309543188122973</v>
      </c>
      <c r="Z66" s="160">
        <f>+(B!W46/D!Z$60)*1000</f>
        <v>9.1478045212410102</v>
      </c>
      <c r="AA66" s="161">
        <f>+(B!X46/D!AA$60)*1000</f>
        <v>9.2265671448701667</v>
      </c>
      <c r="AB66" s="160">
        <f>+(B!Y46/D!AB$60)*1000</f>
        <v>6.0601121227846875</v>
      </c>
      <c r="AC66" s="162">
        <f>+(B!Z46/D!AC$60)*1000</f>
        <v>3.8950610559987764</v>
      </c>
    </row>
    <row r="67" spans="6:29" x14ac:dyDescent="0.25">
      <c r="F67" s="208" t="s">
        <v>17</v>
      </c>
      <c r="G67" s="209"/>
      <c r="H67" s="163">
        <f>+(B!E47/D!H$60)*1000</f>
        <v>4.2682889793666678</v>
      </c>
      <c r="I67" s="164">
        <f>+(B!F47/D!I$60)*1000</f>
        <v>3.3858465826329427</v>
      </c>
      <c r="J67" s="163">
        <f>+(B!G47/D!J$60)*1000</f>
        <v>3.0983742985210228</v>
      </c>
      <c r="K67" s="164">
        <f>+(B!H47/D!K$60)*1000</f>
        <v>3.1460370918509115</v>
      </c>
      <c r="L67" s="163">
        <f>+(B!I47/D!L$60)*1000</f>
        <v>1.7479124632734533</v>
      </c>
      <c r="M67" s="164">
        <f>+(B!J47/D!M$60)*1000</f>
        <v>1.5977509980441269</v>
      </c>
      <c r="N67" s="163">
        <f>+(B!K47/D!N$60)*1000</f>
        <v>1.4633739326857231</v>
      </c>
      <c r="O67" s="164">
        <f>+(B!L47/D!O$60)*1000</f>
        <v>0.76133705135186047</v>
      </c>
      <c r="P67" s="163">
        <f>+(B!M47/D!P$60)*1000</f>
        <v>0.78832840262525994</v>
      </c>
      <c r="Q67" s="164">
        <f>+(B!N47/D!Q$60)*1000</f>
        <v>0.86337218681553651</v>
      </c>
      <c r="R67" s="163">
        <f>+(B!O47/D!R$60)*1000</f>
        <v>0.66834873012385199</v>
      </c>
      <c r="S67" s="164">
        <f>+(B!P47/D!S$60)*1000</f>
        <v>0.72597997841586537</v>
      </c>
      <c r="T67" s="163">
        <f>+(B!Q47/D!T$60)*1000</f>
        <v>0.78187614708963593</v>
      </c>
      <c r="U67" s="164">
        <f>+(B!R47/D!U$60)*1000</f>
        <v>0.31812243225129822</v>
      </c>
      <c r="V67" s="163">
        <f>+(B!S47/D!V$60)*1000</f>
        <v>0.20376262771785622</v>
      </c>
      <c r="W67" s="164">
        <f>+(B!T47/D!W$60)*1000</f>
        <v>5.8422990638631198E-2</v>
      </c>
      <c r="X67" s="163">
        <f>+(B!U47/D!X$60)*1000</f>
        <v>6.5439985026691835E-2</v>
      </c>
      <c r="Y67" s="164">
        <f>+(B!V47/D!Y$60)*1000</f>
        <v>1.7808255378927527E-2</v>
      </c>
      <c r="Z67" s="163">
        <f>+(B!W47/D!Z$60)*1000</f>
        <v>3.9619903521329908E-2</v>
      </c>
      <c r="AA67" s="164">
        <f>+(B!X47/D!AA$60)*1000</f>
        <v>7.0220426271469849E-2</v>
      </c>
      <c r="AB67" s="163">
        <f>+(B!Y47/D!AB$60)*1000</f>
        <v>4.7517908745243205E-2</v>
      </c>
      <c r="AC67" s="165">
        <f>+(B!Z47/D!AC$60)*1000</f>
        <v>1.5743386335209851E-2</v>
      </c>
    </row>
    <row r="68" spans="6:29" x14ac:dyDescent="0.25">
      <c r="F68" s="212" t="s">
        <v>18</v>
      </c>
      <c r="G68" s="213"/>
      <c r="H68" s="19">
        <f>+(B!E48/D!H$60)*1000</f>
        <v>0.71634957279244793</v>
      </c>
      <c r="I68" s="12">
        <f>+(B!F48/D!I$60)*1000</f>
        <v>0.97337003077383788</v>
      </c>
      <c r="J68" s="19">
        <f>+(B!G48/D!J$60)*1000</f>
        <v>1.0660932141733921</v>
      </c>
      <c r="K68" s="12">
        <f>+(B!H48/D!K$60)*1000</f>
        <v>0.9507797173450615</v>
      </c>
      <c r="L68" s="19">
        <f>+(B!I48/D!L$60)*1000</f>
        <v>1.5151735940466133</v>
      </c>
      <c r="M68" s="12">
        <f>+(B!J48/D!M$60)*1000</f>
        <v>1.0476081200304859</v>
      </c>
      <c r="N68" s="19">
        <f>+(B!K48/D!N$60)*1000</f>
        <v>1.3013050007104259</v>
      </c>
      <c r="O68" s="12">
        <f>+(B!L48/D!O$60)*1000</f>
        <v>0.90532750218104441</v>
      </c>
      <c r="P68" s="19">
        <f>+(B!M48/D!P$60)*1000</f>
        <v>0.52677138277203017</v>
      </c>
      <c r="Q68" s="12">
        <f>+(B!N48/D!Q$60)*1000</f>
        <v>0.3704941188721646</v>
      </c>
      <c r="R68" s="19">
        <f>+(B!O48/D!R$60)*1000</f>
        <v>0.38168567063241432</v>
      </c>
      <c r="S68" s="12">
        <f>+(B!P48/D!S$60)*1000</f>
        <v>0.31536515403554294</v>
      </c>
      <c r="T68" s="19">
        <f>+(B!Q48/D!T$60)*1000</f>
        <v>1.3704736791411026E-2</v>
      </c>
      <c r="U68" s="12">
        <f>+(B!R48/D!U$60)*1000</f>
        <v>1.0890045199508576E-2</v>
      </c>
      <c r="V68" s="19">
        <f>+(B!S48/D!V$60)*1000</f>
        <v>1.1152890764259953E-2</v>
      </c>
      <c r="W68" s="12">
        <f>+(B!T48/D!W$60)*1000</f>
        <v>9.3373079393562469E-3</v>
      </c>
      <c r="X68" s="19">
        <f>+(B!U48/D!X$60)*1000</f>
        <v>1.5435968269113682E-2</v>
      </c>
      <c r="Y68" s="12">
        <f>+(B!V48/D!Y$60)*1000</f>
        <v>3.3032884951711743E-2</v>
      </c>
      <c r="Z68" s="19">
        <f>+(B!W48/D!Z$60)*1000</f>
        <v>9.7375084009624652E-3</v>
      </c>
      <c r="AA68" s="12">
        <f>+(B!X48/D!AA$60)*1000</f>
        <v>6.196704290588181E-3</v>
      </c>
      <c r="AB68" s="19">
        <f>+(B!Y48/D!AB$60)*1000</f>
        <v>2.1314759818315737E-2</v>
      </c>
      <c r="AC68" s="13">
        <f>+(B!Z48/D!AC$60)*1000</f>
        <v>1.5328925823548461E-3</v>
      </c>
    </row>
    <row r="69" spans="6:29" x14ac:dyDescent="0.25">
      <c r="F69" s="208" t="s">
        <v>19</v>
      </c>
      <c r="G69" s="209"/>
      <c r="H69" s="19">
        <f>+(B!E49/D!H$60)*1000</f>
        <v>0.92550423535495019</v>
      </c>
      <c r="I69" s="12">
        <f>+(B!F49/D!I$60)*1000</f>
        <v>1.1646792520236786</v>
      </c>
      <c r="J69" s="19">
        <f>+(B!G49/D!J$60)*1000</f>
        <v>1.3250772711687751</v>
      </c>
      <c r="K69" s="12">
        <f>+(B!H49/D!K$60)*1000</f>
        <v>0.98710733664389771</v>
      </c>
      <c r="L69" s="19">
        <f>+(B!I49/D!L$60)*1000</f>
        <v>0.48117742311644479</v>
      </c>
      <c r="M69" s="12">
        <f>+(B!J49/D!M$60)*1000</f>
        <v>0.80540852599577772</v>
      </c>
      <c r="N69" s="19">
        <f>+(B!K49/D!N$60)*1000</f>
        <v>0.44901374766771646</v>
      </c>
      <c r="O69" s="12">
        <f>+(B!L49/D!O$60)*1000</f>
        <v>0.53860521170406395</v>
      </c>
      <c r="P69" s="19">
        <f>+(B!M49/D!P$60)*1000</f>
        <v>0.43522561696218065</v>
      </c>
      <c r="Q69" s="12">
        <f>+(B!N49/D!Q$60)*1000</f>
        <v>0.32970049982193134</v>
      </c>
      <c r="R69" s="19">
        <f>+(B!O49/D!R$60)*1000</f>
        <v>0.31044861533342011</v>
      </c>
      <c r="S69" s="12">
        <f>+(B!P49/D!S$60)*1000</f>
        <v>0.30874417326506987</v>
      </c>
      <c r="T69" s="19">
        <f>+(B!Q49/D!T$60)*1000</f>
        <v>0.31527623977537789</v>
      </c>
      <c r="U69" s="12">
        <f>+(B!R49/D!U$60)*1000</f>
        <v>0.39916830492585492</v>
      </c>
      <c r="V69" s="19">
        <f>+(B!S49/D!V$60)*1000</f>
        <v>0.16452617088856375</v>
      </c>
      <c r="W69" s="12">
        <f>+(B!T49/D!W$60)*1000</f>
        <v>0.10277296755777859</v>
      </c>
      <c r="X69" s="19">
        <f>+(B!U49/D!X$60)*1000</f>
        <v>0.11498583731890738</v>
      </c>
      <c r="Y69" s="12">
        <f>+(B!V49/D!Y$60)*1000</f>
        <v>0.20336660074467244</v>
      </c>
      <c r="Z69" s="19">
        <f>+(B!W49/D!Z$60)*1000</f>
        <v>0.32420479501227151</v>
      </c>
      <c r="AA69" s="12">
        <f>+(B!X49/D!AA$60)*1000</f>
        <v>6.0489737827077276E-2</v>
      </c>
      <c r="AB69" s="19">
        <f>+(B!Y49/D!AB$60)*1000</f>
        <v>1.3202054917074841E-2</v>
      </c>
      <c r="AC69" s="13">
        <f>+(B!Z49/D!AC$60)*1000</f>
        <v>9.7077589781246754E-2</v>
      </c>
    </row>
    <row r="70" spans="6:29" x14ac:dyDescent="0.25">
      <c r="F70" s="212" t="s">
        <v>20</v>
      </c>
      <c r="G70" s="213"/>
      <c r="H70" s="19">
        <f>+(B!E50/D!H$60)*1000</f>
        <v>5.2353778738917383</v>
      </c>
      <c r="I70" s="12">
        <f>+(B!F50/D!I$60)*1000</f>
        <v>4.1188437022647602</v>
      </c>
      <c r="J70" s="19">
        <f>+(B!G50/D!J$60)*1000</f>
        <v>5.6814598967571195</v>
      </c>
      <c r="K70" s="12">
        <f>+(B!H50/D!K$60)*1000</f>
        <v>4.7374208793405224</v>
      </c>
      <c r="L70" s="19">
        <f>+(B!I50/D!L$60)*1000</f>
        <v>4.5337942117346843</v>
      </c>
      <c r="M70" s="12">
        <f>+(B!J50/D!M$60)*1000</f>
        <v>3.7870938792938564</v>
      </c>
      <c r="N70" s="19">
        <f>+(B!K50/D!N$60)*1000</f>
        <v>1.2659021181230021</v>
      </c>
      <c r="O70" s="12">
        <f>+(B!L50/D!O$60)*1000</f>
        <v>1.8923341733604613</v>
      </c>
      <c r="P70" s="19">
        <f>+(B!M50/D!P$60)*1000</f>
        <v>1.5226967533409852</v>
      </c>
      <c r="Q70" s="12">
        <f>+(B!N50/D!Q$60)*1000</f>
        <v>1.8126104756768644</v>
      </c>
      <c r="R70" s="19">
        <f>+(B!O50/D!R$60)*1000</f>
        <v>1.8641158702528635</v>
      </c>
      <c r="S70" s="12">
        <f>+(B!P50/D!S$60)*1000</f>
        <v>4.1626828355076428</v>
      </c>
      <c r="T70" s="19">
        <f>+(B!Q50/D!T$60)*1000</f>
        <v>1.3377326241039977</v>
      </c>
      <c r="U70" s="12">
        <f>+(B!R50/D!U$60)*1000</f>
        <v>1.6028945889742732</v>
      </c>
      <c r="V70" s="19">
        <f>+(B!S50/D!V$60)*1000</f>
        <v>1.4177699412025639</v>
      </c>
      <c r="W70" s="12">
        <f>+(B!T50/D!W$60)*1000</f>
        <v>0.37001006205637915</v>
      </c>
      <c r="X70" s="19">
        <f>+(B!U50/D!X$60)*1000</f>
        <v>1.2032706288409363</v>
      </c>
      <c r="Y70" s="12">
        <f>+(B!V50/D!Y$60)*1000</f>
        <v>1.9522026220399318</v>
      </c>
      <c r="Z70" s="19">
        <f>+(B!W50/D!Z$60)*1000</f>
        <v>1.3123586553782745</v>
      </c>
      <c r="AA70" s="12">
        <f>+(B!X50/D!AA$60)*1000</f>
        <v>1.3794496207202638</v>
      </c>
      <c r="AB70" s="19">
        <f>+(B!Y50/D!AB$60)*1000</f>
        <v>0.87875962289385989</v>
      </c>
      <c r="AC70" s="13">
        <f>+(B!Z50/D!AC$60)*1000</f>
        <v>7.3841625538579175E-2</v>
      </c>
    </row>
    <row r="71" spans="6:29" x14ac:dyDescent="0.25">
      <c r="F71" s="208" t="s">
        <v>21</v>
      </c>
      <c r="G71" s="209"/>
      <c r="H71" s="19">
        <f>+(B!E51/D!H$60)*1000</f>
        <v>5.4033946887109647E-3</v>
      </c>
      <c r="I71" s="12">
        <f>+(B!F51/D!I$60)*1000</f>
        <v>1.9390065947691042E-2</v>
      </c>
      <c r="J71" s="19">
        <f>+(B!G51/D!J$60)*1000</f>
        <v>1.1615788106391058E-2</v>
      </c>
      <c r="K71" s="12">
        <f>+(B!H51/D!K$60)*1000</f>
        <v>6.6161439117592953E-3</v>
      </c>
      <c r="L71" s="19">
        <f>+(B!I51/D!L$60)*1000</f>
        <v>9.1476743054594564E-2</v>
      </c>
      <c r="M71" s="12">
        <f>+(B!J51/D!M$60)*1000</f>
        <v>4.7783846573877131E-2</v>
      </c>
      <c r="N71" s="19">
        <f>+(B!K51/D!N$60)*1000</f>
        <v>5.8601629297492224E-3</v>
      </c>
      <c r="O71" s="12">
        <f>+(B!L51/D!O$60)*1000</f>
        <v>4.1373062054705456E-4</v>
      </c>
      <c r="P71" s="19">
        <f>+(B!M51/D!P$60)*1000</f>
        <v>0</v>
      </c>
      <c r="Q71" s="12">
        <f>+(B!N51/D!Q$60)*1000</f>
        <v>7.3380006542126154E-5</v>
      </c>
      <c r="R71" s="19">
        <f>+(B!O51/D!R$60)*1000</f>
        <v>2.888576990356783E-3</v>
      </c>
      <c r="S71" s="12">
        <f>+(B!P51/D!S$60)*1000</f>
        <v>0</v>
      </c>
      <c r="T71" s="19">
        <f>+(B!Q51/D!T$60)*1000</f>
        <v>2.9439799900420993E-4</v>
      </c>
      <c r="U71" s="12">
        <f>+(B!R51/D!U$60)*1000</f>
        <v>8.9536497224694789E-6</v>
      </c>
      <c r="V71" s="19">
        <f>+(B!S51/D!V$60)*1000</f>
        <v>3.3526882156477522E-5</v>
      </c>
      <c r="W71" s="12">
        <f>+(B!T51/D!W$60)*1000</f>
        <v>1.273072502706243E-3</v>
      </c>
      <c r="X71" s="19">
        <f>+(B!U51/D!X$60)*1000</f>
        <v>1.7397479456929162E-2</v>
      </c>
      <c r="Y71" s="12">
        <f>+(B!V51/D!Y$60)*1000</f>
        <v>5.6182172174755809E-2</v>
      </c>
      <c r="Z71" s="19">
        <f>+(B!W51/D!Z$60)*1000</f>
        <v>0.19577862472575708</v>
      </c>
      <c r="AA71" s="12">
        <f>+(B!X51/D!AA$60)*1000</f>
        <v>9.8014579268712685E-3</v>
      </c>
      <c r="AB71" s="19">
        <f>+(B!Y51/D!AB$60)*1000</f>
        <v>9.8319817863489097E-3</v>
      </c>
      <c r="AC71" s="13">
        <f>+(B!Z51/D!AC$60)*1000</f>
        <v>7.3215749958951918E-3</v>
      </c>
    </row>
    <row r="72" spans="6:29" x14ac:dyDescent="0.25">
      <c r="F72" s="212" t="s">
        <v>22</v>
      </c>
      <c r="G72" s="213"/>
      <c r="H72" s="19">
        <f>+(B!E52/D!H$60)*1000</f>
        <v>5.8946581816528223</v>
      </c>
      <c r="I72" s="12">
        <f>+(B!F52/D!I$60)*1000</f>
        <v>6.8093293194686879</v>
      </c>
      <c r="J72" s="19">
        <f>+(B!G52/D!J$60)*1000</f>
        <v>8.4833076235131912</v>
      </c>
      <c r="K72" s="12">
        <f>+(B!H52/D!K$60)*1000</f>
        <v>7.5346725242274637</v>
      </c>
      <c r="L72" s="19">
        <f>+(B!I52/D!L$60)*1000</f>
        <v>5.5100944360594015</v>
      </c>
      <c r="M72" s="12">
        <f>+(B!J52/D!M$60)*1000</f>
        <v>6.502440926312409</v>
      </c>
      <c r="N72" s="19">
        <f>+(B!K52/D!N$60)*1000</f>
        <v>6.8344821881541709</v>
      </c>
      <c r="O72" s="12">
        <f>+(B!L52/D!O$60)*1000</f>
        <v>6.4627565013705688</v>
      </c>
      <c r="P72" s="19">
        <f>+(B!M52/D!P$60)*1000</f>
        <v>4.2610985616153556</v>
      </c>
      <c r="Q72" s="12">
        <f>+(B!N52/D!Q$60)*1000</f>
        <v>7.3073900983346372</v>
      </c>
      <c r="R72" s="19">
        <f>+(B!O52/D!R$60)*1000</f>
        <v>8.6178764973212445</v>
      </c>
      <c r="S72" s="12">
        <f>+(B!P52/D!S$60)*1000</f>
        <v>9.4721745789909573</v>
      </c>
      <c r="T72" s="19">
        <f>+(B!Q52/D!T$60)*1000</f>
        <v>8.1135926665849993</v>
      </c>
      <c r="U72" s="12">
        <f>+(B!R52/D!U$60)*1000</f>
        <v>7.5779097218796174</v>
      </c>
      <c r="V72" s="19">
        <f>+(B!S52/D!V$60)*1000</f>
        <v>3.2470330932559563</v>
      </c>
      <c r="W72" s="12">
        <f>+(B!T52/D!W$60)*1000</f>
        <v>2.536240124717466</v>
      </c>
      <c r="X72" s="19">
        <f>+(B!U52/D!X$60)*1000</f>
        <v>4.9705891033782654</v>
      </c>
      <c r="Y72" s="12">
        <f>+(B!V52/D!Y$60)*1000</f>
        <v>5.4269408477207941</v>
      </c>
      <c r="Z72" s="19">
        <f>+(B!W52/D!Z$60)*1000</f>
        <v>5.1362252472560641</v>
      </c>
      <c r="AA72" s="12">
        <f>+(B!X52/D!AA$60)*1000</f>
        <v>6.0650619961018251</v>
      </c>
      <c r="AB72" s="19">
        <f>+(B!Y52/D!AB$60)*1000</f>
        <v>3.3010871742359278</v>
      </c>
      <c r="AC72" s="13">
        <f>+(B!Z52/D!AC$60)*1000</f>
        <v>2.3344797462067346</v>
      </c>
    </row>
    <row r="73" spans="6:29" x14ac:dyDescent="0.25">
      <c r="F73" s="208" t="s">
        <v>23</v>
      </c>
      <c r="G73" s="209"/>
      <c r="H73" s="19">
        <f>+(B!E53/D!H$60)*1000</f>
        <v>11.09952048698309</v>
      </c>
      <c r="I73" s="12">
        <f>+(B!F53/D!I$60)*1000</f>
        <v>9.9122309916058207</v>
      </c>
      <c r="J73" s="19">
        <f>+(B!G53/D!J$60)*1000</f>
        <v>12.734326791256303</v>
      </c>
      <c r="K73" s="12">
        <f>+(B!H53/D!K$60)*1000</f>
        <v>9.8045714096426408</v>
      </c>
      <c r="L73" s="19">
        <f>+(B!I53/D!L$60)*1000</f>
        <v>5.8866604692913542</v>
      </c>
      <c r="M73" s="12">
        <f>+(B!J53/D!M$60)*1000</f>
        <v>7.5024369804685449</v>
      </c>
      <c r="N73" s="19">
        <f>+(B!K53/D!N$60)*1000</f>
        <v>6.1682234334923312</v>
      </c>
      <c r="O73" s="12">
        <f>+(B!L53/D!O$60)*1000</f>
        <v>6.3022869946650308</v>
      </c>
      <c r="P73" s="19">
        <f>+(B!M53/D!P$60)*1000</f>
        <v>7.5876744030837191</v>
      </c>
      <c r="Q73" s="12">
        <f>+(B!N53/D!Q$60)*1000</f>
        <v>11.249864893694934</v>
      </c>
      <c r="R73" s="19">
        <f>+(B!O53/D!R$60)*1000</f>
        <v>12.746651487183351</v>
      </c>
      <c r="S73" s="12">
        <f>+(B!P53/D!S$60)*1000</f>
        <v>12.49028066563031</v>
      </c>
      <c r="T73" s="19">
        <f>+(B!Q53/D!T$60)*1000</f>
        <v>14.952569459157958</v>
      </c>
      <c r="U73" s="12">
        <f>+(B!R53/D!U$60)*1000</f>
        <v>15.356951666511554</v>
      </c>
      <c r="V73" s="19">
        <f>+(B!S53/D!V$60)*1000</f>
        <v>6.8026191965144847</v>
      </c>
      <c r="W73" s="12">
        <f>+(B!T53/D!W$60)*1000</f>
        <v>3.1526839928925741</v>
      </c>
      <c r="X73" s="19">
        <f>+(B!U53/D!X$60)*1000</f>
        <v>5.2944411007058143</v>
      </c>
      <c r="Y73" s="12">
        <f>+(B!V53/D!Y$60)*1000</f>
        <v>3.1192934205258562</v>
      </c>
      <c r="Z73" s="19">
        <f>+(B!W53/D!Z$60)*1000</f>
        <v>1.6781368953506148</v>
      </c>
      <c r="AA73" s="12">
        <f>+(B!X53/D!AA$60)*1000</f>
        <v>1.2734954314658826</v>
      </c>
      <c r="AB73" s="19">
        <f>+(B!Y53/D!AB$60)*1000</f>
        <v>1.53357234826046</v>
      </c>
      <c r="AC73" s="13">
        <f>+(B!Z53/D!AC$60)*1000</f>
        <v>1.2134896885818713</v>
      </c>
    </row>
    <row r="74" spans="6:29" x14ac:dyDescent="0.25">
      <c r="F74" s="212" t="s">
        <v>24</v>
      </c>
      <c r="G74" s="213"/>
      <c r="H74" s="19">
        <f>+(B!E54/D!H$60)*1000</f>
        <v>8.1537012360955536</v>
      </c>
      <c r="I74" s="12">
        <f>+(B!F54/D!I$60)*1000</f>
        <v>7.481046651982437</v>
      </c>
      <c r="J74" s="19">
        <f>+(B!G54/D!J$60)*1000</f>
        <v>8.257985291372167</v>
      </c>
      <c r="K74" s="12">
        <f>+(B!H54/D!K$60)*1000</f>
        <v>5.7804663665612708</v>
      </c>
      <c r="L74" s="19">
        <f>+(B!I54/D!L$60)*1000</f>
        <v>1.6712643677582315</v>
      </c>
      <c r="M74" s="12">
        <f>+(B!J54/D!M$60)*1000</f>
        <v>1.6424671371386472</v>
      </c>
      <c r="N74" s="19">
        <f>+(B!K54/D!N$60)*1000</f>
        <v>1.4696170322491744</v>
      </c>
      <c r="O74" s="12">
        <f>+(B!L54/D!O$60)*1000</f>
        <v>1.8084116547811766</v>
      </c>
      <c r="P74" s="19">
        <f>+(B!M54/D!P$60)*1000</f>
        <v>1.9010838955396716</v>
      </c>
      <c r="Q74" s="12">
        <f>+(B!N54/D!Q$60)*1000</f>
        <v>2.5715863504124492</v>
      </c>
      <c r="R74" s="19">
        <f>+(B!O54/D!R$60)*1000</f>
        <v>3.4231644396253436</v>
      </c>
      <c r="S74" s="12">
        <f>+(B!P54/D!S$60)*1000</f>
        <v>6.6028876774422383</v>
      </c>
      <c r="T74" s="19">
        <f>+(B!Q54/D!T$60)*1000</f>
        <v>5.2099676715392516</v>
      </c>
      <c r="U74" s="12">
        <f>+(B!R54/D!U$60)*1000</f>
        <v>1.1947722743802314</v>
      </c>
      <c r="V74" s="19">
        <f>+(B!S54/D!V$60)*1000</f>
        <v>0.53182383659940302</v>
      </c>
      <c r="W74" s="12">
        <f>+(B!T54/D!W$60)*1000</f>
        <v>0.34511919511283601</v>
      </c>
      <c r="X74" s="19">
        <f>+(B!U54/D!X$60)*1000</f>
        <v>0.44633482653047646</v>
      </c>
      <c r="Y74" s="12">
        <f>+(B!V54/D!Y$60)*1000</f>
        <v>0.3996263521073446</v>
      </c>
      <c r="Z74" s="19">
        <f>+(B!W54/D!Z$60)*1000</f>
        <v>0.35324794806843279</v>
      </c>
      <c r="AA74" s="12">
        <f>+(B!X54/D!AA$60)*1000</f>
        <v>0.2245897746133606</v>
      </c>
      <c r="AB74" s="19">
        <f>+(B!Y54/D!AB$60)*1000</f>
        <v>0.14802060144921297</v>
      </c>
      <c r="AC74" s="13">
        <f>+(B!Z54/D!AC$60)*1000</f>
        <v>4.065493704852749E-2</v>
      </c>
    </row>
    <row r="75" spans="6:29" x14ac:dyDescent="0.25">
      <c r="F75" s="208" t="s">
        <v>25</v>
      </c>
      <c r="G75" s="209"/>
      <c r="H75" s="19">
        <f>+(B!E55/D!H$60)*1000</f>
        <v>0.71569092423329261</v>
      </c>
      <c r="I75" s="12">
        <f>+(B!F55/D!I$60)*1000</f>
        <v>0.59334560083849841</v>
      </c>
      <c r="J75" s="19">
        <f>+(B!G55/D!J$60)*1000</f>
        <v>0.73952320407573402</v>
      </c>
      <c r="K75" s="12">
        <f>+(B!H55/D!K$60)*1000</f>
        <v>0.54054135650115953</v>
      </c>
      <c r="L75" s="19">
        <f>+(B!I55/D!L$60)*1000</f>
        <v>0.42298624356852832</v>
      </c>
      <c r="M75" s="12">
        <f>+(B!J55/D!M$60)*1000</f>
        <v>0.51743463666210598</v>
      </c>
      <c r="N75" s="19">
        <f>+(B!K55/D!N$60)*1000</f>
        <v>0.46295534611907357</v>
      </c>
      <c r="O75" s="12">
        <f>+(B!L55/D!O$60)*1000</f>
        <v>0.39461081689621746</v>
      </c>
      <c r="P75" s="19">
        <f>+(B!M55/D!P$60)*1000</f>
        <v>0.34741860603987784</v>
      </c>
      <c r="Q75" s="12">
        <f>+(B!N55/D!Q$60)*1000</f>
        <v>0.32274969730452269</v>
      </c>
      <c r="R75" s="19">
        <f>+(B!O55/D!R$60)*1000</f>
        <v>0.39800294679760062</v>
      </c>
      <c r="S75" s="12">
        <f>+(B!P55/D!S$60)*1000</f>
        <v>0.41657792308502545</v>
      </c>
      <c r="T75" s="19">
        <f>+(B!Q55/D!T$60)*1000</f>
        <v>0.35926670403023164</v>
      </c>
      <c r="U75" s="12">
        <f>+(B!R55/D!U$60)*1000</f>
        <v>0.34768967828884145</v>
      </c>
      <c r="V75" s="19">
        <f>+(B!S55/D!V$60)*1000</f>
        <v>0.14235998836074712</v>
      </c>
      <c r="W75" s="12">
        <f>+(B!T55/D!W$60)*1000</f>
        <v>0.11552171076756053</v>
      </c>
      <c r="X75" s="19">
        <f>+(B!U55/D!X$60)*1000</f>
        <v>9.9009089035216089E-2</v>
      </c>
      <c r="Y75" s="12">
        <f>+(B!V55/D!Y$60)*1000</f>
        <v>9.9508256686304433E-2</v>
      </c>
      <c r="Z75" s="19">
        <f>+(B!W55/D!Z$60)*1000</f>
        <v>9.5433787618957627E-2</v>
      </c>
      <c r="AA75" s="12">
        <f>+(B!X55/D!AA$60)*1000</f>
        <v>0.13462722243293143</v>
      </c>
      <c r="AB75" s="19">
        <f>+(B!Y55/D!AB$60)*1000</f>
        <v>0.10058581961170585</v>
      </c>
      <c r="AC75" s="13">
        <f>+(B!Z55/D!AC$60)*1000</f>
        <v>9.7844764311790816E-2</v>
      </c>
    </row>
    <row r="76" spans="6:29" ht="15.75" thickBot="1" x14ac:dyDescent="0.3">
      <c r="F76" s="210" t="s">
        <v>26</v>
      </c>
      <c r="G76" s="211"/>
      <c r="H76" s="166">
        <f>+(B!E56/D!H$60)*1000</f>
        <v>4.203357882743103E-3</v>
      </c>
      <c r="I76" s="167">
        <f>+(B!F56/D!I$60)*1000</f>
        <v>0</v>
      </c>
      <c r="J76" s="166">
        <f>+(B!G56/D!J$60)*1000</f>
        <v>1.4885200319052143E-4</v>
      </c>
      <c r="K76" s="167">
        <f>+(B!H56/D!K$60)*1000</f>
        <v>0</v>
      </c>
      <c r="L76" s="166">
        <f>+(B!I56/D!L$60)*1000</f>
        <v>2.0135513009328431E-7</v>
      </c>
      <c r="M76" s="167">
        <f>+(B!J56/D!M$60)*1000</f>
        <v>0</v>
      </c>
      <c r="N76" s="166">
        <f>+(B!K56/D!N$60)*1000</f>
        <v>1.3720936392164552E-3</v>
      </c>
      <c r="O76" s="167">
        <f>+(B!L56/D!O$60)*1000</f>
        <v>1.7452952447908994E-3</v>
      </c>
      <c r="P76" s="166">
        <f>+(B!M56/D!P$60)*1000</f>
        <v>1.1668079963470539E-2</v>
      </c>
      <c r="Q76" s="167">
        <f>+(B!N56/D!Q$60)*1000</f>
        <v>5.1818227456730866E-3</v>
      </c>
      <c r="R76" s="166">
        <f>+(B!O56/D!R$60)*1000</f>
        <v>1.2176361490253631E-2</v>
      </c>
      <c r="S76" s="167">
        <f>+(B!P56/D!S$60)*1000</f>
        <v>7.8479782820588036E-3</v>
      </c>
      <c r="T76" s="166">
        <f>+(B!Q56/D!T$60)*1000</f>
        <v>1.1816214149639279E-2</v>
      </c>
      <c r="U76" s="167">
        <f>+(B!R56/D!U$60)*1000</f>
        <v>0.14493756482819214</v>
      </c>
      <c r="V76" s="166">
        <f>+(B!S56/D!V$60)*1000</f>
        <v>4.7240888780749135E-3</v>
      </c>
      <c r="W76" s="167">
        <f>+(B!T56/D!W$60)*1000</f>
        <v>4.9168983834262251E-3</v>
      </c>
      <c r="X76" s="166">
        <f>+(B!U56/D!X$60)*1000</f>
        <v>2.448908179267315E-3</v>
      </c>
      <c r="Y76" s="167">
        <f>+(B!V56/D!Y$60)*1000</f>
        <v>1.5817328574710356E-3</v>
      </c>
      <c r="Z76" s="166">
        <f>+(B!W56/D!Z$60)*1000</f>
        <v>3.0611771302653892E-3</v>
      </c>
      <c r="AA76" s="167">
        <f>+(B!X56/D!AA$60)*1000</f>
        <v>2.6347102763897624E-3</v>
      </c>
      <c r="AB76" s="166">
        <f>+(B!Y56/D!AB$60)*1000</f>
        <v>6.2199133028050611E-3</v>
      </c>
      <c r="AC76" s="168">
        <f>+(B!Z56/D!AC$60)*1000</f>
        <v>1.3074850616566425E-2</v>
      </c>
    </row>
    <row r="77" spans="6:29" x14ac:dyDescent="0.25">
      <c r="F77" s="1" t="s">
        <v>57</v>
      </c>
    </row>
    <row r="78" spans="6:29" ht="15.75" thickBot="1" x14ac:dyDescent="0.3"/>
    <row r="79" spans="6:29" ht="15.75" thickBot="1" x14ac:dyDescent="0.3">
      <c r="F79" s="8" t="s">
        <v>15</v>
      </c>
      <c r="G79" s="9"/>
      <c r="H79" s="18">
        <v>1995</v>
      </c>
      <c r="I79" s="10">
        <v>1996</v>
      </c>
      <c r="J79" s="18">
        <v>1997</v>
      </c>
      <c r="K79" s="10">
        <v>1998</v>
      </c>
      <c r="L79" s="18">
        <v>1999</v>
      </c>
      <c r="M79" s="10">
        <v>2000</v>
      </c>
      <c r="N79" s="18">
        <v>2001</v>
      </c>
      <c r="O79" s="10">
        <v>2002</v>
      </c>
      <c r="P79" s="18">
        <v>2003</v>
      </c>
      <c r="Q79" s="10">
        <v>2004</v>
      </c>
      <c r="R79" s="18">
        <v>2005</v>
      </c>
      <c r="S79" s="10">
        <v>2006</v>
      </c>
      <c r="T79" s="18">
        <v>2007</v>
      </c>
      <c r="U79" s="10">
        <v>2008</v>
      </c>
      <c r="V79" s="18">
        <v>2009</v>
      </c>
      <c r="W79" s="10">
        <v>2010</v>
      </c>
      <c r="X79" s="18">
        <v>2011</v>
      </c>
      <c r="Y79" s="10">
        <v>2012</v>
      </c>
      <c r="Z79" s="18">
        <v>2013</v>
      </c>
      <c r="AA79" s="10">
        <v>2014</v>
      </c>
      <c r="AB79" s="18">
        <v>2015</v>
      </c>
      <c r="AC79" s="11">
        <v>2016</v>
      </c>
    </row>
    <row r="80" spans="6:29" ht="15.75" thickBot="1" x14ac:dyDescent="0.3">
      <c r="F80" s="216" t="s">
        <v>27</v>
      </c>
      <c r="G80" s="217"/>
      <c r="H80" s="156">
        <f>+('C'!D46/D!H$60)*1000</f>
        <v>-11.21368020609634</v>
      </c>
      <c r="I80" s="156">
        <f>+('C'!E46/D!I$60)*1000</f>
        <v>-13.983759714511251</v>
      </c>
      <c r="J80" s="156">
        <f>+('C'!F46/D!J$60)*1000</f>
        <v>-15.780386689602629</v>
      </c>
      <c r="K80" s="156">
        <f>+('C'!G46/D!K$60)*1000</f>
        <v>-4.2616343582771705</v>
      </c>
      <c r="L80" s="156">
        <f>+('C'!H46/D!L$60)*1000</f>
        <v>1.3765409896876455</v>
      </c>
      <c r="M80" s="156">
        <f>+('C'!I46/D!M$60)*1000</f>
        <v>8.9995742459287627</v>
      </c>
      <c r="N80" s="156">
        <f>+('C'!J46/D!N$60)*1000</f>
        <v>23.146815072968064</v>
      </c>
      <c r="O80" s="156">
        <f>+('C'!K46/D!O$60)*1000</f>
        <v>8.0839837591313977</v>
      </c>
      <c r="P80" s="156">
        <f>+('C'!L46/D!P$60)*1000</f>
        <v>-0.79056458728161083</v>
      </c>
      <c r="Q80" s="156">
        <f>+('C'!M46/D!Q$60)*1000</f>
        <v>13.474736212565904</v>
      </c>
      <c r="R80" s="156">
        <f>+('C'!N46/D!R$60)*1000</f>
        <v>20.482535938694372</v>
      </c>
      <c r="S80" s="156">
        <f>+('C'!O46/D!S$60)*1000</f>
        <v>27.740855425462815</v>
      </c>
      <c r="T80" s="156">
        <f>+('C'!P46/D!T$60)*1000</f>
        <v>87.517523453551689</v>
      </c>
      <c r="U80" s="157">
        <f>+('C'!Q46/D!U$60)*1000</f>
        <v>110.08608014096913</v>
      </c>
      <c r="V80" s="157">
        <f>+('C'!R46/D!V$60)*1000</f>
        <v>77.506787459487612</v>
      </c>
      <c r="W80" s="157">
        <f>+('C'!S46/D!W$60)*1000</f>
        <v>24.569139348757837</v>
      </c>
      <c r="X80" s="157">
        <f>+('C'!T46/D!X$60)*1000</f>
        <v>25.786171260339511</v>
      </c>
      <c r="Y80" s="157">
        <f>+('C'!U46/D!Y$60)*1000</f>
        <v>43.5608094384799</v>
      </c>
      <c r="Z80" s="157">
        <f>+('C'!V46/D!Z$60)*1000</f>
        <v>38.725154335885577</v>
      </c>
      <c r="AA80" s="157">
        <f>+('C'!W46/D!AA$60)*1000</f>
        <v>32.461723686524806</v>
      </c>
      <c r="AB80" s="156">
        <f>+('C'!X46/D!AB$60)*1000</f>
        <v>15.933620498385952</v>
      </c>
      <c r="AC80" s="156">
        <f>+('C'!Y46/D!AC$60)*1000</f>
        <v>8.6990326396473883</v>
      </c>
    </row>
    <row r="81" spans="6:29" x14ac:dyDescent="0.25">
      <c r="F81" s="208" t="s">
        <v>17</v>
      </c>
      <c r="G81" s="209"/>
      <c r="H81" s="158">
        <f>+('C'!D47/D!H$60)*1000</f>
        <v>-0.18215231329991308</v>
      </c>
      <c r="I81" s="158">
        <f>+('C'!E47/D!I$60)*1000</f>
        <v>-0.4839102869729342</v>
      </c>
      <c r="J81" s="158">
        <f>+('C'!F47/D!J$60)*1000</f>
        <v>-0.55589516957261098</v>
      </c>
      <c r="K81" s="158">
        <f>+('C'!G47/D!K$60)*1000</f>
        <v>3.6882610032917147</v>
      </c>
      <c r="L81" s="158">
        <f>+('C'!H47/D!L$60)*1000</f>
        <v>3.2124982740089942</v>
      </c>
      <c r="M81" s="158">
        <f>+('C'!I47/D!M$60)*1000</f>
        <v>3.9008180131395607</v>
      </c>
      <c r="N81" s="158">
        <f>+('C'!J47/D!N$60)*1000</f>
        <v>6.9632069660410005</v>
      </c>
      <c r="O81" s="158">
        <f>+('C'!K47/D!O$60)*1000</f>
        <v>4.42298503339945</v>
      </c>
      <c r="P81" s="158">
        <f>+('C'!L47/D!P$60)*1000</f>
        <v>3.388491001651917</v>
      </c>
      <c r="Q81" s="158">
        <f>+('C'!M47/D!Q$60)*1000</f>
        <v>9.1772450747535519</v>
      </c>
      <c r="R81" s="158">
        <f>+('C'!N47/D!R$60)*1000</f>
        <v>9.9836178581008195</v>
      </c>
      <c r="S81" s="158">
        <f>+('C'!O47/D!S$60)*1000</f>
        <v>12.432734254257642</v>
      </c>
      <c r="T81" s="158">
        <f>+('C'!P47/D!T$60)*1000</f>
        <v>19.182778950925524</v>
      </c>
      <c r="U81" s="158">
        <f>+('C'!Q47/D!U$60)*1000</f>
        <v>27.769346491778943</v>
      </c>
      <c r="V81" s="158">
        <f>+('C'!R47/D!V$60)*1000</f>
        <v>18.764374761887993</v>
      </c>
      <c r="W81" s="158">
        <f>+('C'!S47/D!W$60)*1000</f>
        <v>2.9186721416745978</v>
      </c>
      <c r="X81" s="158">
        <f>+('C'!T47/D!X$60)*1000</f>
        <v>3.4041225810600468</v>
      </c>
      <c r="Y81" s="158">
        <f>+('C'!U47/D!Y$60)*1000</f>
        <v>11.048546747515656</v>
      </c>
      <c r="Z81" s="158">
        <f>+('C'!V47/D!Z$60)*1000</f>
        <v>14.637388622321527</v>
      </c>
      <c r="AA81" s="158">
        <f>+('C'!W47/D!AA$60)*1000</f>
        <v>8.9536836291933408</v>
      </c>
      <c r="AB81" s="158">
        <f>+('C'!X47/D!AB$60)*1000</f>
        <v>3.4328764534372627</v>
      </c>
      <c r="AC81" s="158">
        <f>+('C'!Y47/D!AC$60)*1000</f>
        <v>3.8606407095078197</v>
      </c>
    </row>
    <row r="82" spans="6:29" x14ac:dyDescent="0.25">
      <c r="F82" s="212" t="s">
        <v>18</v>
      </c>
      <c r="G82" s="213"/>
      <c r="H82" s="36">
        <f>+('C'!D48/D!H$60)*1000</f>
        <v>-0.61456866245105979</v>
      </c>
      <c r="I82" s="36">
        <f>+('C'!E48/D!I$60)*1000</f>
        <v>-0.84996830675592783</v>
      </c>
      <c r="J82" s="36">
        <f>+('C'!F48/D!J$60)*1000</f>
        <v>-0.92009551479226803</v>
      </c>
      <c r="K82" s="36">
        <f>+('C'!G48/D!K$60)*1000</f>
        <v>-0.82324927517176705</v>
      </c>
      <c r="L82" s="36">
        <f>+('C'!H48/D!L$60)*1000</f>
        <v>-1.3407729691208317</v>
      </c>
      <c r="M82" s="36">
        <f>+('C'!I48/D!M$60)*1000</f>
        <v>-0.90035012043385532</v>
      </c>
      <c r="N82" s="36">
        <f>+('C'!J48/D!N$60)*1000</f>
        <v>-1.1227365447168625</v>
      </c>
      <c r="O82" s="36">
        <f>+('C'!K48/D!O$60)*1000</f>
        <v>-0.81143453295453072</v>
      </c>
      <c r="P82" s="36">
        <f>+('C'!L48/D!P$60)*1000</f>
        <v>-0.48854875936101538</v>
      </c>
      <c r="Q82" s="36">
        <f>+('C'!M48/D!Q$60)*1000</f>
        <v>-0.19072768915596683</v>
      </c>
      <c r="R82" s="36">
        <f>+('C'!N48/D!R$60)*1000</f>
        <v>-0.19346186510389515</v>
      </c>
      <c r="S82" s="36">
        <f>+('C'!O48/D!S$60)*1000</f>
        <v>-0.12162462220622443</v>
      </c>
      <c r="T82" s="36">
        <f>+('C'!P48/D!T$60)*1000</f>
        <v>0.25424868649479226</v>
      </c>
      <c r="U82" s="36">
        <f>+('C'!Q48/D!U$60)*1000</f>
        <v>0.34924059439906013</v>
      </c>
      <c r="V82" s="36">
        <f>+('C'!R48/D!V$60)*1000</f>
        <v>0.18938617614614806</v>
      </c>
      <c r="W82" s="36">
        <f>+('C'!S48/D!W$60)*1000</f>
        <v>4.8240080594891835E-2</v>
      </c>
      <c r="X82" s="36">
        <f>+('C'!T48/D!X$60)*1000</f>
        <v>5.4751326871091799E-2</v>
      </c>
      <c r="Y82" s="36">
        <f>+('C'!U48/D!Y$60)*1000</f>
        <v>0.1298664287999205</v>
      </c>
      <c r="Z82" s="36">
        <f>+('C'!V48/D!Z$60)*1000</f>
        <v>7.5398724337631506E-2</v>
      </c>
      <c r="AA82" s="36">
        <f>+('C'!W48/D!AA$60)*1000</f>
        <v>2.2259656357408501E-2</v>
      </c>
      <c r="AB82" s="36">
        <f>+('C'!X48/D!AB$60)*1000</f>
        <v>2.562702780021452E-3</v>
      </c>
      <c r="AC82" s="36">
        <f>+('C'!Y48/D!AC$60)*1000</f>
        <v>3.6690996836199974E-2</v>
      </c>
    </row>
    <row r="83" spans="6:29" x14ac:dyDescent="0.25">
      <c r="F83" s="208" t="s">
        <v>19</v>
      </c>
      <c r="G83" s="209"/>
      <c r="H83" s="36">
        <f>+('C'!D49/D!H$60)*1000</f>
        <v>-0.40074418934322059</v>
      </c>
      <c r="I83" s="36">
        <f>+('C'!E49/D!I$60)*1000</f>
        <v>-0.63817463726143053</v>
      </c>
      <c r="J83" s="36">
        <f>+('C'!F49/D!J$60)*1000</f>
        <v>-1.1501000202118812</v>
      </c>
      <c r="K83" s="36">
        <f>+('C'!G49/D!K$60)*1000</f>
        <v>-0.78768410106293174</v>
      </c>
      <c r="L83" s="36">
        <f>+('C'!H49/D!L$60)*1000</f>
        <v>-0.22274584064483174</v>
      </c>
      <c r="M83" s="36">
        <f>+('C'!I49/D!M$60)*1000</f>
        <v>-0.36922295886522288</v>
      </c>
      <c r="N83" s="36">
        <f>+('C'!J49/D!N$60)*1000</f>
        <v>0.25916883810694097</v>
      </c>
      <c r="O83" s="36">
        <f>+('C'!K49/D!O$60)*1000</f>
        <v>-0.13637653953086104</v>
      </c>
      <c r="P83" s="36">
        <f>+('C'!L49/D!P$60)*1000</f>
        <v>-0.24862221781908606</v>
      </c>
      <c r="Q83" s="36">
        <f>+('C'!M49/D!Q$60)*1000</f>
        <v>-0.12012330673392674</v>
      </c>
      <c r="R83" s="36">
        <f>+('C'!N49/D!R$60)*1000</f>
        <v>-7.2769350880066211E-2</v>
      </c>
      <c r="S83" s="36">
        <f>+('C'!O49/D!S$60)*1000</f>
        <v>0.77691918592923048</v>
      </c>
      <c r="T83" s="36">
        <f>+('C'!P49/D!T$60)*1000</f>
        <v>2.9628630310122519</v>
      </c>
      <c r="U83" s="36">
        <f>+('C'!Q49/D!U$60)*1000</f>
        <v>5.3020839259783328</v>
      </c>
      <c r="V83" s="36">
        <f>+('C'!R49/D!V$60)*1000</f>
        <v>3.2607069476592896</v>
      </c>
      <c r="W83" s="36">
        <f>+('C'!S49/D!W$60)*1000</f>
        <v>3.1904598380859739E-2</v>
      </c>
      <c r="X83" s="36">
        <f>+('C'!T49/D!X$60)*1000</f>
        <v>0.1905701387226702</v>
      </c>
      <c r="Y83" s="36">
        <f>+('C'!U49/D!Y$60)*1000</f>
        <v>0.2327638830279356</v>
      </c>
      <c r="Z83" s="36">
        <f>+('C'!V49/D!Z$60)*1000</f>
        <v>-0.22621932612805279</v>
      </c>
      <c r="AA83" s="36">
        <f>+('C'!W49/D!AA$60)*1000</f>
        <v>2.8048151027153051E-2</v>
      </c>
      <c r="AB83" s="36">
        <f>+('C'!X49/D!AB$60)*1000</f>
        <v>3.9274424700910651E-2</v>
      </c>
      <c r="AC83" s="36">
        <f>+('C'!Y49/D!AC$60)*1000</f>
        <v>-6.1503383912942126E-2</v>
      </c>
    </row>
    <row r="84" spans="6:29" x14ac:dyDescent="0.25">
      <c r="F84" s="212" t="s">
        <v>20</v>
      </c>
      <c r="G84" s="213"/>
      <c r="H84" s="36">
        <f>+('C'!D50/D!H$60)*1000</f>
        <v>-5.0689533334913168</v>
      </c>
      <c r="I84" s="36">
        <f>+('C'!E50/D!I$60)*1000</f>
        <v>-3.8534083043392027</v>
      </c>
      <c r="J84" s="36">
        <f>+('C'!F50/D!J$60)*1000</f>
        <v>-4.8968030881083502</v>
      </c>
      <c r="K84" s="36">
        <f>+('C'!G50/D!K$60)*1000</f>
        <v>-4.0757285490961008</v>
      </c>
      <c r="L84" s="36">
        <f>+('C'!H50/D!L$60)*1000</f>
        <v>-4.3797941838469994</v>
      </c>
      <c r="M84" s="36">
        <f>+('C'!I50/D!M$60)*1000</f>
        <v>-3.5830467488442834</v>
      </c>
      <c r="N84" s="36">
        <f>+('C'!J50/D!N$60)*1000</f>
        <v>-1.0350957541272883</v>
      </c>
      <c r="O84" s="36">
        <f>+('C'!K50/D!O$60)*1000</f>
        <v>-1.5897737375735634</v>
      </c>
      <c r="P84" s="36">
        <f>+('C'!L50/D!P$60)*1000</f>
        <v>-1.1070624002857514</v>
      </c>
      <c r="Q84" s="36">
        <f>+('C'!M50/D!Q$60)*1000</f>
        <v>-1.4509172607028773</v>
      </c>
      <c r="R84" s="36">
        <f>+('C'!N50/D!R$60)*1000</f>
        <v>-1.4326037096298241</v>
      </c>
      <c r="S84" s="36">
        <f>+('C'!O50/D!S$60)*1000</f>
        <v>-3.9297663666248939</v>
      </c>
      <c r="T84" s="36">
        <f>+('C'!P50/D!T$60)*1000</f>
        <v>-1.0755407007851607</v>
      </c>
      <c r="U84" s="36">
        <f>+('C'!Q50/D!U$60)*1000</f>
        <v>1.7638551824095787</v>
      </c>
      <c r="V84" s="36">
        <f>+('C'!R50/D!V$60)*1000</f>
        <v>5.5983032640776438</v>
      </c>
      <c r="W84" s="36">
        <f>+('C'!S50/D!W$60)*1000</f>
        <v>4.2628229473598349</v>
      </c>
      <c r="X84" s="36">
        <f>+('C'!T50/D!X$60)*1000</f>
        <v>7.1525875313807159</v>
      </c>
      <c r="Y84" s="36">
        <f>+('C'!U50/D!Y$60)*1000</f>
        <v>9.8809936871727846</v>
      </c>
      <c r="Z84" s="36">
        <f>+('C'!V50/D!Z$60)*1000</f>
        <v>8.7511837640254875</v>
      </c>
      <c r="AA84" s="36">
        <f>+('C'!W50/D!AA$60)*1000</f>
        <v>6.9298467134688018</v>
      </c>
      <c r="AB84" s="36">
        <f>+('C'!X50/D!AB$60)*1000</f>
        <v>1.3078450578335699</v>
      </c>
      <c r="AC84" s="36">
        <f>+('C'!Y50/D!AC$60)*1000</f>
        <v>8.0537407009987017E-2</v>
      </c>
    </row>
    <row r="85" spans="6:29" x14ac:dyDescent="0.25">
      <c r="F85" s="208" t="s">
        <v>21</v>
      </c>
      <c r="G85" s="209"/>
      <c r="H85" s="36">
        <f>+('C'!D51/D!H$60)*1000</f>
        <v>0.16984086115717195</v>
      </c>
      <c r="I85" s="36">
        <f>+('C'!E51/D!I$60)*1000</f>
        <v>0.10598236578968454</v>
      </c>
      <c r="J85" s="36">
        <f>+('C'!F51/D!J$60)*1000</f>
        <v>0.19710484795004701</v>
      </c>
      <c r="K85" s="36">
        <f>+('C'!G51/D!K$60)*1000</f>
        <v>7.8740304573834088E-2</v>
      </c>
      <c r="L85" s="36">
        <f>+('C'!H51/D!L$60)*1000</f>
        <v>0.14471373064291335</v>
      </c>
      <c r="M85" s="36">
        <f>+('C'!I51/D!M$60)*1000</f>
        <v>0.27923486265721115</v>
      </c>
      <c r="N85" s="36">
        <f>+('C'!J51/D!N$60)*1000</f>
        <v>0.32960793575837977</v>
      </c>
      <c r="O85" s="36">
        <f>+('C'!K51/D!O$60)*1000</f>
        <v>6.563649137463963E-2</v>
      </c>
      <c r="P85" s="36">
        <f>+('C'!L51/D!P$60)*1000</f>
        <v>0.17627341698033636</v>
      </c>
      <c r="Q85" s="36">
        <f>+('C'!M51/D!Q$60)*1000</f>
        <v>0.20401766038906888</v>
      </c>
      <c r="R85" s="36">
        <f>+('C'!N51/D!R$60)*1000</f>
        <v>0.12328623425082363</v>
      </c>
      <c r="S85" s="36">
        <f>+('C'!O51/D!S$60)*1000</f>
        <v>0.29891204331497734</v>
      </c>
      <c r="T85" s="36">
        <f>+('C'!P51/D!T$60)*1000</f>
        <v>0.44160177917286225</v>
      </c>
      <c r="U85" s="36">
        <f>+('C'!Q51/D!U$60)*1000</f>
        <v>0.87032906035023117</v>
      </c>
      <c r="V85" s="36">
        <f>+('C'!R51/D!V$60)*1000</f>
        <v>0.24494497767305295</v>
      </c>
      <c r="W85" s="36">
        <f>+('C'!S51/D!W$60)*1000</f>
        <v>0.32733388641829814</v>
      </c>
      <c r="X85" s="36">
        <f>+('C'!T51/D!X$60)*1000</f>
        <v>0.20821155557412691</v>
      </c>
      <c r="Y85" s="36">
        <f>+('C'!U51/D!Y$60)*1000</f>
        <v>0.24729845802728675</v>
      </c>
      <c r="Z85" s="36">
        <f>+('C'!V51/D!Z$60)*1000</f>
        <v>-0.15321171800592298</v>
      </c>
      <c r="AA85" s="36">
        <f>+('C'!W51/D!AA$60)*1000</f>
        <v>-7.2441262011430658E-3</v>
      </c>
      <c r="AB85" s="36">
        <f>+('C'!X51/D!AB$60)*1000</f>
        <v>0.10842899998454465</v>
      </c>
      <c r="AC85" s="36">
        <f>+('C'!Y51/D!AC$60)*1000</f>
        <v>2.5621327673498003E-2</v>
      </c>
    </row>
    <row r="86" spans="6:29" x14ac:dyDescent="0.25">
      <c r="F86" s="212" t="s">
        <v>22</v>
      </c>
      <c r="G86" s="213"/>
      <c r="H86" s="36">
        <f>+('C'!D52/D!H$60)*1000</f>
        <v>0.28614561136868932</v>
      </c>
      <c r="I86" s="36">
        <f>+('C'!E52/D!I$60)*1000</f>
        <v>-1.9968754375388289</v>
      </c>
      <c r="J86" s="36">
        <f>+('C'!F52/D!J$60)*1000</f>
        <v>-2.7191450775398325</v>
      </c>
      <c r="K86" s="36">
        <f>+('C'!G52/D!K$60)*1000</f>
        <v>-2.202346154812</v>
      </c>
      <c r="L86" s="36">
        <f>+('C'!H52/D!L$60)*1000</f>
        <v>-0.93625630172341356</v>
      </c>
      <c r="M86" s="36">
        <f>+('C'!I52/D!M$60)*1000</f>
        <v>-0.73145991284449874</v>
      </c>
      <c r="N86" s="36">
        <f>+('C'!J52/D!N$60)*1000</f>
        <v>5.1934038264408934E-2</v>
      </c>
      <c r="O86" s="36">
        <f>+('C'!K52/D!O$60)*1000</f>
        <v>-0.88375134990533433</v>
      </c>
      <c r="P86" s="36">
        <f>+('C'!L52/D!P$60)*1000</f>
        <v>0.41509226071788319</v>
      </c>
      <c r="Q86" s="36">
        <f>+('C'!M52/D!Q$60)*1000</f>
        <v>-0.53475031880414636</v>
      </c>
      <c r="R86" s="36">
        <f>+('C'!N52/D!R$60)*1000</f>
        <v>-1.2484897848826555</v>
      </c>
      <c r="S86" s="36">
        <f>+('C'!O52/D!S$60)*1000</f>
        <v>-0.26645914675856902</v>
      </c>
      <c r="T86" s="36">
        <f>+('C'!P52/D!T$60)*1000</f>
        <v>4.2890087763704132</v>
      </c>
      <c r="U86" s="36">
        <f>+('C'!Q52/D!U$60)*1000</f>
        <v>7.6255198319179485</v>
      </c>
      <c r="V86" s="36">
        <f>+('C'!R52/D!V$60)*1000</f>
        <v>9.5398604170068282</v>
      </c>
      <c r="W86" s="36">
        <f>+('C'!S52/D!W$60)*1000</f>
        <v>2.858379391031129</v>
      </c>
      <c r="X86" s="36">
        <f>+('C'!T52/D!X$60)*1000</f>
        <v>2.4999403295947777</v>
      </c>
      <c r="Y86" s="36">
        <f>+('C'!U52/D!Y$60)*1000</f>
        <v>2.9604826543606935</v>
      </c>
      <c r="Z86" s="36">
        <f>+('C'!V52/D!Z$60)*1000</f>
        <v>3.9838985682185744</v>
      </c>
      <c r="AA86" s="36">
        <f>+('C'!W52/D!AA$60)*1000</f>
        <v>6.5618834224574929</v>
      </c>
      <c r="AB86" s="36">
        <f>+('C'!X52/D!AB$60)*1000</f>
        <v>5.4775134038767597</v>
      </c>
      <c r="AC86" s="36">
        <f>+('C'!Y52/D!AC$60)*1000</f>
        <v>2.6149314958561742</v>
      </c>
    </row>
    <row r="87" spans="6:29" x14ac:dyDescent="0.25">
      <c r="F87" s="208" t="s">
        <v>23</v>
      </c>
      <c r="G87" s="209"/>
      <c r="H87" s="36">
        <f>+('C'!D53/D!H$60)*1000</f>
        <v>-5.3775348669295591</v>
      </c>
      <c r="I87" s="36">
        <f>+('C'!E53/D!I$60)*1000</f>
        <v>-5.4279143533750736</v>
      </c>
      <c r="J87" s="36">
        <f>+('C'!F53/D!J$60)*1000</f>
        <v>-7.0064771715872771</v>
      </c>
      <c r="K87" s="36">
        <f>+('C'!G53/D!K$60)*1000</f>
        <v>-4.3053417661329796</v>
      </c>
      <c r="L87" s="36">
        <f>+('C'!H53/D!L$60)*1000</f>
        <v>-0.22352123408142963</v>
      </c>
      <c r="M87" s="36">
        <f>+('C'!I53/D!M$60)*1000</f>
        <v>-0.61369736911232675</v>
      </c>
      <c r="N87" s="36">
        <f>+('C'!J53/D!N$60)*1000</f>
        <v>2.1222292620971066</v>
      </c>
      <c r="O87" s="36">
        <f>+('C'!K53/D!O$60)*1000</f>
        <v>-0.69072754163050931</v>
      </c>
      <c r="P87" s="36">
        <f>+('C'!L53/D!P$60)*1000</f>
        <v>-4.7327326111027039</v>
      </c>
      <c r="Q87" s="36">
        <f>+('C'!M53/D!Q$60)*1000</f>
        <v>-4.444467231295409</v>
      </c>
      <c r="R87" s="36">
        <f>+('C'!N53/D!R$60)*1000</f>
        <v>-4.7655502656743787</v>
      </c>
      <c r="S87" s="36">
        <f>+('C'!O53/D!S$60)*1000</f>
        <v>-2.8643823902876369</v>
      </c>
      <c r="T87" s="36">
        <f>+('C'!P53/D!T$60)*1000</f>
        <v>6.8063756061799801</v>
      </c>
      <c r="U87" s="36">
        <f>+('C'!Q53/D!U$60)*1000</f>
        <v>20.204763017701207</v>
      </c>
      <c r="V87" s="36">
        <f>+('C'!R53/D!V$60)*1000</f>
        <v>16.309594655548189</v>
      </c>
      <c r="W87" s="36">
        <f>+('C'!S53/D!W$60)*1000</f>
        <v>4.1633942863551558</v>
      </c>
      <c r="X87" s="36">
        <f>+('C'!T53/D!X$60)*1000</f>
        <v>3.3379962397762974</v>
      </c>
      <c r="Y87" s="36">
        <f>+('C'!U53/D!Y$60)*1000</f>
        <v>7.7199398572271409</v>
      </c>
      <c r="Z87" s="36">
        <f>+('C'!V53/D!Z$60)*1000</f>
        <v>5.6849869068178789</v>
      </c>
      <c r="AA87" s="36">
        <f>+('C'!W53/D!AA$60)*1000</f>
        <v>5.7548031717736468</v>
      </c>
      <c r="AB87" s="36">
        <f>+('C'!X53/D!AB$60)*1000</f>
        <v>2.4934424238287729</v>
      </c>
      <c r="AC87" s="36">
        <f>+('C'!Y53/D!AC$60)*1000</f>
        <v>0.37203939926775637</v>
      </c>
    </row>
    <row r="88" spans="6:29" x14ac:dyDescent="0.25">
      <c r="F88" s="212" t="s">
        <v>24</v>
      </c>
      <c r="G88" s="213"/>
      <c r="H88" s="36">
        <f>+('C'!D54/D!H$60)*1000</f>
        <v>-5.1811880780687893</v>
      </c>
      <c r="I88" s="36">
        <f>+('C'!E54/D!I$60)*1000</f>
        <v>-3.6498581881656662</v>
      </c>
      <c r="J88" s="36">
        <f>+('C'!F54/D!J$60)*1000</f>
        <v>-1.7051763096459174</v>
      </c>
      <c r="K88" s="36">
        <f>+('C'!G54/D!K$60)*1000</f>
        <v>0.28786835779983772</v>
      </c>
      <c r="L88" s="36">
        <f>+('C'!H54/D!L$60)*1000</f>
        <v>1.7802099771567634</v>
      </c>
      <c r="M88" s="36">
        <f>+('C'!I54/D!M$60)*1000</f>
        <v>5.6748344476537032</v>
      </c>
      <c r="N88" s="36">
        <f>+('C'!J54/D!N$60)*1000</f>
        <v>8.4401912345708965</v>
      </c>
      <c r="O88" s="36">
        <f>+('C'!K54/D!O$60)*1000</f>
        <v>3.5936079865229167</v>
      </c>
      <c r="P88" s="36">
        <f>+('C'!L54/D!P$60)*1000</f>
        <v>-9.5789598971864329E-2</v>
      </c>
      <c r="Q88" s="36">
        <f>+('C'!M54/D!Q$60)*1000</f>
        <v>6.3252384336859402</v>
      </c>
      <c r="R88" s="36">
        <f>+('C'!N54/D!R$60)*1000</f>
        <v>11.437294957129861</v>
      </c>
      <c r="S88" s="36">
        <f>+('C'!O54/D!S$60)*1000</f>
        <v>11.813152254957823</v>
      </c>
      <c r="T88" s="36">
        <f>+('C'!P54/D!T$60)*1000</f>
        <v>26.072666222580679</v>
      </c>
      <c r="U88" s="36">
        <f>+('C'!Q54/D!U$60)*1000</f>
        <v>17.706827992537516</v>
      </c>
      <c r="V88" s="36">
        <f>+('C'!R54/D!V$60)*1000</f>
        <v>11.799739019456975</v>
      </c>
      <c r="W88" s="36">
        <f>+('C'!S54/D!W$60)*1000</f>
        <v>3.1786233422832431</v>
      </c>
      <c r="X88" s="36">
        <f>+('C'!T54/D!X$60)*1000</f>
        <v>3.2490226161369056</v>
      </c>
      <c r="Y88" s="36">
        <f>+('C'!U54/D!Y$60)*1000</f>
        <v>4.5002304224976344</v>
      </c>
      <c r="Z88" s="36">
        <f>+('C'!V54/D!Z$60)*1000</f>
        <v>2.7752319348986183</v>
      </c>
      <c r="AA88" s="36">
        <f>+('C'!W54/D!AA$60)*1000</f>
        <v>2.53062989434282</v>
      </c>
      <c r="AB88" s="36">
        <f>+('C'!X54/D!AB$60)*1000</f>
        <v>2.0289211104485254</v>
      </c>
      <c r="AC88" s="36">
        <f>+('C'!Y54/D!AC$60)*1000</f>
        <v>1.3501624937935544</v>
      </c>
    </row>
    <row r="89" spans="6:29" x14ac:dyDescent="0.25">
      <c r="F89" s="208" t="s">
        <v>25</v>
      </c>
      <c r="G89" s="209"/>
      <c r="H89" s="36">
        <f>+('C'!D55/D!H$60)*1000</f>
        <v>5.1446163639674705</v>
      </c>
      <c r="I89" s="36">
        <f>+('C'!E55/D!I$60)*1000</f>
        <v>2.8103653326083164</v>
      </c>
      <c r="J89" s="36">
        <f>+('C'!F55/D!J$60)*1000</f>
        <v>2.9763489670729579</v>
      </c>
      <c r="K89" s="36">
        <f>+('C'!G55/D!K$60)*1000</f>
        <v>3.8778450056828655</v>
      </c>
      <c r="L89" s="36">
        <f>+('C'!H55/D!L$60)*1000</f>
        <v>3.3422090590780482</v>
      </c>
      <c r="M89" s="36">
        <f>+('C'!I55/D!M$60)*1000</f>
        <v>5.3424640325784747</v>
      </c>
      <c r="N89" s="36">
        <f>+('C'!J55/D!N$60)*1000</f>
        <v>7.1396811906126931</v>
      </c>
      <c r="O89" s="36">
        <f>+('C'!K55/D!O$60)*1000</f>
        <v>4.1155632446739832</v>
      </c>
      <c r="P89" s="36">
        <f>+('C'!L55/D!P$60)*1000</f>
        <v>1.9138602229030353</v>
      </c>
      <c r="Q89" s="36">
        <f>+('C'!M55/D!Q$60)*1000</f>
        <v>4.5137624804132148</v>
      </c>
      <c r="R89" s="36">
        <f>+('C'!N55/D!R$60)*1000</f>
        <v>6.6588337989738626</v>
      </c>
      <c r="S89" s="36">
        <f>+('C'!O55/D!S$60)*1000</f>
        <v>9.6070261187197428</v>
      </c>
      <c r="T89" s="36">
        <f>+('C'!P55/D!T$60)*1000</f>
        <v>28.593067728454223</v>
      </c>
      <c r="U89" s="36">
        <f>+('C'!Q55/D!U$60)*1000</f>
        <v>28.637337097285698</v>
      </c>
      <c r="V89" s="36">
        <f>+('C'!R55/D!V$60)*1000</f>
        <v>11.798871922685766</v>
      </c>
      <c r="W89" s="36">
        <f>+('C'!S55/D!W$60)*1000</f>
        <v>6.7835266523200914</v>
      </c>
      <c r="X89" s="36">
        <f>+('C'!T55/D!X$60)*1000</f>
        <v>5.6894531456576205</v>
      </c>
      <c r="Y89" s="36">
        <f>+('C'!U55/D!Y$60)*1000</f>
        <v>6.8393390271565799</v>
      </c>
      <c r="Z89" s="36">
        <f>+('C'!V55/D!Z$60)*1000</f>
        <v>3.1973633079659938</v>
      </c>
      <c r="AA89" s="36">
        <f>+('C'!W55/D!AA$60)*1000</f>
        <v>1.689318824743185</v>
      </c>
      <c r="AB89" s="36">
        <f>+('C'!X55/D!AB$60)*1000</f>
        <v>1.0458159957787214</v>
      </c>
      <c r="AC89" s="36">
        <f>+('C'!Y55/D!AC$60)*1000</f>
        <v>0.42688751643461886</v>
      </c>
    </row>
    <row r="90" spans="6:29" ht="15.75" thickBot="1" x14ac:dyDescent="0.3">
      <c r="F90" s="210" t="s">
        <v>26</v>
      </c>
      <c r="G90" s="211"/>
      <c r="H90" s="159">
        <f>+('C'!D56/D!H$60)*1000</f>
        <v>1.0857920637879019E-2</v>
      </c>
      <c r="I90" s="159">
        <f>+('C'!E56/D!I$60)*1000</f>
        <v>6.567186919214407E-7</v>
      </c>
      <c r="J90" s="159">
        <f>+('C'!F56/D!J$60)*1000</f>
        <v>-1.4841199553024687E-4</v>
      </c>
      <c r="K90" s="159">
        <f>+('C'!G56/D!K$60)*1000</f>
        <v>0</v>
      </c>
      <c r="L90" s="159">
        <f>+('C'!H56/D!L$60)*1000</f>
        <v>8.8092869415811883E-7</v>
      </c>
      <c r="M90" s="159">
        <f>+('C'!I56/D!M$60)*1000</f>
        <v>0</v>
      </c>
      <c r="N90" s="159">
        <f>+('C'!J56/D!N$60)*1000</f>
        <v>-1.3720936392164552E-3</v>
      </c>
      <c r="O90" s="159">
        <f>+('C'!K56/D!O$60)*1000</f>
        <v>-1.7452952447908994E-3</v>
      </c>
      <c r="P90" s="159">
        <f>+('C'!L56/D!P$60)*1000</f>
        <v>-1.1525901994360243E-2</v>
      </c>
      <c r="Q90" s="159">
        <f>+('C'!M56/D!Q$60)*1000</f>
        <v>-4.5416299835474424E-3</v>
      </c>
      <c r="R90" s="159">
        <f>+('C'!N56/D!R$60)*1000</f>
        <v>-7.621933590172417E-3</v>
      </c>
      <c r="S90" s="159">
        <f>+('C'!O56/D!S$60)*1000</f>
        <v>-5.6556063412127123E-3</v>
      </c>
      <c r="T90" s="159">
        <f>+('C'!P56/D!T$60)*1000</f>
        <v>-9.5466040888039314E-3</v>
      </c>
      <c r="U90" s="159">
        <f>+('C'!Q56/D!U$60)*1000</f>
        <v>-0.14322309838259067</v>
      </c>
      <c r="V90" s="159">
        <f>+('C'!R56/D!V$60)*1000</f>
        <v>1.0054062764457735E-3</v>
      </c>
      <c r="W90" s="159">
        <f>+('C'!S56/D!W$60)*1000</f>
        <v>-3.7583292345629879E-3</v>
      </c>
      <c r="X90" s="159">
        <f>+('C'!T56/D!X$60)*1000</f>
        <v>-4.83835227500397E-4</v>
      </c>
      <c r="Y90" s="159">
        <f>+('C'!U56/D!Y$60)*1000</f>
        <v>1.3483370970689575E-3</v>
      </c>
      <c r="Z90" s="159">
        <f>+('C'!V56/D!Z$60)*1000</f>
        <v>-8.6638490039990382E-4</v>
      </c>
      <c r="AA90" s="159">
        <f>+('C'!W56/D!AA$60)*1000</f>
        <v>-1.5055876943934144E-3</v>
      </c>
      <c r="AB90" s="159">
        <f>+('C'!X56/D!AB$60)*1000</f>
        <v>-3.0600742831341484E-3</v>
      </c>
      <c r="AC90" s="159">
        <f>+('C'!Y56/D!AC$60)*1000</f>
        <v>-6.9754048744199429E-3</v>
      </c>
    </row>
    <row r="91" spans="6:29" x14ac:dyDescent="0.25">
      <c r="F91" s="1" t="s">
        <v>57</v>
      </c>
    </row>
    <row r="92" spans="6:29" ht="19.5" thickBot="1" x14ac:dyDescent="0.3">
      <c r="G92" s="215" t="s">
        <v>43</v>
      </c>
      <c r="H92" s="215"/>
      <c r="I92" s="215"/>
      <c r="J92" s="215"/>
      <c r="K92" s="215"/>
      <c r="L92" s="215"/>
      <c r="M92" s="215"/>
      <c r="N92" s="215"/>
      <c r="O92" s="215"/>
      <c r="P92" s="215"/>
      <c r="Q92" s="215"/>
      <c r="R92" s="215"/>
      <c r="S92" s="215"/>
      <c r="T92" s="215"/>
      <c r="U92" s="215"/>
      <c r="V92" s="215"/>
      <c r="W92" s="215"/>
      <c r="X92" s="215"/>
      <c r="Y92" s="215"/>
      <c r="Z92" s="215"/>
      <c r="AA92" s="215"/>
      <c r="AB92" s="215"/>
      <c r="AC92" s="215"/>
    </row>
    <row r="93" spans="6:29" ht="15.75" thickBot="1" x14ac:dyDescent="0.3">
      <c r="G93" s="58" t="s">
        <v>40</v>
      </c>
      <c r="H93" s="59">
        <v>1995</v>
      </c>
      <c r="I93" s="58">
        <v>1996</v>
      </c>
      <c r="J93" s="59">
        <v>1997</v>
      </c>
      <c r="K93" s="60">
        <v>1998</v>
      </c>
      <c r="L93" s="59">
        <v>1999</v>
      </c>
      <c r="M93" s="60">
        <v>2000</v>
      </c>
      <c r="N93" s="59">
        <v>2001</v>
      </c>
      <c r="O93" s="60">
        <v>2002</v>
      </c>
      <c r="P93" s="59">
        <v>2003</v>
      </c>
      <c r="Q93" s="60">
        <v>2004</v>
      </c>
      <c r="R93" s="59">
        <v>2005</v>
      </c>
      <c r="S93" s="60">
        <v>2006</v>
      </c>
      <c r="T93" s="59">
        <v>2007</v>
      </c>
      <c r="U93" s="60">
        <v>2008</v>
      </c>
      <c r="V93" s="59">
        <v>2009</v>
      </c>
      <c r="W93" s="60">
        <v>2010</v>
      </c>
      <c r="X93" s="59">
        <v>2011</v>
      </c>
      <c r="Y93" s="60">
        <v>2012</v>
      </c>
      <c r="Z93" s="59">
        <v>2013</v>
      </c>
      <c r="AA93" s="60">
        <v>2014</v>
      </c>
      <c r="AB93" s="59">
        <v>2015</v>
      </c>
      <c r="AC93" s="61">
        <v>2016</v>
      </c>
    </row>
    <row r="94" spans="6:29" ht="15.75" thickBot="1" x14ac:dyDescent="0.3">
      <c r="G94" s="62" t="s">
        <v>39</v>
      </c>
      <c r="H94" s="63">
        <v>92507.279383038709</v>
      </c>
      <c r="I94" s="64">
        <v>97160.10927780866</v>
      </c>
      <c r="J94" s="64">
        <v>106659.50827125496</v>
      </c>
      <c r="K94" s="64">
        <v>98443.739941166394</v>
      </c>
      <c r="L94" s="64">
        <v>86186.158684768496</v>
      </c>
      <c r="M94" s="64">
        <v>99886.577330727116</v>
      </c>
      <c r="N94" s="64">
        <v>98203.546156310229</v>
      </c>
      <c r="O94" s="64">
        <v>97933.391976083032</v>
      </c>
      <c r="P94" s="64">
        <v>94684.584162772982</v>
      </c>
      <c r="Q94" s="64">
        <v>117074.86382185014</v>
      </c>
      <c r="R94" s="64">
        <v>146566.26483701423</v>
      </c>
      <c r="S94" s="64">
        <v>162590.14609641433</v>
      </c>
      <c r="T94" s="64">
        <v>207416.49464237897</v>
      </c>
      <c r="U94" s="64">
        <v>243982.43787084011</v>
      </c>
      <c r="V94" s="64">
        <v>233821.6705442575</v>
      </c>
      <c r="W94" s="64">
        <v>287018.18463752925</v>
      </c>
      <c r="X94" s="64">
        <v>335415.15670218616</v>
      </c>
      <c r="Y94" s="64">
        <v>369659.70037551981</v>
      </c>
      <c r="Z94" s="64">
        <v>380191.88186037209</v>
      </c>
      <c r="AA94" s="64">
        <v>378195.71671426593</v>
      </c>
      <c r="AB94" s="64">
        <v>291519.59153295099</v>
      </c>
      <c r="AC94" s="64">
        <v>282462.5488892601</v>
      </c>
    </row>
    <row r="95" spans="6:29" x14ac:dyDescent="0.25">
      <c r="G95" s="2" t="s">
        <v>45</v>
      </c>
      <c r="H95" s="76" t="s">
        <v>44</v>
      </c>
      <c r="Y95" s="75"/>
      <c r="Z95" s="75"/>
      <c r="AA95" s="75"/>
      <c r="AB95" s="75"/>
    </row>
    <row r="96" spans="6:29" ht="15.75" thickBot="1" x14ac:dyDescent="0.3"/>
    <row r="97" spans="6:29" ht="15.75" thickBot="1" x14ac:dyDescent="0.3">
      <c r="F97" s="8" t="s">
        <v>15</v>
      </c>
      <c r="G97" s="9"/>
      <c r="H97" s="18">
        <v>1995</v>
      </c>
      <c r="I97" s="10">
        <v>1996</v>
      </c>
      <c r="J97" s="18">
        <v>1997</v>
      </c>
      <c r="K97" s="10">
        <v>1998</v>
      </c>
      <c r="L97" s="18">
        <v>1999</v>
      </c>
      <c r="M97" s="10">
        <v>2000</v>
      </c>
      <c r="N97" s="18">
        <v>2001</v>
      </c>
      <c r="O97" s="10">
        <v>2002</v>
      </c>
      <c r="P97" s="18">
        <v>2003</v>
      </c>
      <c r="Q97" s="10">
        <v>2004</v>
      </c>
      <c r="R97" s="18">
        <v>2005</v>
      </c>
      <c r="S97" s="10">
        <v>2006</v>
      </c>
      <c r="T97" s="18">
        <v>2007</v>
      </c>
      <c r="U97" s="10">
        <v>2008</v>
      </c>
      <c r="V97" s="18">
        <v>2009</v>
      </c>
      <c r="W97" s="10">
        <v>2010</v>
      </c>
      <c r="X97" s="18">
        <v>2011</v>
      </c>
      <c r="Y97" s="10">
        <v>2012</v>
      </c>
      <c r="Z97" s="18">
        <v>2013</v>
      </c>
      <c r="AA97" s="10">
        <v>2014</v>
      </c>
      <c r="AB97" s="18">
        <v>2015</v>
      </c>
      <c r="AC97" s="11">
        <v>2016</v>
      </c>
    </row>
    <row r="98" spans="6:29" ht="15.75" thickBot="1" x14ac:dyDescent="0.3">
      <c r="F98" s="185" t="s">
        <v>27</v>
      </c>
      <c r="G98" s="186"/>
      <c r="H98" s="66">
        <f>+A!D46/(D!H$94)</f>
        <v>10.452911105472364</v>
      </c>
      <c r="I98" s="66">
        <f>+A!E46/(D!I$94)</f>
        <v>8.0219904834752871</v>
      </c>
      <c r="J98" s="66">
        <f>+A!F46/(D!J$94)</f>
        <v>9.2795363492852392</v>
      </c>
      <c r="K98" s="66">
        <f>+A!G46/(D!K$94)</f>
        <v>11.633319911295834</v>
      </c>
      <c r="L98" s="66">
        <f>+A!H46/(D!L$94)</f>
        <v>10.712019076946751</v>
      </c>
      <c r="M98" s="66">
        <f>+A!I46/(D!M$94)</f>
        <v>13.090757796921316</v>
      </c>
      <c r="N98" s="66">
        <f>+A!J46/(D!N$94)</f>
        <v>17.691707020789302</v>
      </c>
      <c r="O98" s="66">
        <f>+A!K46/(D!O$94)</f>
        <v>11.458323513128681</v>
      </c>
      <c r="P98" s="66">
        <f>+A!L46/(D!P$94)</f>
        <v>7.3331141615024373</v>
      </c>
      <c r="Q98" s="66">
        <f>+A!M46/(D!Q$94)</f>
        <v>13.86328238202986</v>
      </c>
      <c r="R98" s="66">
        <f>+A!N46/(D!R$94)</f>
        <v>14.31155225476053</v>
      </c>
      <c r="S98" s="66">
        <f>+A!O46/(D!S$94)</f>
        <v>16.616838085611281</v>
      </c>
      <c r="T98" s="66">
        <f>+A!P46/(D!T$94)</f>
        <v>25.120143318319457</v>
      </c>
      <c r="U98" s="66">
        <f>+A!Q46/(D!U$94)</f>
        <v>24.967205402811661</v>
      </c>
      <c r="V98" s="66">
        <f>+A!R46/(D!V$94)</f>
        <v>17.319014352151349</v>
      </c>
      <c r="W98" s="66">
        <f>+A!S46/(D!W$94)</f>
        <v>4.957445653824788</v>
      </c>
      <c r="X98" s="66">
        <f>+A!T46/(D!X$94)</f>
        <v>5.2186360932823979</v>
      </c>
      <c r="Y98" s="66">
        <f>+A!U46/(D!Y$94)</f>
        <v>6.9143621860958069</v>
      </c>
      <c r="Z98" s="66">
        <f>+A!V46/(D!Z$94)</f>
        <v>5.9333880143933913</v>
      </c>
      <c r="AA98" s="66">
        <f>+A!W46/(D!AA$94)</f>
        <v>5.2537306748536494</v>
      </c>
      <c r="AB98" s="66">
        <f>+A!X46/(D!AB$94)</f>
        <v>3.6367120145342504</v>
      </c>
      <c r="AC98" s="66">
        <f>+A!Y46/(D!AC$94)</f>
        <v>2.17350301629082</v>
      </c>
    </row>
    <row r="99" spans="6:29" x14ac:dyDescent="0.25">
      <c r="F99" s="208" t="s">
        <v>17</v>
      </c>
      <c r="G99" s="209"/>
      <c r="H99" s="68">
        <f>+A!D47/(D!H$94)</f>
        <v>1.65518287880893</v>
      </c>
      <c r="I99" s="68">
        <f>+A!E47/(D!I$94)</f>
        <v>1.1370001209460512</v>
      </c>
      <c r="J99" s="68">
        <f>+A!F47/(D!J$94)</f>
        <v>0.92097216265221971</v>
      </c>
      <c r="K99" s="68">
        <f>+A!G47/(D!K$94)</f>
        <v>2.7203177485947418</v>
      </c>
      <c r="L99" s="68">
        <f>+A!H47/(D!L$94)</f>
        <v>2.2866905777856616</v>
      </c>
      <c r="M99" s="68">
        <f>+A!I47/(D!M$94)</f>
        <v>2.2181952762920556</v>
      </c>
      <c r="N99" s="68">
        <f>+A!J47/(D!N$94)</f>
        <v>3.5020996538412774</v>
      </c>
      <c r="O99" s="68">
        <f>+A!K47/(D!O$94)</f>
        <v>2.1878332882856375</v>
      </c>
      <c r="P99" s="68">
        <f>+A!L47/(D!P$94)</f>
        <v>1.8460823960477839</v>
      </c>
      <c r="Q99" s="68">
        <f>+A!M47/(D!Q$94)</f>
        <v>3.6336218391620698</v>
      </c>
      <c r="R99" s="68">
        <f>+A!N47/(D!R$94)</f>
        <v>3.117005468536894</v>
      </c>
      <c r="S99" s="68">
        <f>+A!O47/(D!S$94)</f>
        <v>3.5129224292676624</v>
      </c>
      <c r="T99" s="68">
        <f>+A!P47/(D!T$94)</f>
        <v>4.2281400450435331</v>
      </c>
      <c r="U99" s="68">
        <f>+A!Q47/(D!U$94)</f>
        <v>5.1172544257506924</v>
      </c>
      <c r="V99" s="68">
        <f>+A!R47/(D!V$94)</f>
        <v>3.6487835495064345</v>
      </c>
      <c r="W99" s="68">
        <f>+A!S47/(D!W$94)</f>
        <v>0.47204800340822861</v>
      </c>
      <c r="X99" s="68">
        <f>+A!T47/(D!X$94)</f>
        <v>0.47628922190253176</v>
      </c>
      <c r="Y99" s="68">
        <f>+A!U47/(D!Y$94)</f>
        <v>1.3945014549228305</v>
      </c>
      <c r="Z99" s="68">
        <f>+A!V47/(D!Z$94)</f>
        <v>1.8190725736063804</v>
      </c>
      <c r="AA99" s="68">
        <f>+A!W47/(D!AA$94)</f>
        <v>1.1372296776299697</v>
      </c>
      <c r="AB99" s="68">
        <f>+A!X47/(D!AB$94)</f>
        <v>0.57549085506672371</v>
      </c>
      <c r="AC99" s="68">
        <f>+A!Y47/(D!AC$94)</f>
        <v>0.6689907768058978</v>
      </c>
    </row>
    <row r="100" spans="6:29" x14ac:dyDescent="0.25">
      <c r="F100" s="212" t="s">
        <v>18</v>
      </c>
      <c r="G100" s="213"/>
      <c r="H100" s="69">
        <f>+A!D48/(D!H$94)</f>
        <v>4.1228679790785108E-2</v>
      </c>
      <c r="I100" s="69">
        <f>+A!E48/(D!I$94)</f>
        <v>4.8349708897177456E-2</v>
      </c>
      <c r="J100" s="69">
        <f>+A!F48/(D!J$94)</f>
        <v>5.2885317881408142E-2</v>
      </c>
      <c r="K100" s="69">
        <f>+A!G48/(D!K$94)</f>
        <v>5.0762100291867389E-2</v>
      </c>
      <c r="L100" s="69">
        <f>+A!H48/(D!L$94)</f>
        <v>8.0396621751568573E-2</v>
      </c>
      <c r="M100" s="69">
        <f>+A!I48/(D!M$94)</f>
        <v>5.9405819666369035E-2</v>
      </c>
      <c r="N100" s="69">
        <f>+A!J48/(D!N$94)</f>
        <v>7.4213318003809148E-2</v>
      </c>
      <c r="O100" s="69">
        <f>+A!K48/(D!O$94)</f>
        <v>3.9623727124122071E-2</v>
      </c>
      <c r="P100" s="69">
        <f>+A!L48/(D!P$94)</f>
        <v>1.6893742673571393E-2</v>
      </c>
      <c r="Q100" s="69">
        <f>+A!M48/(D!Q$94)</f>
        <v>6.5056082504522328E-2</v>
      </c>
      <c r="R100" s="69">
        <f>+A!N48/(D!R$94)</f>
        <v>5.5078527169789157E-2</v>
      </c>
      <c r="S100" s="69">
        <f>+A!O48/(D!S$94)</f>
        <v>5.17220336035202E-2</v>
      </c>
      <c r="T100" s="69">
        <f>+A!P48/(D!T$94)</f>
        <v>5.6747516730981808E-2</v>
      </c>
      <c r="U100" s="69">
        <f>+A!Q48/(D!U$94)</f>
        <v>6.5612181514779613E-2</v>
      </c>
      <c r="V100" s="69">
        <f>+A!R48/(D!V$94)</f>
        <v>3.8576462904419732E-2</v>
      </c>
      <c r="W100" s="69">
        <f>+A!S48/(D!W$94)</f>
        <v>9.1294668430474697E-3</v>
      </c>
      <c r="X100" s="69">
        <f>+A!T48/(D!X$94)</f>
        <v>9.6350625051492677E-3</v>
      </c>
      <c r="Y100" s="69">
        <f>+A!U48/(D!Y$94)</f>
        <v>2.0527385030858273E-2</v>
      </c>
      <c r="Z100" s="69">
        <f>+A!V48/(D!Z$94)</f>
        <v>1.0551808682420333E-2</v>
      </c>
      <c r="AA100" s="69">
        <f>+A!W48/(D!AA$94)</f>
        <v>3.5861881561834188E-3</v>
      </c>
      <c r="AB100" s="69">
        <f>+A!X48/(D!AB$94)</f>
        <v>3.9481909052754118E-3</v>
      </c>
      <c r="AC100" s="69">
        <f>+A!Y48/(D!AC$94)</f>
        <v>6.5967223170903281E-3</v>
      </c>
    </row>
    <row r="101" spans="6:29" x14ac:dyDescent="0.25">
      <c r="F101" s="208" t="s">
        <v>19</v>
      </c>
      <c r="G101" s="209"/>
      <c r="H101" s="69">
        <f>+A!D49/(D!H$94)</f>
        <v>0.21256602865358284</v>
      </c>
      <c r="I101" s="69">
        <f>+A!E49/(D!I$94)</f>
        <v>0.20628840528257636</v>
      </c>
      <c r="J101" s="69">
        <f>+A!F49/(D!J$94)</f>
        <v>6.3382694234883685E-2</v>
      </c>
      <c r="K101" s="69">
        <f>+A!G49/(D!K$94)</f>
        <v>7.9378241873684488E-2</v>
      </c>
      <c r="L101" s="69">
        <f>+A!H49/(D!L$94)</f>
        <v>0.1191338975618435</v>
      </c>
      <c r="M101" s="69">
        <f>+A!I49/(D!M$94)</f>
        <v>0.17596301194508107</v>
      </c>
      <c r="N101" s="69">
        <f>+A!J49/(D!N$94)</f>
        <v>0.29432174428807795</v>
      </c>
      <c r="O101" s="69">
        <f>+A!K49/(D!O$94)</f>
        <v>0.16974432994274077</v>
      </c>
      <c r="P101" s="69">
        <f>+A!L49/(D!P$94)</f>
        <v>8.2475495552425074E-2</v>
      </c>
      <c r="Q101" s="69">
        <f>+A!M49/(D!Q$94)</f>
        <v>7.5844367528043105E-2</v>
      </c>
      <c r="R101" s="69">
        <f>+A!N49/(D!R$94)</f>
        <v>6.9550308942755074E-2</v>
      </c>
      <c r="S101" s="69">
        <f>+A!O49/(D!S$94)</f>
        <v>0.2898346371621795</v>
      </c>
      <c r="T101" s="69">
        <f>+A!P49/(D!T$94)</f>
        <v>0.69424850346775868</v>
      </c>
      <c r="U101" s="69">
        <f>+A!Q49/(D!U$94)</f>
        <v>1.0387108318597906</v>
      </c>
      <c r="V101" s="69">
        <f>+A!R49/(D!V$94)</f>
        <v>0.65889096011243797</v>
      </c>
      <c r="W101" s="69">
        <f>+A!S49/(D!W$94)</f>
        <v>2.1354465772753628E-2</v>
      </c>
      <c r="X101" s="69">
        <f>+A!T49/(D!X$94)</f>
        <v>4.194563876698032E-2</v>
      </c>
      <c r="Y101" s="69">
        <f>+A!U49/(D!Y$94)</f>
        <v>5.4957986979273607E-2</v>
      </c>
      <c r="Z101" s="69">
        <f>+A!V49/(D!Z$94)</f>
        <v>1.2144346632040106E-2</v>
      </c>
      <c r="AA101" s="69">
        <f>+A!W49/(D!AA$94)</f>
        <v>1.1157910609517017E-2</v>
      </c>
      <c r="AB101" s="69">
        <f>+A!X49/(D!AB$94)</f>
        <v>8.6771012085274588E-3</v>
      </c>
      <c r="AC101" s="69">
        <f>+A!Y49/(D!AC$94)</f>
        <v>6.1394369158648378E-3</v>
      </c>
    </row>
    <row r="102" spans="6:29" x14ac:dyDescent="0.25">
      <c r="F102" s="212" t="s">
        <v>20</v>
      </c>
      <c r="G102" s="213"/>
      <c r="H102" s="69">
        <f>+A!D50/(D!H$94)</f>
        <v>6.7414056943322337E-2</v>
      </c>
      <c r="I102" s="69">
        <f>+A!E50/(D!I$94)</f>
        <v>0.10399955367596411</v>
      </c>
      <c r="J102" s="69">
        <f>+A!F50/(D!J$94)</f>
        <v>0.28422930586649053</v>
      </c>
      <c r="K102" s="69">
        <f>+A!G50/(D!K$94)</f>
        <v>0.26337940853827335</v>
      </c>
      <c r="L102" s="69">
        <f>+A!H50/(D!L$94)</f>
        <v>7.0992188228030606E-2</v>
      </c>
      <c r="M102" s="69">
        <f>+A!I50/(D!M$94)</f>
        <v>8.2315304215261037E-2</v>
      </c>
      <c r="N102" s="69">
        <f>+A!J50/(D!N$94)</f>
        <v>9.5923470879617528E-2</v>
      </c>
      <c r="O102" s="69">
        <f>+A!K50/(D!O$94)</f>
        <v>0.12768338508129892</v>
      </c>
      <c r="P102" s="69">
        <f>+A!L50/(D!P$94)</f>
        <v>0.18370324117491055</v>
      </c>
      <c r="Q102" s="69">
        <f>+A!M50/(D!Q$94)</f>
        <v>0.13089398099423583</v>
      </c>
      <c r="R102" s="69">
        <f>+A!N50/(D!R$94)</f>
        <v>0.12627018243645796</v>
      </c>
      <c r="S102" s="69">
        <f>+A!O50/(D!S$94)</f>
        <v>6.218065634804764E-2</v>
      </c>
      <c r="T102" s="69">
        <f>+A!P50/(D!T$94)</f>
        <v>5.552733894118568E-2</v>
      </c>
      <c r="U102" s="69">
        <f>+A!Q50/(D!U$94)</f>
        <v>0.61338795655130363</v>
      </c>
      <c r="V102" s="69">
        <f>+A!R50/(D!V$94)</f>
        <v>1.3496387108408259</v>
      </c>
      <c r="W102" s="69">
        <f>+A!S50/(D!W$94)</f>
        <v>0.73458168954090619</v>
      </c>
      <c r="X102" s="69">
        <f>+A!T50/(D!X$94)</f>
        <v>1.1470625203189941</v>
      </c>
      <c r="Y102" s="69">
        <f>+A!U50/(D!Y$94)</f>
        <v>1.4911332110047428</v>
      </c>
      <c r="Z102" s="69">
        <f>+A!V50/(D!Z$94)</f>
        <v>1.2472782840064818</v>
      </c>
      <c r="AA102" s="69">
        <f>+A!W50/(D!AA$94)</f>
        <v>1.0471718596940449</v>
      </c>
      <c r="AB102" s="69">
        <f>+A!X50/(D!AB$94)</f>
        <v>0.36155988846494469</v>
      </c>
      <c r="AC102" s="69">
        <f>+A!Y50/(D!AC$94)</f>
        <v>2.6642909049689391E-2</v>
      </c>
    </row>
    <row r="103" spans="6:29" x14ac:dyDescent="0.25">
      <c r="F103" s="208" t="s">
        <v>21</v>
      </c>
      <c r="G103" s="209"/>
      <c r="H103" s="69">
        <f>+A!D51/(D!H$94)</f>
        <v>7.098668389986211E-2</v>
      </c>
      <c r="I103" s="69">
        <f>+A!E51/(D!I$94)</f>
        <v>4.9121846768960767E-2</v>
      </c>
      <c r="J103" s="69">
        <f>+A!F51/(D!J$94)</f>
        <v>7.5605692644781189E-2</v>
      </c>
      <c r="K103" s="69">
        <f>+A!G51/(D!K$94)</f>
        <v>3.3975202506516755E-2</v>
      </c>
      <c r="L103" s="69">
        <f>+A!H51/(D!L$94)</f>
        <v>0.10888100993481709</v>
      </c>
      <c r="M103" s="69">
        <f>+A!I51/(D!M$94)</f>
        <v>0.13192366133809219</v>
      </c>
      <c r="N103" s="69">
        <f>+A!J51/(D!N$94)</f>
        <v>0.13942104471672606</v>
      </c>
      <c r="O103" s="69">
        <f>+A!K51/(D!O$94)</f>
        <v>2.7873822655572443E-2</v>
      </c>
      <c r="P103" s="69">
        <f>+A!L51/(D!P$94)</f>
        <v>7.7909820962178869E-2</v>
      </c>
      <c r="Q103" s="69">
        <f>+A!M51/(D!Q$94)</f>
        <v>7.385897124047025E-2</v>
      </c>
      <c r="R103" s="69">
        <f>+A!N51/(D!R$94)</f>
        <v>3.6921593151177691E-2</v>
      </c>
      <c r="S103" s="69">
        <f>+A!O51/(D!S$94)</f>
        <v>7.9799196393526908E-2</v>
      </c>
      <c r="T103" s="69">
        <f>+A!P51/(D!T$94)</f>
        <v>9.3585334346085083E-2</v>
      </c>
      <c r="U103" s="69">
        <f>+A!Q51/(D!U$94)</f>
        <v>0.15856683512802866</v>
      </c>
      <c r="V103" s="69">
        <f>+A!R51/(D!V$94)</f>
        <v>4.7125003317065789E-2</v>
      </c>
      <c r="W103" s="69">
        <f>+A!S51/(D!W$94)</f>
        <v>5.2103897245695904E-2</v>
      </c>
      <c r="X103" s="69">
        <f>+A!T51/(D!X$94)</f>
        <v>3.0970806752252805E-2</v>
      </c>
      <c r="Y103" s="69">
        <f>+A!U51/(D!Y$94)</f>
        <v>3.8242418596452943E-2</v>
      </c>
      <c r="Z103" s="69">
        <f>+A!V51/(D!Z$94)</f>
        <v>5.2757544169147793E-3</v>
      </c>
      <c r="AA103" s="69">
        <f>+A!W51/(D!AA$94)</f>
        <v>3.222855114778784E-4</v>
      </c>
      <c r="AB103" s="69">
        <f>+A!X51/(D!AB$94)</f>
        <v>1.9554713184193155E-2</v>
      </c>
      <c r="AC103" s="69">
        <f>+A!Y51/(D!AC$94)</f>
        <v>5.6853236165817942E-3</v>
      </c>
    </row>
    <row r="104" spans="6:29" x14ac:dyDescent="0.25">
      <c r="F104" s="212" t="s">
        <v>22</v>
      </c>
      <c r="G104" s="213"/>
      <c r="H104" s="69">
        <f>+A!D52/(D!H$94)</f>
        <v>2.5036755868799832</v>
      </c>
      <c r="I104" s="69">
        <f>+A!E52/(D!I$94)</f>
        <v>1.8855550530123064</v>
      </c>
      <c r="J104" s="69">
        <f>+A!F52/(D!J$94)</f>
        <v>2.0879751520476391</v>
      </c>
      <c r="K104" s="69">
        <f>+A!G52/(D!K$94)</f>
        <v>2.1224742997865866</v>
      </c>
      <c r="L104" s="69">
        <f>+A!H52/(D!L$94)</f>
        <v>2.1084851880295647</v>
      </c>
      <c r="M104" s="69">
        <f>+A!I52/(D!M$94)</f>
        <v>2.3280898716755263</v>
      </c>
      <c r="N104" s="69">
        <f>+A!J52/(D!N$94)</f>
        <v>2.862004907161289</v>
      </c>
      <c r="O104" s="69">
        <f>+A!K52/(D!O$94)</f>
        <v>2.3543933008703504</v>
      </c>
      <c r="P104" s="69">
        <f>+A!L52/(D!P$94)</f>
        <v>2.0667959808914769</v>
      </c>
      <c r="Q104" s="69">
        <f>+A!M52/(D!Q$94)</f>
        <v>2.4509660283409707</v>
      </c>
      <c r="R104" s="69">
        <f>+A!N52/(D!R$94)</f>
        <v>2.1564486230952973</v>
      </c>
      <c r="S104" s="69">
        <f>+A!O52/(D!S$94)</f>
        <v>2.4576082166938416</v>
      </c>
      <c r="T104" s="69">
        <f>+A!P52/(D!T$94)</f>
        <v>2.6266387055636113</v>
      </c>
      <c r="U104" s="69">
        <f>+A!Q52/(D!U$94)</f>
        <v>2.7699119981650546</v>
      </c>
      <c r="V104" s="69">
        <f>+A!R52/(D!V$94)</f>
        <v>2.4597358049032425</v>
      </c>
      <c r="W104" s="69">
        <f>+A!S52/(D!W$94)</f>
        <v>0.85537050661109437</v>
      </c>
      <c r="X104" s="69">
        <f>+A!T52/(D!X$94)</f>
        <v>1.0255277381678263</v>
      </c>
      <c r="Y104" s="69">
        <f>+A!U52/(D!Y$94)</f>
        <v>1.0569220193683673</v>
      </c>
      <c r="Z104" s="69">
        <f>+A!V52/(D!Z$94)</f>
        <v>1.1303507163202093</v>
      </c>
      <c r="AA104" s="69">
        <f>+A!W52/(D!AA$94)</f>
        <v>1.5912998386882542</v>
      </c>
      <c r="AB104" s="69">
        <f>+A!X52/(D!AB$94)</f>
        <v>1.4515608943290168</v>
      </c>
      <c r="AC104" s="69">
        <f>+A!Y52/(D!AC$94)</f>
        <v>0.85417502231275</v>
      </c>
    </row>
    <row r="105" spans="6:29" x14ac:dyDescent="0.25">
      <c r="F105" s="208" t="s">
        <v>23</v>
      </c>
      <c r="G105" s="209"/>
      <c r="H105" s="69">
        <f>+A!D53/(D!H$94)</f>
        <v>2.3178208183183608</v>
      </c>
      <c r="I105" s="69">
        <f>+A!E53/(D!I$94)</f>
        <v>1.7569884520394414</v>
      </c>
      <c r="J105" s="69">
        <f>+A!F53/(D!J$94)</f>
        <v>2.0748213786734739</v>
      </c>
      <c r="K105" s="69">
        <f>+A!G53/(D!K$94)</f>
        <v>2.188908326002053</v>
      </c>
      <c r="L105" s="69">
        <f>+A!H53/(D!L$94)</f>
        <v>2.6106400892393404</v>
      </c>
      <c r="M105" s="69">
        <f>+A!I53/(D!M$94)</f>
        <v>2.779008435546916</v>
      </c>
      <c r="N105" s="69">
        <f>+A!J53/(D!N$94)</f>
        <v>3.4455245685469373</v>
      </c>
      <c r="O105" s="69">
        <f>+A!K53/(D!O$94)</f>
        <v>2.3681315261360347</v>
      </c>
      <c r="P105" s="69">
        <f>+A!L53/(D!P$94)</f>
        <v>1.2618352085130069</v>
      </c>
      <c r="Q105" s="69">
        <f>+A!M53/(D!Q$94)</f>
        <v>2.462820853148727</v>
      </c>
      <c r="R105" s="69">
        <f>+A!N53/(D!R$94)</f>
        <v>2.3354500735939827</v>
      </c>
      <c r="S105" s="69">
        <f>+A!O53/(D!S$94)</f>
        <v>2.5697825300694181</v>
      </c>
      <c r="T105" s="69">
        <f>+A!P53/(D!T$94)</f>
        <v>4.6081370560618469</v>
      </c>
      <c r="U105" s="69">
        <f>+A!Q53/(D!U$94)</f>
        <v>6.4789868516553852</v>
      </c>
      <c r="V105" s="69">
        <f>+A!R53/(D!V$94)</f>
        <v>4.4459539681683742</v>
      </c>
      <c r="W105" s="69">
        <f>+A!S53/(D!W$94)</f>
        <v>1.1600368785708803</v>
      </c>
      <c r="X105" s="69">
        <f>+A!T53/(D!X$94)</f>
        <v>1.1850303275141452</v>
      </c>
      <c r="Y105" s="69">
        <f>+A!U53/(D!Y$94)</f>
        <v>1.365881229376869</v>
      </c>
      <c r="Z105" s="69">
        <f>+A!V53/(D!Z$94)</f>
        <v>0.91258763943682186</v>
      </c>
      <c r="AA105" s="69">
        <f>+A!W53/(D!AA$94)</f>
        <v>0.88573523230323825</v>
      </c>
      <c r="AB105" s="69">
        <f>+A!X53/(D!AB$94)</f>
        <v>0.66587574090387924</v>
      </c>
      <c r="AC105" s="69">
        <f>+A!Y53/(D!AC$94)</f>
        <v>0.2736324135852149</v>
      </c>
    </row>
    <row r="106" spans="6:29" x14ac:dyDescent="0.25">
      <c r="F106" s="212" t="s">
        <v>24</v>
      </c>
      <c r="G106" s="213"/>
      <c r="H106" s="69">
        <f>+A!D54/(D!H$94)</f>
        <v>1.2040842703717305</v>
      </c>
      <c r="I106" s="69">
        <f>+A!E54/(D!I$94)</f>
        <v>1.5010879988101369</v>
      </c>
      <c r="J106" s="69">
        <f>+A!F54/(D!J$94)</f>
        <v>2.3736496361499788</v>
      </c>
      <c r="K106" s="69">
        <f>+A!G54/(D!K$94)</f>
        <v>2.4154343906693172</v>
      </c>
      <c r="L106" s="69">
        <f>+A!H54/(D!L$94)</f>
        <v>1.5910887791340289</v>
      </c>
      <c r="M106" s="69">
        <f>+A!I54/(D!M$94)</f>
        <v>2.9518959892251386</v>
      </c>
      <c r="N106" s="69">
        <f>+A!J54/(D!N$94)</f>
        <v>4.1185311715345945</v>
      </c>
      <c r="O106" s="69">
        <f>+A!K54/(D!O$94)</f>
        <v>2.2797037302100556</v>
      </c>
      <c r="P106" s="69">
        <f>+A!L54/(D!P$94)</f>
        <v>0.79790905423550229</v>
      </c>
      <c r="Q106" s="69">
        <f>+A!M54/(D!Q$94)</f>
        <v>3.2196921755432291</v>
      </c>
      <c r="R106" s="69">
        <f>+A!N54/(D!R$94)</f>
        <v>4.3485053037869568</v>
      </c>
      <c r="S106" s="69">
        <f>+A!O54/(D!S$94)</f>
        <v>4.9164468954101563</v>
      </c>
      <c r="T106" s="69">
        <f>+A!P54/(D!T$94)</f>
        <v>6.6250759871786791</v>
      </c>
      <c r="U106" s="69">
        <f>+A!Q54/(D!U$94)</f>
        <v>3.4436815179491957</v>
      </c>
      <c r="V106" s="69">
        <f>+A!R54/(D!V$94)</f>
        <v>2.372146656505111</v>
      </c>
      <c r="W106" s="69">
        <f>+A!S54/(D!W$94)</f>
        <v>0.55872437909298756</v>
      </c>
      <c r="X106" s="69">
        <f>+A!T54/(D!X$94)</f>
        <v>0.5072855403224269</v>
      </c>
      <c r="Y106" s="69">
        <f>+A!U54/(D!Y$94)</f>
        <v>0.61744426229891292</v>
      </c>
      <c r="Z106" s="69">
        <f>+A!V54/(D!Z$94)</f>
        <v>0.38774467849931621</v>
      </c>
      <c r="AA106" s="69">
        <f>+A!W54/(D!AA$94)</f>
        <v>0.34722416779567544</v>
      </c>
      <c r="AB106" s="69">
        <f>+A!X54/(D!AB$94)</f>
        <v>0.35996209533704321</v>
      </c>
      <c r="AC106" s="69">
        <f>+A!Y54/(D!AC$94)</f>
        <v>0.24002885432638635</v>
      </c>
    </row>
    <row r="107" spans="6:29" x14ac:dyDescent="0.25">
      <c r="F107" s="208" t="s">
        <v>25</v>
      </c>
      <c r="G107" s="209"/>
      <c r="H107" s="69">
        <f>+A!D55/(D!H$94)</f>
        <v>2.3738511657090586</v>
      </c>
      <c r="I107" s="69">
        <f>+A!E55/(D!I$94)</f>
        <v>1.3335991381968768</v>
      </c>
      <c r="J107" s="69">
        <f>+A!F55/(D!J$94)</f>
        <v>1.3460149153780718</v>
      </c>
      <c r="K107" s="69">
        <f>+A!G55/(D!K$94)</f>
        <v>1.7586904571430351</v>
      </c>
      <c r="L107" s="69">
        <f>+A!H55/(D!L$94)</f>
        <v>1.7357104236093248</v>
      </c>
      <c r="M107" s="69">
        <f>+A!I55/(D!M$94)</f>
        <v>2.363960427016877</v>
      </c>
      <c r="N107" s="69">
        <f>+A!J55/(D!N$94)</f>
        <v>3.1596671418169735</v>
      </c>
      <c r="O107" s="69">
        <f>+A!K55/(D!O$94)</f>
        <v>1.9033364028228701</v>
      </c>
      <c r="P107" s="69">
        <f>+A!L55/(D!P$94)</f>
        <v>0.99944638123263152</v>
      </c>
      <c r="Q107" s="69">
        <f>+A!M55/(D!Q$94)</f>
        <v>1.7502964027514483</v>
      </c>
      <c r="R107" s="69">
        <f>+A!N55/(D!R$94)</f>
        <v>2.0649894594541514</v>
      </c>
      <c r="S107" s="69">
        <f>+A!O55/(D!S$94)</f>
        <v>2.6759562399433445</v>
      </c>
      <c r="T107" s="69">
        <f>+A!P55/(D!T$94)</f>
        <v>6.1315622038294286</v>
      </c>
      <c r="U107" s="69">
        <f>+A!Q55/(D!U$94)</f>
        <v>5.2807804415909025</v>
      </c>
      <c r="V107" s="69">
        <f>+A!R55/(D!V$94)</f>
        <v>2.2970611010938691</v>
      </c>
      <c r="W107" s="69">
        <f>+A!S55/(D!W$94)</f>
        <v>1.0939126431884842</v>
      </c>
      <c r="X107" s="69">
        <f>+A!T55/(D!X$94)</f>
        <v>0.79461952948252934</v>
      </c>
      <c r="Y107" s="69">
        <f>+A!U55/(D!Y$94)</f>
        <v>0.87438299514838069</v>
      </c>
      <c r="Z107" s="69">
        <f>+A!V55/(D!Z$94)</f>
        <v>0.40811020014620819</v>
      </c>
      <c r="AA107" s="69">
        <f>+A!W55/(D!AA$94)</f>
        <v>0.22986121777174751</v>
      </c>
      <c r="AB107" s="69">
        <f>+A!X55/(D!AB$94)</f>
        <v>0.18956005910070647</v>
      </c>
      <c r="AC107" s="69">
        <f>+A!Y55/(D!AC$94)</f>
        <v>9.0558893915626604E-2</v>
      </c>
    </row>
    <row r="108" spans="6:29" ht="15.75" thickBot="1" x14ac:dyDescent="0.3">
      <c r="F108" s="210" t="s">
        <v>26</v>
      </c>
      <c r="G108" s="211"/>
      <c r="H108" s="70">
        <f>+A!D56/(D!H$94)</f>
        <v>6.1009144768285053E-3</v>
      </c>
      <c r="I108" s="70">
        <f>+A!E56/(D!I$94)</f>
        <v>2.5730724456595473E-7</v>
      </c>
      <c r="J108" s="70">
        <f>+A!F56/(D!J$94)</f>
        <v>1.5938569636722719E-7</v>
      </c>
      <c r="K108" s="70">
        <f>+A!G56/(D!K$94)</f>
        <v>0</v>
      </c>
      <c r="L108" s="70">
        <f>+A!H56/(D!L$94)</f>
        <v>4.9892001982911554E-7</v>
      </c>
      <c r="M108" s="70">
        <f>+A!I56/(D!M$94)</f>
        <v>0</v>
      </c>
      <c r="N108" s="70">
        <f>+A!J56/(D!N$94)</f>
        <v>0</v>
      </c>
      <c r="O108" s="70">
        <f>+A!K56/(D!O$94)</f>
        <v>0</v>
      </c>
      <c r="P108" s="70">
        <f>+A!L56/(D!P$94)</f>
        <v>6.2840218950228582E-5</v>
      </c>
      <c r="Q108" s="70">
        <f>+A!M56/(D!Q$94)</f>
        <v>2.3168081614234379E-4</v>
      </c>
      <c r="R108" s="70">
        <f>+A!N56/(D!R$94)</f>
        <v>1.332728238774562E-3</v>
      </c>
      <c r="S108" s="70">
        <f>+A!O56/(D!S$94)</f>
        <v>5.8528762218818529E-4</v>
      </c>
      <c r="T108" s="70">
        <f>+A!P56/(D!T$94)</f>
        <v>4.806609048711119E-4</v>
      </c>
      <c r="U108" s="70">
        <f>+A!Q56/(D!U$94)</f>
        <v>3.1235854787361452E-4</v>
      </c>
      <c r="V108" s="70">
        <f>+A!R56/(D!V$94)</f>
        <v>1.1021476298588915E-3</v>
      </c>
      <c r="W108" s="70">
        <f>+A!S56/(D!W$94)</f>
        <v>1.8370264611138431E-4</v>
      </c>
      <c r="X108" s="70">
        <f>+A!T56/(D!X$94)</f>
        <v>2.6975823301967754E-4</v>
      </c>
      <c r="Y108" s="70">
        <f>+A!U56/(D!Y$94)</f>
        <v>3.6922607430928578E-4</v>
      </c>
      <c r="Z108" s="70">
        <f>+A!V56/(D!Z$94)</f>
        <v>2.7202316760141141E-4</v>
      </c>
      <c r="AA108" s="70">
        <f>+A!W56/(D!AA$94)</f>
        <v>1.422966935415057E-4</v>
      </c>
      <c r="AB108" s="70">
        <f>+A!X56/(D!AB$94)</f>
        <v>5.2248632484374062E-4</v>
      </c>
      <c r="AC108" s="70">
        <f>+A!Y56/(D!AC$94)</f>
        <v>1.0526492845484103E-3</v>
      </c>
    </row>
    <row r="109" spans="6:29" x14ac:dyDescent="0.25">
      <c r="F109" s="1" t="s">
        <v>57</v>
      </c>
      <c r="I109" s="77"/>
    </row>
    <row r="110" spans="6:29" ht="15.75" thickBot="1" x14ac:dyDescent="0.3"/>
    <row r="111" spans="6:29" ht="15.75" thickBot="1" x14ac:dyDescent="0.3">
      <c r="F111" s="8" t="s">
        <v>15</v>
      </c>
      <c r="G111" s="9"/>
      <c r="H111" s="18">
        <v>1995</v>
      </c>
      <c r="I111" s="10">
        <v>1996</v>
      </c>
      <c r="J111" s="18">
        <v>1997</v>
      </c>
      <c r="K111" s="10">
        <v>1998</v>
      </c>
      <c r="L111" s="18">
        <v>1999</v>
      </c>
      <c r="M111" s="10">
        <v>2000</v>
      </c>
      <c r="N111" s="18">
        <v>2001</v>
      </c>
      <c r="O111" s="10">
        <v>2002</v>
      </c>
      <c r="P111" s="18">
        <v>2003</v>
      </c>
      <c r="Q111" s="10">
        <v>2004</v>
      </c>
      <c r="R111" s="18">
        <v>2005</v>
      </c>
      <c r="S111" s="10">
        <v>2006</v>
      </c>
      <c r="T111" s="18">
        <v>2007</v>
      </c>
      <c r="U111" s="10">
        <v>2008</v>
      </c>
      <c r="V111" s="18">
        <v>2009</v>
      </c>
      <c r="W111" s="10">
        <v>2010</v>
      </c>
      <c r="X111" s="18">
        <v>2011</v>
      </c>
      <c r="Y111" s="10">
        <v>2012</v>
      </c>
      <c r="Z111" s="18">
        <v>2013</v>
      </c>
      <c r="AA111" s="10">
        <v>2014</v>
      </c>
      <c r="AB111" s="18">
        <v>2015</v>
      </c>
      <c r="AC111" s="11">
        <v>2016</v>
      </c>
    </row>
    <row r="112" spans="6:29" ht="15.75" thickBot="1" x14ac:dyDescent="0.3">
      <c r="F112" s="185" t="s">
        <v>27</v>
      </c>
      <c r="G112" s="186"/>
      <c r="H112" s="66">
        <f>+B!E46/(D!H$94)</f>
        <v>14.995268104861585</v>
      </c>
      <c r="I112" s="66">
        <f>+B!F46/(D!I$94)</f>
        <v>13.500931048248663</v>
      </c>
      <c r="J112" s="66">
        <f>+B!G46/(D!J$94)</f>
        <v>14.995727562631684</v>
      </c>
      <c r="K112" s="66">
        <f>+B!H46/(D!K$94)</f>
        <v>13.329616944502813</v>
      </c>
      <c r="L112" s="66">
        <f>+B!I46/(D!L$94)</f>
        <v>10.077449990278947</v>
      </c>
      <c r="M112" s="66">
        <f>+B!J46/(D!M$94)</f>
        <v>9.4602108236350091</v>
      </c>
      <c r="N112" s="66">
        <f>+B!K46/(D!N$94)</f>
        <v>8.0718559769551135</v>
      </c>
      <c r="O112" s="66">
        <f>+B!L46/(D!O$94)</f>
        <v>8.0468053857713322</v>
      </c>
      <c r="P112" s="66">
        <f>+B!M46/(D!P$94)</f>
        <v>7.6825301228496894</v>
      </c>
      <c r="Q112" s="66">
        <f>+B!N46/(D!Q$94)</f>
        <v>8.9868794176093267</v>
      </c>
      <c r="R112" s="66">
        <f>+B!O46/(D!R$94)</f>
        <v>8.317900659853068</v>
      </c>
      <c r="S112" s="66">
        <f>+B!P46/(D!S$94)</f>
        <v>9.2109873688896791</v>
      </c>
      <c r="T112" s="66">
        <f>+B!Q46/(D!T$94)</f>
        <v>6.5855709082112233</v>
      </c>
      <c r="U112" s="66">
        <f>+B!R46/(D!U$94)</f>
        <v>4.9106284880810005</v>
      </c>
      <c r="V112" s="66">
        <f>+B!S46/(D!V$94)</f>
        <v>2.4095118929250874</v>
      </c>
      <c r="W112" s="66">
        <f>+B!T46/(D!W$94)</f>
        <v>1.0617645755959977</v>
      </c>
      <c r="X112" s="66">
        <f>+B!U46/(D!X$94)</f>
        <v>1.6788021195475389</v>
      </c>
      <c r="Y112" s="66">
        <f>+B!V46/(D!Y$94)</f>
        <v>1.425146258747787</v>
      </c>
      <c r="Z112" s="66">
        <f>+B!W46/(D!Z$94)</f>
        <v>1.1337814707950749</v>
      </c>
      <c r="AA112" s="66">
        <f>+B!X46/(D!AA$94)</f>
        <v>1.1627701176008904</v>
      </c>
      <c r="AB112" s="66">
        <f>+B!Y46/(D!AB$94)</f>
        <v>1.0020528550547909</v>
      </c>
      <c r="AC112" s="66">
        <f>+B!Z46/(D!AC$94)</f>
        <v>0.67221406783538207</v>
      </c>
    </row>
    <row r="113" spans="6:29" x14ac:dyDescent="0.25">
      <c r="F113" s="208" t="s">
        <v>17</v>
      </c>
      <c r="G113" s="209"/>
      <c r="H113" s="68">
        <f>+B!E47/(D!H$94)</f>
        <v>1.7289678289828239</v>
      </c>
      <c r="I113" s="68">
        <f>+B!F47/(D!I$94)</f>
        <v>1.326599753315006</v>
      </c>
      <c r="J113" s="68">
        <f>+B!G47/(D!J$94)</f>
        <v>1.1223362449371201</v>
      </c>
      <c r="K113" s="68">
        <f>+B!H47/(D!K$94)</f>
        <v>1.2522457199784782</v>
      </c>
      <c r="L113" s="68">
        <f>+B!I47/(D!L$94)</f>
        <v>0.80576693589516057</v>
      </c>
      <c r="M113" s="68">
        <f>+B!J47/(D!M$94)</f>
        <v>0.64455383015906698</v>
      </c>
      <c r="N113" s="68">
        <f>+B!K47/(D!N$94)</f>
        <v>0.608180400175521</v>
      </c>
      <c r="O113" s="68">
        <f>+B!L47/(D!O$94)</f>
        <v>0.32129148562202686</v>
      </c>
      <c r="P113" s="68">
        <f>+B!M47/(D!P$94)</f>
        <v>0.34842760615904905</v>
      </c>
      <c r="Q113" s="68">
        <f>+B!N47/(D!Q$94)</f>
        <v>0.31244772623150363</v>
      </c>
      <c r="R113" s="68">
        <f>+B!O47/(D!R$94)</f>
        <v>0.19557389984575074</v>
      </c>
      <c r="S113" s="68">
        <f>+B!P47/(D!S$94)</f>
        <v>0.19381159164045392</v>
      </c>
      <c r="T113" s="68">
        <f>+B!Q47/(D!T$94)</f>
        <v>0.16558672471645658</v>
      </c>
      <c r="U113" s="68">
        <f>+B!R47/(D!U$94)</f>
        <v>5.7958708517725117E-2</v>
      </c>
      <c r="V113" s="68">
        <f>+B!S47/(D!V$94)</f>
        <v>3.9196559406435585E-2</v>
      </c>
      <c r="W113" s="68">
        <f>+B!T47/(D!W$94)</f>
        <v>9.2635454556921695E-3</v>
      </c>
      <c r="X113" s="68">
        <f>+B!U47/(D!X$94)</f>
        <v>8.9833686397045309E-3</v>
      </c>
      <c r="Y113" s="68">
        <f>+B!V47/(D!Y$94)</f>
        <v>2.2440666352250694E-3</v>
      </c>
      <c r="Z113" s="68">
        <f>+B!W47/(D!Z$94)</f>
        <v>4.9105020098394502E-3</v>
      </c>
      <c r="AA113" s="68">
        <f>+B!X47/(D!AA$94)</f>
        <v>8.8494682834512235E-3</v>
      </c>
      <c r="AB113" s="68">
        <f>+B!Y47/(D!AB$94)</f>
        <v>7.8571906195234152E-3</v>
      </c>
      <c r="AC113" s="68">
        <f>+B!Z47/(D!AC$94)</f>
        <v>2.7170115224757867E-3</v>
      </c>
    </row>
    <row r="114" spans="6:29" x14ac:dyDescent="0.25">
      <c r="F114" s="212" t="s">
        <v>18</v>
      </c>
      <c r="G114" s="213"/>
      <c r="H114" s="69">
        <f>+B!E48/(D!H$94)</f>
        <v>0.29017373745099806</v>
      </c>
      <c r="I114" s="69">
        <f>+B!F48/(D!I$94)</f>
        <v>0.38137358300052043</v>
      </c>
      <c r="J114" s="69">
        <f>+B!G48/(D!J$94)</f>
        <v>0.38617511619543643</v>
      </c>
      <c r="K114" s="69">
        <f>+B!H48/(D!K$94)</f>
        <v>0.3784474870851659</v>
      </c>
      <c r="L114" s="69">
        <f>+B!I48/(D!L$94)</f>
        <v>0.69847707472590781</v>
      </c>
      <c r="M114" s="69">
        <f>+B!J48/(D!M$94)</f>
        <v>0.42261893567769832</v>
      </c>
      <c r="N114" s="69">
        <f>+B!K48/(D!N$94)</f>
        <v>0.54082430908822399</v>
      </c>
      <c r="O114" s="69">
        <f>+B!L48/(D!O$94)</f>
        <v>0.38205682704360572</v>
      </c>
      <c r="P114" s="69">
        <f>+B!M48/(D!P$94)</f>
        <v>0.23282389836662912</v>
      </c>
      <c r="Q114" s="69">
        <f>+B!N48/(D!Q$94)</f>
        <v>0.13407896014200066</v>
      </c>
      <c r="R114" s="69">
        <f>+B!O48/(D!R$94)</f>
        <v>0.11168982861236078</v>
      </c>
      <c r="S114" s="69">
        <f>+B!P48/(D!S$94)</f>
        <v>8.4191608954473307E-2</v>
      </c>
      <c r="T114" s="69">
        <f>+B!Q48/(D!T$94)</f>
        <v>2.9024065855416253E-3</v>
      </c>
      <c r="U114" s="69">
        <f>+B!R48/(D!U$94)</f>
        <v>1.9840567387733889E-3</v>
      </c>
      <c r="V114" s="69">
        <f>+B!S48/(D!V$94)</f>
        <v>2.1454127790308873E-3</v>
      </c>
      <c r="W114" s="69">
        <f>+B!T48/(D!W$94)</f>
        <v>1.4805229171686327E-3</v>
      </c>
      <c r="X114" s="69">
        <f>+B!U48/(D!X$94)</f>
        <v>2.118994880815914E-3</v>
      </c>
      <c r="Y114" s="69">
        <f>+B!V48/(D!Y$94)</f>
        <v>4.1625635643725159E-3</v>
      </c>
      <c r="Z114" s="69">
        <f>+B!W48/(D!Z$94)</f>
        <v>1.2068695358637685E-3</v>
      </c>
      <c r="AA114" s="69">
        <f>+B!X48/(D!AA$94)</f>
        <v>7.8093428071037492E-4</v>
      </c>
      <c r="AB114" s="69">
        <f>+B!Y48/(D!AB$94)</f>
        <v>3.5244423697124525E-3</v>
      </c>
      <c r="AC114" s="69">
        <f>+B!Z48/(D!AC$94)</f>
        <v>2.6454834559074962E-4</v>
      </c>
    </row>
    <row r="115" spans="6:29" x14ac:dyDescent="0.25">
      <c r="F115" s="208" t="s">
        <v>19</v>
      </c>
      <c r="G115" s="209"/>
      <c r="H115" s="69">
        <f>+B!E49/(D!H$94)</f>
        <v>0.37489660523254703</v>
      </c>
      <c r="I115" s="69">
        <f>+B!F49/(D!I$94)</f>
        <v>0.4563299519685346</v>
      </c>
      <c r="J115" s="69">
        <f>+B!G49/(D!J$94)</f>
        <v>0.47998792446896427</v>
      </c>
      <c r="K115" s="69">
        <f>+B!H49/(D!K$94)</f>
        <v>0.39290729936831081</v>
      </c>
      <c r="L115" s="69">
        <f>+B!I49/(D!L$94)</f>
        <v>0.22181709095452012</v>
      </c>
      <c r="M115" s="69">
        <f>+B!J49/(D!M$94)</f>
        <v>0.32491242434449075</v>
      </c>
      <c r="N115" s="69">
        <f>+B!K49/(D!N$94)</f>
        <v>0.18661078664950476</v>
      </c>
      <c r="O115" s="69">
        <f>+B!L49/(D!O$94)</f>
        <v>0.22729652829176225</v>
      </c>
      <c r="P115" s="69">
        <f>+B!M49/(D!P$94)</f>
        <v>0.19236224313652395</v>
      </c>
      <c r="Q115" s="69">
        <f>+B!N49/(D!Q$94)</f>
        <v>0.11931606447355037</v>
      </c>
      <c r="R115" s="69">
        <f>+B!O49/(D!R$94)</f>
        <v>9.0844260886407402E-2</v>
      </c>
      <c r="S115" s="69">
        <f>+B!P49/(D!S$94)</f>
        <v>8.2424035661134973E-2</v>
      </c>
      <c r="T115" s="69">
        <f>+B!Q49/(D!T$94)</f>
        <v>6.6769602985906285E-2</v>
      </c>
      <c r="U115" s="69">
        <f>+B!R49/(D!U$94)</f>
        <v>7.2724451623821726E-2</v>
      </c>
      <c r="V115" s="69">
        <f>+B!S49/(D!V$94)</f>
        <v>3.164888430903285E-2</v>
      </c>
      <c r="W115" s="69">
        <f>+B!T49/(D!W$94)</f>
        <v>1.6295674805088412E-2</v>
      </c>
      <c r="X115" s="69">
        <f>+B!U49/(D!X$94)</f>
        <v>1.5784847208621958E-2</v>
      </c>
      <c r="Y115" s="69">
        <f>+B!V49/(D!Y$94)</f>
        <v>2.5626777791511051E-2</v>
      </c>
      <c r="Z115" s="69">
        <f>+B!W49/(D!Z$94)</f>
        <v>4.0182033675328535E-2</v>
      </c>
      <c r="AA115" s="69">
        <f>+B!X49/(D!AA$94)</f>
        <v>7.6231667165553817E-3</v>
      </c>
      <c r="AB115" s="69">
        <f>+B!Y49/(D!AB$94)</f>
        <v>2.1829887886902735E-3</v>
      </c>
      <c r="AC115" s="69">
        <f>+B!Z49/(D!AC$94)</f>
        <v>1.6753760874172775E-2</v>
      </c>
    </row>
    <row r="116" spans="6:29" x14ac:dyDescent="0.25">
      <c r="F116" s="212" t="s">
        <v>20</v>
      </c>
      <c r="G116" s="213"/>
      <c r="H116" s="69">
        <f>+B!E50/(D!H$94)</f>
        <v>2.1207092491358033</v>
      </c>
      <c r="I116" s="69">
        <f>+B!F50/(D!I$94)</f>
        <v>1.6137934504753819</v>
      </c>
      <c r="J116" s="69">
        <f>+B!G50/(D!J$94)</f>
        <v>2.0580174478373983</v>
      </c>
      <c r="K116" s="69">
        <f>+B!H50/(D!K$94)</f>
        <v>1.8856786638839735</v>
      </c>
      <c r="L116" s="69">
        <f>+B!I50/(D!L$94)</f>
        <v>2.0900254141600838</v>
      </c>
      <c r="M116" s="69">
        <f>+B!J50/(D!M$94)</f>
        <v>1.5277636302896547</v>
      </c>
      <c r="N116" s="69">
        <f>+B!K50/(D!N$94)</f>
        <v>0.52611081801224868</v>
      </c>
      <c r="O116" s="69">
        <f>+B!L50/(D!O$94)</f>
        <v>0.79858304120722867</v>
      </c>
      <c r="P116" s="69">
        <f>+B!M50/(D!P$94)</f>
        <v>0.67300579670342997</v>
      </c>
      <c r="Q116" s="69">
        <f>+B!N50/(D!Q$94)</f>
        <v>0.65596973161430205</v>
      </c>
      <c r="R116" s="69">
        <f>+B!O50/(D!R$94)</f>
        <v>0.54548231196930519</v>
      </c>
      <c r="S116" s="69">
        <f>+B!P50/(D!S$94)</f>
        <v>1.1112926111331216</v>
      </c>
      <c r="T116" s="69">
        <f>+B!Q50/(D!T$94)</f>
        <v>0.28330671628269699</v>
      </c>
      <c r="U116" s="69">
        <f>+B!R50/(D!U$94)</f>
        <v>0.29203127742218365</v>
      </c>
      <c r="V116" s="69">
        <f>+B!S50/(D!V$94)</f>
        <v>0.27272765544598976</v>
      </c>
      <c r="W116" s="69">
        <f>+B!T50/(D!W$94)</f>
        <v>5.8668770486670428E-2</v>
      </c>
      <c r="X116" s="69">
        <f>+B!U50/(D!X$94)</f>
        <v>0.16518071677122542</v>
      </c>
      <c r="Y116" s="69">
        <f>+B!V50/(D!Y$94)</f>
        <v>0.24600235543020038</v>
      </c>
      <c r="Z116" s="69">
        <f>+B!W50/(D!Z$94)</f>
        <v>0.16265410165362515</v>
      </c>
      <c r="AA116" s="69">
        <f>+B!X50/(D!AA$94)</f>
        <v>0.17384394136243783</v>
      </c>
      <c r="AB116" s="69">
        <f>+B!Y50/(D!AB$94)</f>
        <v>0.1453048344958732</v>
      </c>
      <c r="AC116" s="69">
        <f>+B!Z50/(D!AC$94)</f>
        <v>1.2743671733314399E-2</v>
      </c>
    </row>
    <row r="117" spans="6:29" x14ac:dyDescent="0.25">
      <c r="F117" s="208" t="s">
        <v>21</v>
      </c>
      <c r="G117" s="209"/>
      <c r="H117" s="69">
        <f>+B!E51/(D!H$94)</f>
        <v>2.1887682931590389E-3</v>
      </c>
      <c r="I117" s="69">
        <f>+B!F51/(D!I$94)</f>
        <v>7.5971713647361187E-3</v>
      </c>
      <c r="J117" s="69">
        <f>+B!G51/(D!J$94)</f>
        <v>4.2076323740276285E-3</v>
      </c>
      <c r="K117" s="69">
        <f>+B!H51/(D!K$94)</f>
        <v>2.6334838574289979E-3</v>
      </c>
      <c r="L117" s="69">
        <f>+B!I51/(D!L$94)</f>
        <v>4.2169694710414186E-2</v>
      </c>
      <c r="M117" s="69">
        <f>+B!J51/(D!M$94)</f>
        <v>1.9276634072911462E-2</v>
      </c>
      <c r="N117" s="69">
        <f>+B!K51/(D!N$94)</f>
        <v>2.4354924986039468E-3</v>
      </c>
      <c r="O117" s="69">
        <f>+B!L51/(D!O$94)</f>
        <v>1.7459826168561446E-4</v>
      </c>
      <c r="P117" s="69">
        <f>+B!M51/(D!P$94)</f>
        <v>0</v>
      </c>
      <c r="Q117" s="69">
        <f>+B!N51/(D!Q$94)</f>
        <v>2.6555657623748225E-5</v>
      </c>
      <c r="R117" s="69">
        <f>+B!O51/(D!R$94)</f>
        <v>8.4526272220804559E-4</v>
      </c>
      <c r="S117" s="69">
        <f>+B!P51/(D!S$94)</f>
        <v>0</v>
      </c>
      <c r="T117" s="69">
        <f>+B!Q51/(D!T$94)</f>
        <v>6.2347982605226018E-5</v>
      </c>
      <c r="U117" s="69">
        <f>+B!R51/(D!U$94)</f>
        <v>1.6312649528106364E-6</v>
      </c>
      <c r="V117" s="69">
        <f>+B!S51/(D!V$94)</f>
        <v>6.4493594476931402E-6</v>
      </c>
      <c r="W117" s="69">
        <f>+B!T51/(D!W$94)</f>
        <v>2.0185829017477664E-4</v>
      </c>
      <c r="X117" s="69">
        <f>+B!U51/(D!X$94)</f>
        <v>2.3882641675350945E-3</v>
      </c>
      <c r="Y117" s="69">
        <f>+B!V51/(D!Y$94)</f>
        <v>7.0796681308280141E-3</v>
      </c>
      <c r="Z117" s="69">
        <f>+B!W51/(D!Z$94)</f>
        <v>2.4264857931364382E-2</v>
      </c>
      <c r="AA117" s="69">
        <f>+B!X51/(D!AA$94)</f>
        <v>1.2352202295113366E-3</v>
      </c>
      <c r="AB117" s="69">
        <f>+B!Y51/(D!AB$94)</f>
        <v>1.625739791647692E-3</v>
      </c>
      <c r="AC117" s="69">
        <f>+B!Z51/(D!AC$94)</f>
        <v>1.2635657413823281E-3</v>
      </c>
    </row>
    <row r="118" spans="6:29" x14ac:dyDescent="0.25">
      <c r="F118" s="212" t="s">
        <v>22</v>
      </c>
      <c r="G118" s="213"/>
      <c r="H118" s="69">
        <f>+B!E52/(D!H$94)</f>
        <v>2.3877657787923181</v>
      </c>
      <c r="I118" s="69">
        <f>+B!F52/(D!I$94)</f>
        <v>2.6679456304317402</v>
      </c>
      <c r="J118" s="69">
        <f>+B!G52/(D!J$94)</f>
        <v>3.0729417124861413</v>
      </c>
      <c r="K118" s="69">
        <f>+B!H52/(D!K$94)</f>
        <v>2.9990941442944723</v>
      </c>
      <c r="L118" s="69">
        <f>+B!I52/(D!L$94)</f>
        <v>2.5400882501413693</v>
      </c>
      <c r="M118" s="69">
        <f>+B!J52/(D!M$94)</f>
        <v>2.6231704499439039</v>
      </c>
      <c r="N118" s="69">
        <f>+B!K52/(D!N$94)</f>
        <v>2.8404210430040187</v>
      </c>
      <c r="O118" s="69">
        <f>+B!L52/(D!O$94)</f>
        <v>2.7273447861913107</v>
      </c>
      <c r="P118" s="69">
        <f>+B!M52/(D!P$94)</f>
        <v>1.8833323352135589</v>
      </c>
      <c r="Q118" s="69">
        <f>+B!N52/(D!Q$94)</f>
        <v>2.6444880386204432</v>
      </c>
      <c r="R118" s="69">
        <f>+B!O52/(D!R$94)</f>
        <v>2.5217848691922047</v>
      </c>
      <c r="S118" s="69">
        <f>+B!P52/(D!S$94)</f>
        <v>2.5287436100598182</v>
      </c>
      <c r="T118" s="69">
        <f>+B!Q52/(D!T$94)</f>
        <v>1.7183069727145022</v>
      </c>
      <c r="U118" s="69">
        <f>+B!R52/(D!U$94)</f>
        <v>1.3806189574116829</v>
      </c>
      <c r="V118" s="69">
        <f>+B!S52/(D!V$94)</f>
        <v>0.624611720804365</v>
      </c>
      <c r="W118" s="69">
        <f>+B!T52/(D!W$94)</f>
        <v>0.40214606313452289</v>
      </c>
      <c r="X118" s="69">
        <f>+B!U52/(D!X$94)</f>
        <v>0.6823448118750689</v>
      </c>
      <c r="Y118" s="69">
        <f>+B!V52/(D!Y$94)</f>
        <v>0.68386355814062416</v>
      </c>
      <c r="Z118" s="69">
        <f>+B!W52/(D!Z$94)</f>
        <v>0.63658520485948999</v>
      </c>
      <c r="AA118" s="69">
        <f>+B!X52/(D!AA$94)</f>
        <v>0.76434417478714911</v>
      </c>
      <c r="AB118" s="69">
        <f>+B!Y52/(D!AB$94)</f>
        <v>0.54584201755789696</v>
      </c>
      <c r="AC118" s="69">
        <f>+B!Z52/(D!AC$94)</f>
        <v>0.40288717016646225</v>
      </c>
    </row>
    <row r="119" spans="6:29" x14ac:dyDescent="0.25">
      <c r="F119" s="208" t="s">
        <v>23</v>
      </c>
      <c r="G119" s="209"/>
      <c r="H119" s="69">
        <f>+B!E53/(D!H$94)</f>
        <v>4.4961140006919269</v>
      </c>
      <c r="I119" s="69">
        <f>+B!F53/(D!I$94)</f>
        <v>3.8836854734392952</v>
      </c>
      <c r="J119" s="69">
        <f>+B!G53/(D!J$94)</f>
        <v>4.6128050182713549</v>
      </c>
      <c r="K119" s="69">
        <f>+B!H53/(D!K$94)</f>
        <v>3.9026026157641329</v>
      </c>
      <c r="L119" s="69">
        <f>+B!I53/(D!L$94)</f>
        <v>2.7136807298192469</v>
      </c>
      <c r="M119" s="69">
        <f>+B!J53/(D!M$94)</f>
        <v>3.0265820501490133</v>
      </c>
      <c r="N119" s="69">
        <f>+B!K53/(D!N$94)</f>
        <v>2.5635229057746565</v>
      </c>
      <c r="O119" s="69">
        <f>+B!L53/(D!O$94)</f>
        <v>2.6596251262655146</v>
      </c>
      <c r="P119" s="69">
        <f>+B!M53/(D!P$94)</f>
        <v>3.3536216883428565</v>
      </c>
      <c r="Q119" s="69">
        <f>+B!N53/(D!Q$94)</f>
        <v>4.0712392177136394</v>
      </c>
      <c r="R119" s="69">
        <f>+B!O53/(D!R$94)</f>
        <v>3.7299574742382231</v>
      </c>
      <c r="S119" s="69">
        <f>+B!P53/(D!S$94)</f>
        <v>3.3344737428214679</v>
      </c>
      <c r="T119" s="69">
        <f>+B!Q53/(D!T$94)</f>
        <v>3.1666741747442475</v>
      </c>
      <c r="U119" s="69">
        <f>+B!R53/(D!U$94)</f>
        <v>2.7978821834765593</v>
      </c>
      <c r="V119" s="69">
        <f>+B!S53/(D!V$94)</f>
        <v>1.3085778802614687</v>
      </c>
      <c r="W119" s="69">
        <f>+B!T53/(D!W$94)</f>
        <v>0.49988936130020917</v>
      </c>
      <c r="X119" s="69">
        <f>+B!U53/(D!X$94)</f>
        <v>0.72680206343940423</v>
      </c>
      <c r="Y119" s="69">
        <f>+B!V53/(D!Y$94)</f>
        <v>0.39307063727096625</v>
      </c>
      <c r="Z119" s="69">
        <f>+B!W53/(D!Z$94)</f>
        <v>0.20798875981534251</v>
      </c>
      <c r="AA119" s="69">
        <f>+B!X53/(D!AA$94)</f>
        <v>0.16049115660888827</v>
      </c>
      <c r="AB119" s="69">
        <f>+B!Y53/(D!AB$94)</f>
        <v>0.25357955741936578</v>
      </c>
      <c r="AC119" s="69">
        <f>+B!Z53/(D!AC$94)</f>
        <v>0.20942543084956636</v>
      </c>
    </row>
    <row r="120" spans="6:29" x14ac:dyDescent="0.25">
      <c r="F120" s="212" t="s">
        <v>24</v>
      </c>
      <c r="G120" s="213"/>
      <c r="H120" s="69">
        <f>+B!E54/(D!H$94)</f>
        <v>3.3028427064089021</v>
      </c>
      <c r="I120" s="69">
        <f>+B!F54/(D!I$94)</f>
        <v>2.931129453402598</v>
      </c>
      <c r="J120" s="69">
        <f>+B!G54/(D!J$94)</f>
        <v>2.9913223225123913</v>
      </c>
      <c r="K120" s="69">
        <f>+B!H54/(D!K$94)</f>
        <v>2.3008515334277972</v>
      </c>
      <c r="L120" s="69">
        <f>+B!I54/(D!L$94)</f>
        <v>0.77043307200712796</v>
      </c>
      <c r="M120" s="69">
        <f>+B!J54/(D!M$94)</f>
        <v>0.66259291056557645</v>
      </c>
      <c r="N120" s="69">
        <f>+B!K54/(D!N$94)</f>
        <v>0.61077504171315378</v>
      </c>
      <c r="O120" s="69">
        <f>+B!L54/(D!O$94)</f>
        <v>0.76316693920141809</v>
      </c>
      <c r="P120" s="69">
        <f>+B!M54/(D!P$94)</f>
        <v>0.84024641079091167</v>
      </c>
      <c r="Q120" s="69">
        <f>+B!N54/(D!Q$94)</f>
        <v>0.9306372387995504</v>
      </c>
      <c r="R120" s="69">
        <f>+B!O54/(D!R$94)</f>
        <v>1.0016950569304748</v>
      </c>
      <c r="S120" s="69">
        <f>+B!P54/(D!S$94)</f>
        <v>1.7627430621167306</v>
      </c>
      <c r="T120" s="69">
        <f>+B!Q54/(D!T$94)</f>
        <v>1.10337357882067</v>
      </c>
      <c r="U120" s="69">
        <f>+B!R54/(D!U$94)</f>
        <v>0.21767549526706076</v>
      </c>
      <c r="V120" s="69">
        <f>+B!S54/(D!V$94)</f>
        <v>0.10230366990501975</v>
      </c>
      <c r="W120" s="69">
        <f>+B!T54/(D!W$94)</f>
        <v>5.4722076302709359E-2</v>
      </c>
      <c r="X120" s="69">
        <f>+B!U54/(D!X$94)</f>
        <v>6.127125918238522E-2</v>
      </c>
      <c r="Y120" s="69">
        <f>+B!V54/(D!Y$94)</f>
        <v>5.0358002187118514E-2</v>
      </c>
      <c r="Z120" s="69">
        <f>+B!W54/(D!Z$94)</f>
        <v>4.378165025131478E-2</v>
      </c>
      <c r="AA120" s="69">
        <f>+B!X54/(D!AA$94)</f>
        <v>2.8303731446243059E-2</v>
      </c>
      <c r="AB120" s="69">
        <f>+B!Y54/(D!AB$94)</f>
        <v>2.4475531687185102E-2</v>
      </c>
      <c r="AC120" s="69">
        <f>+B!Z54/(D!AC$94)</f>
        <v>7.0162752824870301E-3</v>
      </c>
    </row>
    <row r="121" spans="6:29" x14ac:dyDescent="0.25">
      <c r="F121" s="208" t="s">
        <v>25</v>
      </c>
      <c r="G121" s="209"/>
      <c r="H121" s="69">
        <f>+B!E55/(D!H$94)</f>
        <v>0.28990693682552721</v>
      </c>
      <c r="I121" s="69">
        <f>+B!F55/(D!I$94)</f>
        <v>0.23247719838823791</v>
      </c>
      <c r="J121" s="69">
        <f>+B!G55/(D!J$94)</f>
        <v>0.26788038369102657</v>
      </c>
      <c r="K121" s="69">
        <f>+B!H55/(D!K$94)</f>
        <v>0.21515658601205559</v>
      </c>
      <c r="L121" s="69">
        <f>+B!I55/(D!L$94)</f>
        <v>0.19499164664557692</v>
      </c>
      <c r="M121" s="69">
        <f>+B!J55/(D!M$94)</f>
        <v>0.20873995843269347</v>
      </c>
      <c r="N121" s="69">
        <f>+B!K55/(D!N$94)</f>
        <v>0.1924049358658102</v>
      </c>
      <c r="O121" s="69">
        <f>+B!L55/(D!O$94)</f>
        <v>0.16652952247363065</v>
      </c>
      <c r="P121" s="69">
        <f>+B!M55/(D!P$94)</f>
        <v>0.15355305331442035</v>
      </c>
      <c r="Q121" s="69">
        <f>+B!N55/(D!Q$94)</f>
        <v>0.11680062272639509</v>
      </c>
      <c r="R121" s="69">
        <f>+B!O55/(D!R$94)</f>
        <v>0.11646463133233338</v>
      </c>
      <c r="S121" s="69">
        <f>+B!P55/(D!S$94)</f>
        <v>0.11121192417944921</v>
      </c>
      <c r="T121" s="69">
        <f>+B!Q55/(D!T$94)</f>
        <v>7.6085959447005122E-2</v>
      </c>
      <c r="U121" s="69">
        <f>+B!R55/(D!U$94)</f>
        <v>6.3345563454783191E-2</v>
      </c>
      <c r="V121" s="69">
        <f>+B!S55/(D!V$94)</f>
        <v>2.738491254936104E-2</v>
      </c>
      <c r="W121" s="69">
        <f>+B!T55/(D!W$94)</f>
        <v>1.831711466867306E-2</v>
      </c>
      <c r="X121" s="69">
        <f>+B!U55/(D!X$94)</f>
        <v>1.3591615968767241E-2</v>
      </c>
      <c r="Y121" s="69">
        <f>+B!V55/(D!Y$94)</f>
        <v>1.2539305732518968E-2</v>
      </c>
      <c r="Z121" s="69">
        <f>+B!W55/(D!Z$94)</f>
        <v>1.1828090536797764E-2</v>
      </c>
      <c r="AA121" s="69">
        <f>+B!X55/(D!AA$94)</f>
        <v>1.6966278877367201E-2</v>
      </c>
      <c r="AB121" s="69">
        <f>+B!Y55/(D!AB$94)</f>
        <v>1.6632086284506048E-2</v>
      </c>
      <c r="AC121" s="69">
        <f>+B!Z55/(D!AC$94)</f>
        <v>1.6886160727346448E-2</v>
      </c>
    </row>
    <row r="122" spans="6:29" ht="15.75" thickBot="1" x14ac:dyDescent="0.3">
      <c r="F122" s="210" t="s">
        <v>26</v>
      </c>
      <c r="G122" s="211"/>
      <c r="H122" s="70">
        <f>+B!E56/(D!H$94)</f>
        <v>1.7026660069399836E-3</v>
      </c>
      <c r="I122" s="70">
        <f>+B!F56/(D!I$94)</f>
        <v>0</v>
      </c>
      <c r="J122" s="70">
        <f>+B!G56/(D!J$94)</f>
        <v>5.3919243518113155E-5</v>
      </c>
      <c r="K122" s="70">
        <f>+B!H56/(D!K$94)</f>
        <v>0</v>
      </c>
      <c r="L122" s="70">
        <f>+B!I56/(D!L$94)</f>
        <v>9.2822329270533136E-8</v>
      </c>
      <c r="M122" s="70">
        <f>+B!J56/(D!M$94)</f>
        <v>0</v>
      </c>
      <c r="N122" s="70">
        <f>+B!K56/(D!N$94)</f>
        <v>5.7024417337093916E-4</v>
      </c>
      <c r="O122" s="70">
        <f>+B!L56/(D!O$94)</f>
        <v>7.3653121314960269E-4</v>
      </c>
      <c r="P122" s="70">
        <f>+B!M56/(D!P$94)</f>
        <v>5.1570908223092047E-3</v>
      </c>
      <c r="Q122" s="70">
        <f>+B!N56/(D!Q$94)</f>
        <v>1.8752616303195329E-3</v>
      </c>
      <c r="R122" s="70">
        <f>+B!O56/(D!R$94)</f>
        <v>3.5630777695039918E-3</v>
      </c>
      <c r="S122" s="70">
        <f>+B!P56/(D!S$94)</f>
        <v>2.0951392699899447E-3</v>
      </c>
      <c r="T122" s="70">
        <f>+B!Q56/(D!T$94)</f>
        <v>2.5024528588959605E-3</v>
      </c>
      <c r="U122" s="70">
        <f>+B!R56/(D!U$94)</f>
        <v>2.6406167002112738E-2</v>
      </c>
      <c r="V122" s="70">
        <f>+B!S56/(D!V$94)</f>
        <v>9.0874382817216794E-4</v>
      </c>
      <c r="W122" s="70">
        <f>+B!T56/(D!W$94)</f>
        <v>7.7962307608694047E-4</v>
      </c>
      <c r="X122" s="70">
        <f>+B!U56/(D!X$94)</f>
        <v>3.3617741401029854E-4</v>
      </c>
      <c r="Y122" s="70">
        <f>+B!V56/(D!Y$94)</f>
        <v>1.9931845404070819E-4</v>
      </c>
      <c r="Z122" s="70">
        <f>+B!W56/(D!Z$94)</f>
        <v>3.7940315635928094E-4</v>
      </c>
      <c r="AA122" s="70">
        <f>+B!X56/(D!AA$94)</f>
        <v>3.3203707617575774E-4</v>
      </c>
      <c r="AB122" s="70">
        <f>+B!Y56/(D!AB$94)</f>
        <v>1.0284763312935375E-3</v>
      </c>
      <c r="AC122" s="70">
        <f>+B!Z56/(D!AC$94)</f>
        <v>2.2564725925838811E-3</v>
      </c>
    </row>
    <row r="123" spans="6:29" x14ac:dyDescent="0.25">
      <c r="F123" s="1" t="s">
        <v>57</v>
      </c>
    </row>
    <row r="124" spans="6:29" ht="15.75" thickBot="1" x14ac:dyDescent="0.3"/>
    <row r="125" spans="6:29" ht="15.75" thickBot="1" x14ac:dyDescent="0.3">
      <c r="F125" s="8" t="s">
        <v>15</v>
      </c>
      <c r="G125" s="9"/>
      <c r="H125" s="18">
        <v>1995</v>
      </c>
      <c r="I125" s="10">
        <v>1996</v>
      </c>
      <c r="J125" s="18">
        <v>1997</v>
      </c>
      <c r="K125" s="10">
        <v>1998</v>
      </c>
      <c r="L125" s="18">
        <v>1999</v>
      </c>
      <c r="M125" s="10">
        <v>2000</v>
      </c>
      <c r="N125" s="18">
        <v>2001</v>
      </c>
      <c r="O125" s="10">
        <v>2002</v>
      </c>
      <c r="P125" s="18">
        <v>2003</v>
      </c>
      <c r="Q125" s="10">
        <v>2004</v>
      </c>
      <c r="R125" s="18">
        <v>2005</v>
      </c>
      <c r="S125" s="10">
        <v>2006</v>
      </c>
      <c r="T125" s="18">
        <v>2007</v>
      </c>
      <c r="U125" s="10">
        <v>2008</v>
      </c>
      <c r="V125" s="18">
        <v>2009</v>
      </c>
      <c r="W125" s="10">
        <v>2010</v>
      </c>
      <c r="X125" s="18">
        <v>2011</v>
      </c>
      <c r="Y125" s="10">
        <v>2012</v>
      </c>
      <c r="Z125" s="18">
        <v>2013</v>
      </c>
      <c r="AA125" s="10">
        <v>2014</v>
      </c>
      <c r="AB125" s="18">
        <v>2015</v>
      </c>
      <c r="AC125" s="11">
        <v>2016</v>
      </c>
    </row>
    <row r="126" spans="6:29" ht="15.75" thickBot="1" x14ac:dyDescent="0.3">
      <c r="F126" s="185" t="s">
        <v>27</v>
      </c>
      <c r="G126" s="186"/>
      <c r="H126" s="66">
        <f>+'C'!D46/(D!H$94)</f>
        <v>-4.5423569993892201</v>
      </c>
      <c r="I126" s="66">
        <f>+'C'!E46/(D!I$94)</f>
        <v>-5.4789405647733771</v>
      </c>
      <c r="J126" s="66">
        <f>+'C'!F46/(D!J$94)</f>
        <v>-5.7161912133464448</v>
      </c>
      <c r="K126" s="66">
        <f>+'C'!G46/(D!K$94)</f>
        <v>-1.6962970332069798</v>
      </c>
      <c r="L126" s="66">
        <f>+'C'!H46/(D!L$94)</f>
        <v>0.63456908666780354</v>
      </c>
      <c r="M126" s="66">
        <f>+'C'!I46/(D!M$94)</f>
        <v>3.6305469732863069</v>
      </c>
      <c r="N126" s="66">
        <f>+'C'!J46/(D!N$94)</f>
        <v>9.6198510438341902</v>
      </c>
      <c r="O126" s="66">
        <f>+'C'!K46/(D!O$94)</f>
        <v>3.4115181273573478</v>
      </c>
      <c r="P126" s="66">
        <f>+'C'!L46/(D!P$94)</f>
        <v>-0.34941596134725134</v>
      </c>
      <c r="Q126" s="66">
        <f>+'C'!M46/(D!Q$94)</f>
        <v>4.8764029644205324</v>
      </c>
      <c r="R126" s="66">
        <f>+'C'!N46/(D!R$94)</f>
        <v>5.9936515949074627</v>
      </c>
      <c r="S126" s="66">
        <f>+'C'!O46/(D!S$94)</f>
        <v>7.4058507167216039</v>
      </c>
      <c r="T126" s="66">
        <f>+'C'!P46/(D!T$94)</f>
        <v>18.534572410108236</v>
      </c>
      <c r="U126" s="66">
        <f>+'C'!Q46/(D!U$94)</f>
        <v>20.056576914730663</v>
      </c>
      <c r="V126" s="66">
        <f>+'C'!R46/(D!V$94)</f>
        <v>14.90950245922626</v>
      </c>
      <c r="W126" s="66">
        <f>+'C'!S46/(D!W$94)</f>
        <v>3.8956810782287903</v>
      </c>
      <c r="X126" s="66">
        <f>+'C'!T46/(D!X$94)</f>
        <v>3.5398339737348588</v>
      </c>
      <c r="Y126" s="66">
        <f>+'C'!U46/(D!Y$94)</f>
        <v>5.4892159273480194</v>
      </c>
      <c r="Z126" s="66">
        <f>+'C'!V46/(D!Z$94)</f>
        <v>4.7996065435983173</v>
      </c>
      <c r="AA126" s="66">
        <f>+'C'!W46/(D!AA$94)</f>
        <v>4.0909605572527594</v>
      </c>
      <c r="AB126" s="66">
        <f>+'C'!X46/(D!AB$94)</f>
        <v>2.6346591594794595</v>
      </c>
      <c r="AC126" s="66">
        <f>+'C'!Y46/(D!AC$94)</f>
        <v>1.5012889484554379</v>
      </c>
    </row>
    <row r="127" spans="6:29" x14ac:dyDescent="0.25">
      <c r="F127" s="208" t="s">
        <v>17</v>
      </c>
      <c r="G127" s="209"/>
      <c r="H127" s="68">
        <f>+'C'!D47/(D!H$94)</f>
        <v>-7.378495017389386E-2</v>
      </c>
      <c r="I127" s="68">
        <f>+'C'!E47/(D!I$94)</f>
        <v>-0.18959963236895491</v>
      </c>
      <c r="J127" s="68">
        <f>+'C'!F47/(D!J$94)</f>
        <v>-0.20136408228490041</v>
      </c>
      <c r="K127" s="68">
        <f>+'C'!G47/(D!K$94)</f>
        <v>1.4680720286162636</v>
      </c>
      <c r="L127" s="68">
        <f>+'C'!H47/(D!L$94)</f>
        <v>1.480923641890501</v>
      </c>
      <c r="M127" s="68">
        <f>+'C'!I47/(D!M$94)</f>
        <v>1.5736414461329884</v>
      </c>
      <c r="N127" s="68">
        <f>+'C'!J47/(D!N$94)</f>
        <v>2.8939192536657568</v>
      </c>
      <c r="O127" s="68">
        <f>+'C'!K47/(D!O$94)</f>
        <v>1.8665418026636105</v>
      </c>
      <c r="P127" s="68">
        <f>+'C'!L47/(D!P$94)</f>
        <v>1.4976547898887347</v>
      </c>
      <c r="Q127" s="68">
        <f>+'C'!M47/(D!Q$94)</f>
        <v>3.3211741129305663</v>
      </c>
      <c r="R127" s="68">
        <f>+'C'!N47/(D!R$94)</f>
        <v>2.9214315686911427</v>
      </c>
      <c r="S127" s="68">
        <f>+'C'!O47/(D!S$94)</f>
        <v>3.3191108376272087</v>
      </c>
      <c r="T127" s="68">
        <f>+'C'!P47/(D!T$94)</f>
        <v>4.0625533203270772</v>
      </c>
      <c r="U127" s="68">
        <f>+'C'!Q47/(D!U$94)</f>
        <v>5.0592957172329678</v>
      </c>
      <c r="V127" s="68">
        <f>+'C'!R47/(D!V$94)</f>
        <v>3.6095869900999991</v>
      </c>
      <c r="W127" s="68">
        <f>+'C'!S47/(D!W$94)</f>
        <v>0.46278445795253642</v>
      </c>
      <c r="X127" s="68">
        <f>+'C'!T47/(D!X$94)</f>
        <v>0.46730585326282725</v>
      </c>
      <c r="Y127" s="68">
        <f>+'C'!U47/(D!Y$94)</f>
        <v>1.3922573882876055</v>
      </c>
      <c r="Z127" s="68">
        <f>+'C'!V47/(D!Z$94)</f>
        <v>1.8141620715965412</v>
      </c>
      <c r="AA127" s="68">
        <f>+'C'!W47/(D!AA$94)</f>
        <v>1.1283802093465185</v>
      </c>
      <c r="AB127" s="68">
        <f>+'C'!X47/(D!AB$94)</f>
        <v>0.56763366444720031</v>
      </c>
      <c r="AC127" s="68">
        <f>+'C'!Y47/(D!AC$94)</f>
        <v>0.66627376528342197</v>
      </c>
    </row>
    <row r="128" spans="6:29" x14ac:dyDescent="0.25">
      <c r="F128" s="212" t="s">
        <v>18</v>
      </c>
      <c r="G128" s="213"/>
      <c r="H128" s="69">
        <f>+'C'!D48/(D!H$94)</f>
        <v>-0.24894505766021294</v>
      </c>
      <c r="I128" s="69">
        <f>+'C'!E48/(D!I$94)</f>
        <v>-0.333023874103343</v>
      </c>
      <c r="J128" s="69">
        <f>+'C'!F48/(D!J$94)</f>
        <v>-0.33328979831402827</v>
      </c>
      <c r="K128" s="69">
        <f>+'C'!G48/(D!K$94)</f>
        <v>-0.32768538679329851</v>
      </c>
      <c r="L128" s="69">
        <f>+'C'!H48/(D!L$94)</f>
        <v>-0.61808045297433922</v>
      </c>
      <c r="M128" s="69">
        <f>+'C'!I48/(D!M$94)</f>
        <v>-0.36321311601132933</v>
      </c>
      <c r="N128" s="69">
        <f>+'C'!J48/(D!N$94)</f>
        <v>-0.46661099108441489</v>
      </c>
      <c r="O128" s="69">
        <f>+'C'!K48/(D!O$94)</f>
        <v>-0.34243309991948367</v>
      </c>
      <c r="P128" s="69">
        <f>+'C'!L48/(D!P$94)</f>
        <v>-0.21593015569305773</v>
      </c>
      <c r="Q128" s="69">
        <f>+'C'!M48/(D!Q$94)</f>
        <v>-6.9022877637478317E-2</v>
      </c>
      <c r="R128" s="69">
        <f>+'C'!N48/(D!R$94)</f>
        <v>-5.6611301442571614E-2</v>
      </c>
      <c r="S128" s="69">
        <f>+'C'!O48/(D!S$94)</f>
        <v>-3.2469575350953114E-2</v>
      </c>
      <c r="T128" s="69">
        <f>+'C'!P48/(D!T$94)</f>
        <v>5.3845110145440182E-2</v>
      </c>
      <c r="U128" s="69">
        <f>+'C'!Q48/(D!U$94)</f>
        <v>6.3628124776006212E-2</v>
      </c>
      <c r="V128" s="69">
        <f>+'C'!R48/(D!V$94)</f>
        <v>3.6431050125388838E-2</v>
      </c>
      <c r="W128" s="69">
        <f>+'C'!S48/(D!W$94)</f>
        <v>7.6489439258788372E-3</v>
      </c>
      <c r="X128" s="69">
        <f>+'C'!T48/(D!X$94)</f>
        <v>7.5160676243333545E-3</v>
      </c>
      <c r="Y128" s="69">
        <f>+'C'!U48/(D!Y$94)</f>
        <v>1.6364821466485758E-2</v>
      </c>
      <c r="Z128" s="69">
        <f>+'C'!V48/(D!Z$94)</f>
        <v>9.3449391465565655E-3</v>
      </c>
      <c r="AA128" s="69">
        <f>+'C'!W48/(D!AA$94)</f>
        <v>2.8052538754730441E-3</v>
      </c>
      <c r="AB128" s="69">
        <f>+'C'!X48/(D!AB$94)</f>
        <v>4.2374853556295894E-4</v>
      </c>
      <c r="AC128" s="69">
        <f>+'C'!Y48/(D!AC$94)</f>
        <v>6.3321739714995787E-3</v>
      </c>
    </row>
    <row r="129" spans="6:29" x14ac:dyDescent="0.25">
      <c r="F129" s="208" t="s">
        <v>19</v>
      </c>
      <c r="G129" s="209"/>
      <c r="H129" s="69">
        <f>+'C'!D49/(D!H$94)</f>
        <v>-0.16233057657896421</v>
      </c>
      <c r="I129" s="69">
        <f>+'C'!E49/(D!I$94)</f>
        <v>-0.25004154668595824</v>
      </c>
      <c r="J129" s="69">
        <f>+'C'!F49/(D!J$94)</f>
        <v>-0.41660523023408064</v>
      </c>
      <c r="K129" s="69">
        <f>+'C'!G49/(D!K$94)</f>
        <v>-0.31352905749462634</v>
      </c>
      <c r="L129" s="69">
        <f>+'C'!H49/(D!L$94)</f>
        <v>-0.10268319339267662</v>
      </c>
      <c r="M129" s="69">
        <f>+'C'!I49/(D!M$94)</f>
        <v>-0.14894941239940968</v>
      </c>
      <c r="N129" s="69">
        <f>+'C'!J49/(D!N$94)</f>
        <v>0.10771095763857319</v>
      </c>
      <c r="O129" s="69">
        <f>+'C'!K49/(D!O$94)</f>
        <v>-5.7552198349021477E-2</v>
      </c>
      <c r="P129" s="69">
        <f>+'C'!L49/(D!P$94)</f>
        <v>-0.10988674758409889</v>
      </c>
      <c r="Q129" s="69">
        <f>+'C'!M49/(D!Q$94)</f>
        <v>-4.347169694550726E-2</v>
      </c>
      <c r="R129" s="69">
        <f>+'C'!N49/(D!R$94)</f>
        <v>-2.1293951943652325E-2</v>
      </c>
      <c r="S129" s="69">
        <f>+'C'!O49/(D!S$94)</f>
        <v>0.20741060150104448</v>
      </c>
      <c r="T129" s="69">
        <f>+'C'!P49/(D!T$94)</f>
        <v>0.6274789004818524</v>
      </c>
      <c r="U129" s="69">
        <f>+'C'!Q49/(D!U$94)</f>
        <v>0.96598638023596883</v>
      </c>
      <c r="V129" s="69">
        <f>+'C'!R49/(D!V$94)</f>
        <v>0.62724207580340507</v>
      </c>
      <c r="W129" s="69">
        <f>+'C'!S49/(D!W$94)</f>
        <v>5.0587909676652158E-3</v>
      </c>
      <c r="X129" s="69">
        <f>+'C'!T49/(D!X$94)</f>
        <v>2.6160791558358362E-2</v>
      </c>
      <c r="Y129" s="69">
        <f>+'C'!U49/(D!Y$94)</f>
        <v>2.9331209187762556E-2</v>
      </c>
      <c r="Z129" s="69">
        <f>+'C'!V49/(D!Z$94)</f>
        <v>-2.8037687043288434E-2</v>
      </c>
      <c r="AA129" s="69">
        <f>+'C'!W49/(D!AA$94)</f>
        <v>3.5347438929616342E-3</v>
      </c>
      <c r="AB129" s="69">
        <f>+'C'!X49/(D!AB$94)</f>
        <v>6.4941124198371848E-3</v>
      </c>
      <c r="AC129" s="69">
        <f>+'C'!Y49/(D!AC$94)</f>
        <v>-1.0614323958307937E-2</v>
      </c>
    </row>
    <row r="130" spans="6:29" x14ac:dyDescent="0.25">
      <c r="F130" s="212" t="s">
        <v>20</v>
      </c>
      <c r="G130" s="213"/>
      <c r="H130" s="69">
        <f>+'C'!D50/(D!H$94)</f>
        <v>-2.0532951921924809</v>
      </c>
      <c r="I130" s="69">
        <f>+'C'!E50/(D!I$94)</f>
        <v>-1.5097938967994176</v>
      </c>
      <c r="J130" s="69">
        <f>+'C'!F50/(D!J$94)</f>
        <v>-1.7737881419709076</v>
      </c>
      <c r="K130" s="69">
        <f>+'C'!G50/(D!K$94)</f>
        <v>-1.6222992553457003</v>
      </c>
      <c r="L130" s="69">
        <f>+'C'!H50/(D!L$94)</f>
        <v>-2.0190332259320534</v>
      </c>
      <c r="M130" s="69">
        <f>+'C'!I50/(D!M$94)</f>
        <v>-1.4454483260743938</v>
      </c>
      <c r="N130" s="69">
        <f>+'C'!J50/(D!N$94)</f>
        <v>-0.43018734713263118</v>
      </c>
      <c r="O130" s="69">
        <f>+'C'!K50/(D!O$94)</f>
        <v>-0.67089965612592972</v>
      </c>
      <c r="P130" s="69">
        <f>+'C'!L50/(D!P$94)</f>
        <v>-0.48930255552851942</v>
      </c>
      <c r="Q130" s="69">
        <f>+'C'!M50/(D!Q$94)</f>
        <v>-0.52507575062006617</v>
      </c>
      <c r="R130" s="69">
        <f>+'C'!N50/(D!R$94)</f>
        <v>-0.4192121295328472</v>
      </c>
      <c r="S130" s="69">
        <f>+'C'!O50/(D!S$94)</f>
        <v>-1.049111954785074</v>
      </c>
      <c r="T130" s="69">
        <f>+'C'!P50/(D!T$94)</f>
        <v>-0.2277793773415113</v>
      </c>
      <c r="U130" s="69">
        <f>+'C'!Q50/(D!U$94)</f>
        <v>0.32135667912911992</v>
      </c>
      <c r="V130" s="69">
        <f>+'C'!R50/(D!V$94)</f>
        <v>1.076911055394836</v>
      </c>
      <c r="W130" s="69">
        <f>+'C'!S50/(D!W$94)</f>
        <v>0.67591291905423578</v>
      </c>
      <c r="X130" s="69">
        <f>+'C'!T50/(D!X$94)</f>
        <v>0.98188180354776888</v>
      </c>
      <c r="Y130" s="69">
        <f>+'C'!U50/(D!Y$94)</f>
        <v>1.2451308555745426</v>
      </c>
      <c r="Z130" s="69">
        <f>+'C'!V50/(D!Z$94)</f>
        <v>1.0846241823528568</v>
      </c>
      <c r="AA130" s="69">
        <f>+'C'!W50/(D!AA$94)</f>
        <v>0.87332791833160706</v>
      </c>
      <c r="AB130" s="69">
        <f>+'C'!X50/(D!AB$94)</f>
        <v>0.21625505396907152</v>
      </c>
      <c r="AC130" s="69">
        <f>+'C'!Y50/(D!AC$94)</f>
        <v>1.3899237316374992E-2</v>
      </c>
    </row>
    <row r="131" spans="6:29" x14ac:dyDescent="0.25">
      <c r="F131" s="208" t="s">
        <v>21</v>
      </c>
      <c r="G131" s="209"/>
      <c r="H131" s="69">
        <f>+'C'!D51/(D!H$94)</f>
        <v>6.8797915606703064E-2</v>
      </c>
      <c r="I131" s="69">
        <f>+'C'!E51/(D!I$94)</f>
        <v>4.1524675404224651E-2</v>
      </c>
      <c r="J131" s="69">
        <f>+'C'!F51/(D!J$94)</f>
        <v>7.1398060270753558E-2</v>
      </c>
      <c r="K131" s="69">
        <f>+'C'!G51/(D!K$94)</f>
        <v>3.134171864908776E-2</v>
      </c>
      <c r="L131" s="69">
        <f>+'C'!H51/(D!L$94)</f>
        <v>6.6711315224402892E-2</v>
      </c>
      <c r="M131" s="69">
        <f>+'C'!I51/(D!M$94)</f>
        <v>0.11264702726518072</v>
      </c>
      <c r="N131" s="69">
        <f>+'C'!J51/(D!N$94)</f>
        <v>0.13698555221812209</v>
      </c>
      <c r="O131" s="69">
        <f>+'C'!K51/(D!O$94)</f>
        <v>2.7699224393886827E-2</v>
      </c>
      <c r="P131" s="69">
        <f>+'C'!L51/(D!P$94)</f>
        <v>7.7909820962178869E-2</v>
      </c>
      <c r="Q131" s="69">
        <f>+'C'!M51/(D!Q$94)</f>
        <v>7.3832415582846492E-2</v>
      </c>
      <c r="R131" s="69">
        <f>+'C'!N51/(D!R$94)</f>
        <v>3.6076330428969648E-2</v>
      </c>
      <c r="S131" s="69">
        <f>+'C'!O51/(D!S$94)</f>
        <v>7.9799196393526908E-2</v>
      </c>
      <c r="T131" s="69">
        <f>+'C'!P51/(D!T$94)</f>
        <v>9.3522986363479846E-2</v>
      </c>
      <c r="U131" s="69">
        <f>+'C'!Q51/(D!U$94)</f>
        <v>0.15856520386307585</v>
      </c>
      <c r="V131" s="69">
        <f>+'C'!R51/(D!V$94)</f>
        <v>4.7118553957618103E-2</v>
      </c>
      <c r="W131" s="69">
        <f>+'C'!S51/(D!W$94)</f>
        <v>5.1902038955521132E-2</v>
      </c>
      <c r="X131" s="69">
        <f>+'C'!T51/(D!X$94)</f>
        <v>2.8582542584717711E-2</v>
      </c>
      <c r="Y131" s="69">
        <f>+'C'!U51/(D!Y$94)</f>
        <v>3.1162750465624927E-2</v>
      </c>
      <c r="Z131" s="69">
        <f>+'C'!V51/(D!Z$94)</f>
        <v>-1.8989103514449601E-2</v>
      </c>
      <c r="AA131" s="69">
        <f>+'C'!W51/(D!AA$94)</f>
        <v>-9.1293471803345811E-4</v>
      </c>
      <c r="AB131" s="69">
        <f>+'C'!X51/(D!AB$94)</f>
        <v>1.7928973392545462E-2</v>
      </c>
      <c r="AC131" s="69">
        <f>+'C'!Y51/(D!AC$94)</f>
        <v>4.421757875199466E-3</v>
      </c>
    </row>
    <row r="132" spans="6:29" x14ac:dyDescent="0.25">
      <c r="F132" s="212" t="s">
        <v>22</v>
      </c>
      <c r="G132" s="213"/>
      <c r="H132" s="69">
        <f>+'C'!D52/(D!H$94)</f>
        <v>0.11590980808766492</v>
      </c>
      <c r="I132" s="69">
        <f>+'C'!E52/(D!I$94)</f>
        <v>-0.78239057741943385</v>
      </c>
      <c r="J132" s="69">
        <f>+'C'!F52/(D!J$94)</f>
        <v>-0.98496656043850239</v>
      </c>
      <c r="K132" s="69">
        <f>+'C'!G52/(D!K$94)</f>
        <v>-0.87661984450788555</v>
      </c>
      <c r="L132" s="69">
        <f>+'C'!H52/(D!L$94)</f>
        <v>-0.43160306211180466</v>
      </c>
      <c r="M132" s="69">
        <f>+'C'!I52/(D!M$94)</f>
        <v>-0.29508057826837791</v>
      </c>
      <c r="N132" s="69">
        <f>+'C'!J52/(D!N$94)</f>
        <v>2.1583864157270288E-2</v>
      </c>
      <c r="O132" s="69">
        <f>+'C'!K52/(D!O$94)</f>
        <v>-0.37295148532096029</v>
      </c>
      <c r="P132" s="69">
        <f>+'C'!L52/(D!P$94)</f>
        <v>0.18346364567791815</v>
      </c>
      <c r="Q132" s="69">
        <f>+'C'!M52/(D!Q$94)</f>
        <v>-0.19352201027947283</v>
      </c>
      <c r="R132" s="69">
        <f>+'C'!N52/(D!R$94)</f>
        <v>-0.36533624609690774</v>
      </c>
      <c r="S132" s="69">
        <f>+'C'!O52/(D!S$94)</f>
        <v>-7.1135393365976296E-2</v>
      </c>
      <c r="T132" s="69">
        <f>+'C'!P52/(D!T$94)</f>
        <v>0.90833173284910884</v>
      </c>
      <c r="U132" s="69">
        <f>+'C'!Q52/(D!U$94)</f>
        <v>1.3892930407533715</v>
      </c>
      <c r="V132" s="69">
        <f>+'C'!R52/(D!V$94)</f>
        <v>1.8351240840988776</v>
      </c>
      <c r="W132" s="69">
        <f>+'C'!S52/(D!W$94)</f>
        <v>0.45322444347657143</v>
      </c>
      <c r="X132" s="69">
        <f>+'C'!T52/(D!X$94)</f>
        <v>0.34318292629275743</v>
      </c>
      <c r="Y132" s="69">
        <f>+'C'!U52/(D!Y$94)</f>
        <v>0.37305846122774317</v>
      </c>
      <c r="Z132" s="69">
        <f>+'C'!V52/(D!Z$94)</f>
        <v>0.4937655114607194</v>
      </c>
      <c r="AA132" s="69">
        <f>+'C'!W52/(D!AA$94)</f>
        <v>0.82695566390110498</v>
      </c>
      <c r="AB132" s="69">
        <f>+'C'!X52/(D!AB$94)</f>
        <v>0.90571887677111984</v>
      </c>
      <c r="AC132" s="69">
        <f>+'C'!Y52/(D!AC$94)</f>
        <v>0.4512878521462878</v>
      </c>
    </row>
    <row r="133" spans="6:29" x14ac:dyDescent="0.25">
      <c r="F133" s="208" t="s">
        <v>23</v>
      </c>
      <c r="G133" s="209"/>
      <c r="H133" s="69">
        <f>+'C'!D53/(D!H$94)</f>
        <v>-2.1782931823735661</v>
      </c>
      <c r="I133" s="69">
        <f>+'C'!E53/(D!I$94)</f>
        <v>-2.1266970213998539</v>
      </c>
      <c r="J133" s="69">
        <f>+'C'!F53/(D!J$94)</f>
        <v>-2.5379836395978814</v>
      </c>
      <c r="K133" s="69">
        <f>+'C'!G53/(D!K$94)</f>
        <v>-1.7136942897620799</v>
      </c>
      <c r="L133" s="69">
        <f>+'C'!H53/(D!L$94)</f>
        <v>-0.10304064057990625</v>
      </c>
      <c r="M133" s="69">
        <f>+'C'!I53/(D!M$94)</f>
        <v>-0.24757361460209723</v>
      </c>
      <c r="N133" s="69">
        <f>+'C'!J53/(D!N$94)</f>
        <v>0.88200166277228054</v>
      </c>
      <c r="O133" s="69">
        <f>+'C'!K53/(D!O$94)</f>
        <v>-0.29149360012948022</v>
      </c>
      <c r="P133" s="69">
        <f>+'C'!L53/(D!P$94)</f>
        <v>-2.0917864798298496</v>
      </c>
      <c r="Q133" s="69">
        <f>+'C'!M53/(D!Q$94)</f>
        <v>-1.6084183645649119</v>
      </c>
      <c r="R133" s="69">
        <f>+'C'!N53/(D!R$94)</f>
        <v>-1.3945074006442404</v>
      </c>
      <c r="S133" s="69">
        <f>+'C'!O53/(D!S$94)</f>
        <v>-0.76469121275204954</v>
      </c>
      <c r="T133" s="69">
        <f>+'C'!P53/(D!T$94)</f>
        <v>1.4414628813175991</v>
      </c>
      <c r="U133" s="69">
        <f>+'C'!Q53/(D!U$94)</f>
        <v>3.681104668178826</v>
      </c>
      <c r="V133" s="69">
        <f>+'C'!R53/(D!V$94)</f>
        <v>3.1373760879069055</v>
      </c>
      <c r="W133" s="69">
        <f>+'C'!S53/(D!W$94)</f>
        <v>0.66014751727067111</v>
      </c>
      <c r="X133" s="69">
        <f>+'C'!T53/(D!X$94)</f>
        <v>0.45822826407474088</v>
      </c>
      <c r="Y133" s="69">
        <f>+'C'!U53/(D!Y$94)</f>
        <v>0.97281059210590259</v>
      </c>
      <c r="Z133" s="69">
        <f>+'C'!V53/(D!Z$94)</f>
        <v>0.70459887962147927</v>
      </c>
      <c r="AA133" s="69">
        <f>+'C'!W53/(D!AA$94)</f>
        <v>0.7252440756943499</v>
      </c>
      <c r="AB133" s="69">
        <f>+'C'!X53/(D!AB$94)</f>
        <v>0.41229618348451352</v>
      </c>
      <c r="AC133" s="69">
        <f>+'C'!Y53/(D!AC$94)</f>
        <v>6.4206982735648524E-2</v>
      </c>
    </row>
    <row r="134" spans="6:29" x14ac:dyDescent="0.25">
      <c r="F134" s="212" t="s">
        <v>24</v>
      </c>
      <c r="G134" s="213"/>
      <c r="H134" s="69">
        <f>+'C'!D54/(D!H$94)</f>
        <v>-2.0987584360371718</v>
      </c>
      <c r="I134" s="69">
        <f>+'C'!E54/(D!I$94)</f>
        <v>-1.4300414545924613</v>
      </c>
      <c r="J134" s="69">
        <f>+'C'!F54/(D!J$94)</f>
        <v>-0.61767268636241224</v>
      </c>
      <c r="K134" s="69">
        <f>+'C'!G54/(D!K$94)</f>
        <v>0.11458285724152008</v>
      </c>
      <c r="L134" s="69">
        <f>+'C'!H54/(D!L$94)</f>
        <v>0.82065570712690095</v>
      </c>
      <c r="M134" s="69">
        <f>+'C'!I54/(D!M$94)</f>
        <v>2.2893030786595618</v>
      </c>
      <c r="N134" s="69">
        <f>+'C'!J54/(D!N$94)</f>
        <v>3.5077561298214404</v>
      </c>
      <c r="O134" s="69">
        <f>+'C'!K54/(D!O$94)</f>
        <v>1.5165367910086374</v>
      </c>
      <c r="P134" s="69">
        <f>+'C'!L54/(D!P$94)</f>
        <v>-4.2337356555409426E-2</v>
      </c>
      <c r="Q134" s="69">
        <f>+'C'!M54/(D!Q$94)</f>
        <v>2.2890549367436788</v>
      </c>
      <c r="R134" s="69">
        <f>+'C'!N54/(D!R$94)</f>
        <v>3.346810246856482</v>
      </c>
      <c r="S134" s="69">
        <f>+'C'!O54/(D!S$94)</f>
        <v>3.153703833293426</v>
      </c>
      <c r="T134" s="69">
        <f>+'C'!P54/(D!T$94)</f>
        <v>5.5217024083580082</v>
      </c>
      <c r="U134" s="69">
        <f>+'C'!Q54/(D!U$94)</f>
        <v>3.2260060226821352</v>
      </c>
      <c r="V134" s="69">
        <f>+'C'!R54/(D!V$94)</f>
        <v>2.2698429866000911</v>
      </c>
      <c r="W134" s="69">
        <f>+'C'!S54/(D!W$94)</f>
        <v>0.50400230279027824</v>
      </c>
      <c r="X134" s="69">
        <f>+'C'!T54/(D!X$94)</f>
        <v>0.44601428114004166</v>
      </c>
      <c r="Y134" s="69">
        <f>+'C'!U54/(D!Y$94)</f>
        <v>0.56708626011179442</v>
      </c>
      <c r="Z134" s="69">
        <f>+'C'!V54/(D!Z$94)</f>
        <v>0.34396302824800146</v>
      </c>
      <c r="AA134" s="69">
        <f>+'C'!W54/(D!AA$94)</f>
        <v>0.31892043634943235</v>
      </c>
      <c r="AB134" s="69">
        <f>+'C'!X54/(D!AB$94)</f>
        <v>0.33548656364985813</v>
      </c>
      <c r="AC134" s="69">
        <f>+'C'!Y54/(D!AC$94)</f>
        <v>0.2330125790438993</v>
      </c>
    </row>
    <row r="135" spans="6:29" x14ac:dyDescent="0.25">
      <c r="F135" s="208" t="s">
        <v>25</v>
      </c>
      <c r="G135" s="209"/>
      <c r="H135" s="69">
        <f>+'C'!D55/(D!H$94)</f>
        <v>2.0839442288835315</v>
      </c>
      <c r="I135" s="69">
        <f>+'C'!E55/(D!I$94)</f>
        <v>1.1011219398086389</v>
      </c>
      <c r="J135" s="69">
        <f>+'C'!F55/(D!J$94)</f>
        <v>1.0781345316870452</v>
      </c>
      <c r="K135" s="69">
        <f>+'C'!G55/(D!K$94)</f>
        <v>1.5435338711309796</v>
      </c>
      <c r="L135" s="69">
        <f>+'C'!H55/(D!L$94)</f>
        <v>1.5407187769637478</v>
      </c>
      <c r="M135" s="69">
        <f>+'C'!I55/(D!M$94)</f>
        <v>2.1552204685841838</v>
      </c>
      <c r="N135" s="69">
        <f>+'C'!J55/(D!N$94)</f>
        <v>2.9672622059511631</v>
      </c>
      <c r="O135" s="69">
        <f>+'C'!K55/(D!O$94)</f>
        <v>1.7368068803492394</v>
      </c>
      <c r="P135" s="69">
        <f>+'C'!L55/(D!P$94)</f>
        <v>0.84589332791821115</v>
      </c>
      <c r="Q135" s="69">
        <f>+'C'!M55/(D!Q$94)</f>
        <v>1.6334957800250534</v>
      </c>
      <c r="R135" s="69">
        <f>+'C'!N55/(D!R$94)</f>
        <v>1.9485248281218179</v>
      </c>
      <c r="S135" s="69">
        <f>+'C'!O55/(D!S$94)</f>
        <v>2.5647443157638956</v>
      </c>
      <c r="T135" s="69">
        <f>+'C'!P55/(D!T$94)</f>
        <v>6.0554762443824233</v>
      </c>
      <c r="U135" s="69">
        <f>+'C'!Q55/(D!U$94)</f>
        <v>5.2174348781361193</v>
      </c>
      <c r="V135" s="69">
        <f>+'C'!R55/(D!V$94)</f>
        <v>2.269676188544508</v>
      </c>
      <c r="W135" s="69">
        <f>+'C'!S55/(D!W$94)</f>
        <v>1.0755955285198111</v>
      </c>
      <c r="X135" s="69">
        <f>+'C'!T55/(D!X$94)</f>
        <v>0.78102791351376211</v>
      </c>
      <c r="Y135" s="69">
        <f>+'C'!U55/(D!Y$94)</f>
        <v>0.86184368941586176</v>
      </c>
      <c r="Z135" s="69">
        <f>+'C'!V55/(D!Z$94)</f>
        <v>0.39628210960941046</v>
      </c>
      <c r="AA135" s="69">
        <f>+'C'!W55/(D!AA$94)</f>
        <v>0.21289493889438033</v>
      </c>
      <c r="AB135" s="69">
        <f>+'C'!X55/(D!AB$94)</f>
        <v>0.17292797281620043</v>
      </c>
      <c r="AC135" s="69">
        <f>+'C'!Y55/(D!AC$94)</f>
        <v>7.3672733188280159E-2</v>
      </c>
    </row>
    <row r="136" spans="6:29" ht="15.75" thickBot="1" x14ac:dyDescent="0.3">
      <c r="F136" s="210" t="s">
        <v>26</v>
      </c>
      <c r="G136" s="211"/>
      <c r="H136" s="70">
        <f>+'C'!D56/(D!H$94)</f>
        <v>4.3982484698885218E-3</v>
      </c>
      <c r="I136" s="70">
        <f>+'C'!E56/(D!I$94)</f>
        <v>2.5730724456595473E-7</v>
      </c>
      <c r="J136" s="70">
        <f>+'C'!F56/(D!J$94)</f>
        <v>-5.3759857821745919E-5</v>
      </c>
      <c r="K136" s="70">
        <f>+'C'!G56/(D!K$94)</f>
        <v>0</v>
      </c>
      <c r="L136" s="70">
        <f>+'C'!H56/(D!L$94)</f>
        <v>4.0609769055858239E-7</v>
      </c>
      <c r="M136" s="70">
        <f>+'C'!I56/(D!M$94)</f>
        <v>0</v>
      </c>
      <c r="N136" s="70">
        <f>+'C'!J56/(D!N$94)</f>
        <v>-5.7024417337093916E-4</v>
      </c>
      <c r="O136" s="70">
        <f>+'C'!K56/(D!O$94)</f>
        <v>-7.3653121314960269E-4</v>
      </c>
      <c r="P136" s="70">
        <f>+'C'!L56/(D!P$94)</f>
        <v>-5.0942506033589763E-3</v>
      </c>
      <c r="Q136" s="70">
        <f>+'C'!M56/(D!Q$94)</f>
        <v>-1.6435808141771892E-3</v>
      </c>
      <c r="R136" s="70">
        <f>+'C'!N56/(D!R$94)</f>
        <v>-2.23034953072943E-3</v>
      </c>
      <c r="S136" s="70">
        <f>+'C'!O56/(D!S$94)</f>
        <v>-1.5098516478017595E-3</v>
      </c>
      <c r="T136" s="70">
        <f>+'C'!P56/(D!T$94)</f>
        <v>-2.0217919540248489E-3</v>
      </c>
      <c r="U136" s="70">
        <f>+'C'!Q56/(D!U$94)</f>
        <v>-2.6093808454239125E-2</v>
      </c>
      <c r="V136" s="70">
        <f>+'C'!R56/(D!V$94)</f>
        <v>1.9340380168672363E-4</v>
      </c>
      <c r="W136" s="70">
        <f>+'C'!S56/(D!W$94)</f>
        <v>-5.9592042997555614E-4</v>
      </c>
      <c r="X136" s="70">
        <f>+'C'!T56/(D!X$94)</f>
        <v>-6.6419180990620998E-5</v>
      </c>
      <c r="Y136" s="70">
        <f>+'C'!U56/(D!Y$94)</f>
        <v>1.6990762026857761E-4</v>
      </c>
      <c r="Z136" s="70">
        <f>+'C'!V56/(D!Z$94)</f>
        <v>-1.073799887578695E-4</v>
      </c>
      <c r="AA136" s="70">
        <f>+'C'!W56/(D!AA$94)</f>
        <v>-1.8974038263425201E-4</v>
      </c>
      <c r="AB136" s="70">
        <f>+'C'!X56/(D!AB$94)</f>
        <v>-5.0599000644979686E-4</v>
      </c>
      <c r="AC136" s="70">
        <f>+'C'!Y56/(D!AC$94)</f>
        <v>-1.203823308035471E-3</v>
      </c>
    </row>
    <row r="137" spans="6:29" x14ac:dyDescent="0.25">
      <c r="F137" s="1" t="s">
        <v>57</v>
      </c>
    </row>
    <row r="138" spans="6:29" ht="15.75" thickBot="1" x14ac:dyDescent="0.3"/>
    <row r="139" spans="6:29" ht="15.75" thickBot="1" x14ac:dyDescent="0.3">
      <c r="F139" s="8" t="s">
        <v>15</v>
      </c>
      <c r="G139" s="9"/>
      <c r="H139" s="18">
        <v>1995</v>
      </c>
      <c r="I139" s="10">
        <v>1996</v>
      </c>
      <c r="J139" s="18">
        <v>1997</v>
      </c>
      <c r="K139" s="10">
        <v>1998</v>
      </c>
      <c r="L139" s="18">
        <v>1999</v>
      </c>
      <c r="M139" s="10">
        <v>2000</v>
      </c>
      <c r="N139" s="18">
        <v>2001</v>
      </c>
      <c r="O139" s="10">
        <v>2002</v>
      </c>
      <c r="P139" s="18">
        <v>2003</v>
      </c>
      <c r="Q139" s="10">
        <v>2004</v>
      </c>
      <c r="R139" s="18">
        <v>2005</v>
      </c>
      <c r="S139" s="10">
        <v>2006</v>
      </c>
      <c r="T139" s="18">
        <v>2007</v>
      </c>
      <c r="U139" s="10">
        <v>2008</v>
      </c>
      <c r="V139" s="18">
        <v>2009</v>
      </c>
      <c r="W139" s="10">
        <v>2010</v>
      </c>
      <c r="X139" s="18">
        <v>2011</v>
      </c>
      <c r="Y139" s="10">
        <v>2012</v>
      </c>
      <c r="Z139" s="18">
        <v>2013</v>
      </c>
      <c r="AA139" s="10">
        <v>2014</v>
      </c>
      <c r="AB139" s="18">
        <v>2015</v>
      </c>
      <c r="AC139" s="11">
        <v>2016</v>
      </c>
    </row>
    <row r="140" spans="6:29" ht="15.75" thickBot="1" x14ac:dyDescent="0.3">
      <c r="F140" s="185" t="s">
        <v>27</v>
      </c>
      <c r="G140" s="186"/>
      <c r="H140" s="66">
        <f>('C'!D46/2)/(D!H$94)</f>
        <v>-2.2711784996946101</v>
      </c>
      <c r="I140" s="66">
        <f>('C'!E46/2)/(D!I$94)</f>
        <v>-2.7394702823866885</v>
      </c>
      <c r="J140" s="66">
        <f>('C'!F46/2)/(D!J$94)</f>
        <v>-2.8580956066732224</v>
      </c>
      <c r="K140" s="66">
        <f>('C'!G46/2)/(D!K$94)</f>
        <v>-0.84814851660348989</v>
      </c>
      <c r="L140" s="66">
        <f>('C'!H46/2)/(D!L$94)</f>
        <v>0.31728454333390177</v>
      </c>
      <c r="M140" s="66">
        <f>('C'!I46/2)/(D!M$94)</f>
        <v>1.8152734866431535</v>
      </c>
      <c r="N140" s="66">
        <f>('C'!J46/2)/(D!N$94)</f>
        <v>4.8099255219170951</v>
      </c>
      <c r="O140" s="66">
        <f>('C'!K46/2)/(D!O$94)</f>
        <v>1.7057590636786739</v>
      </c>
      <c r="P140" s="66">
        <f>('C'!L46/2)/(D!P$94)</f>
        <v>-0.17470798067362567</v>
      </c>
      <c r="Q140" s="66">
        <f>('C'!M46/2)/(D!Q$94)</f>
        <v>2.4382014822102662</v>
      </c>
      <c r="R140" s="66">
        <f>('C'!N46/2)/(D!R$94)</f>
        <v>2.9968257974537313</v>
      </c>
      <c r="S140" s="66">
        <f>('C'!O46/2)/(D!S$94)</f>
        <v>3.7029253583608019</v>
      </c>
      <c r="T140" s="66">
        <f>('C'!P46/2)/(D!T$94)</f>
        <v>9.267286205054118</v>
      </c>
      <c r="U140" s="66">
        <f>('C'!Q46/2)/(D!U$94)</f>
        <v>10.028288457365331</v>
      </c>
      <c r="V140" s="66">
        <f>('C'!R46/2)/(D!V$94)</f>
        <v>7.4547512296131302</v>
      </c>
      <c r="W140" s="66">
        <f>('C'!S46/2)/(D!W$94)</f>
        <v>1.9478405391143951</v>
      </c>
      <c r="X140" s="66">
        <f>('C'!T46/2)/(D!X$94)</f>
        <v>1.7699169868674294</v>
      </c>
      <c r="Y140" s="66">
        <f>('C'!U46/2)/(D!Y$94)</f>
        <v>2.7446079636740097</v>
      </c>
      <c r="Z140" s="66">
        <f>('C'!V46/2)/(D!Z$94)</f>
        <v>2.3998032717991586</v>
      </c>
      <c r="AA140" s="66">
        <f>('C'!W46/2)/(D!AA$94)</f>
        <v>2.0454802786263797</v>
      </c>
      <c r="AB140" s="66">
        <f>('C'!X46/2)/(D!AB$94)</f>
        <v>1.3173295797397298</v>
      </c>
      <c r="AC140" s="66">
        <f>('C'!Y46/2)/(D!AC$94)</f>
        <v>0.75064447422771896</v>
      </c>
    </row>
    <row r="141" spans="6:29" x14ac:dyDescent="0.25">
      <c r="F141" s="208" t="s">
        <v>17</v>
      </c>
      <c r="G141" s="209"/>
      <c r="H141" s="68">
        <f>('C'!D47/2)/(D!H$94)</f>
        <v>-3.689247508694693E-2</v>
      </c>
      <c r="I141" s="68">
        <f>('C'!E47/2)/(D!I$94)</f>
        <v>-9.4799816184477456E-2</v>
      </c>
      <c r="J141" s="68">
        <f>('C'!F47/2)/(D!J$94)</f>
        <v>-0.1006820411424502</v>
      </c>
      <c r="K141" s="68">
        <f>('C'!G47/2)/(D!K$94)</f>
        <v>0.73403601430813181</v>
      </c>
      <c r="L141" s="68">
        <f>('C'!H47/2)/(D!L$94)</f>
        <v>0.74046182094525048</v>
      </c>
      <c r="M141" s="68">
        <f>('C'!I47/2)/(D!M$94)</f>
        <v>0.7868207230664942</v>
      </c>
      <c r="N141" s="68">
        <f>('C'!J47/2)/(D!N$94)</f>
        <v>1.4469596268328784</v>
      </c>
      <c r="O141" s="68">
        <f>('C'!K47/2)/(D!O$94)</f>
        <v>0.93327090133180524</v>
      </c>
      <c r="P141" s="68">
        <f>('C'!L47/2)/(D!P$94)</f>
        <v>0.74882739494436734</v>
      </c>
      <c r="Q141" s="68">
        <f>('C'!M47/2)/(D!Q$94)</f>
        <v>1.6605870564652832</v>
      </c>
      <c r="R141" s="68">
        <f>('C'!N47/2)/(D!R$94)</f>
        <v>1.4607157843455714</v>
      </c>
      <c r="S141" s="68">
        <f>('C'!O47/2)/(D!S$94)</f>
        <v>1.6595554188136044</v>
      </c>
      <c r="T141" s="68">
        <f>('C'!P47/2)/(D!T$94)</f>
        <v>2.0312766601635386</v>
      </c>
      <c r="U141" s="68">
        <f>('C'!Q47/2)/(D!U$94)</f>
        <v>2.5296478586164839</v>
      </c>
      <c r="V141" s="68">
        <f>('C'!R47/2)/(D!V$94)</f>
        <v>1.8047934950499995</v>
      </c>
      <c r="W141" s="68">
        <f>('C'!S47/2)/(D!W$94)</f>
        <v>0.23139222897626821</v>
      </c>
      <c r="X141" s="68">
        <f>('C'!T47/2)/(D!X$94)</f>
        <v>0.23365292663141363</v>
      </c>
      <c r="Y141" s="68">
        <f>('C'!U47/2)/(D!Y$94)</f>
        <v>0.69612869414380274</v>
      </c>
      <c r="Z141" s="68">
        <f>('C'!V47/2)/(D!Z$94)</f>
        <v>0.9070810357982706</v>
      </c>
      <c r="AA141" s="68">
        <f>('C'!W47/2)/(D!AA$94)</f>
        <v>0.56419010467325925</v>
      </c>
      <c r="AB141" s="68">
        <f>('C'!X47/2)/(D!AB$94)</f>
        <v>0.28381683222360016</v>
      </c>
      <c r="AC141" s="68">
        <f>('C'!Y47/2)/(D!AC$94)</f>
        <v>0.33313688264171099</v>
      </c>
    </row>
    <row r="142" spans="6:29" x14ac:dyDescent="0.25">
      <c r="F142" s="212" t="s">
        <v>18</v>
      </c>
      <c r="G142" s="213"/>
      <c r="H142" s="69">
        <f>('C'!D48/2)/(D!H$94)</f>
        <v>-0.12447252883010647</v>
      </c>
      <c r="I142" s="69">
        <f>('C'!E48/2)/(D!I$94)</f>
        <v>-0.1665119370516715</v>
      </c>
      <c r="J142" s="69">
        <f>('C'!F48/2)/(D!J$94)</f>
        <v>-0.16664489915701414</v>
      </c>
      <c r="K142" s="69">
        <f>('C'!G48/2)/(D!K$94)</f>
        <v>-0.16384269339664925</v>
      </c>
      <c r="L142" s="69">
        <f>('C'!H48/2)/(D!L$94)</f>
        <v>-0.30904022648716961</v>
      </c>
      <c r="M142" s="69">
        <f>('C'!I48/2)/(D!M$94)</f>
        <v>-0.18160655800566466</v>
      </c>
      <c r="N142" s="69">
        <f>('C'!J48/2)/(D!N$94)</f>
        <v>-0.23330549554220745</v>
      </c>
      <c r="O142" s="69">
        <f>('C'!K48/2)/(D!O$94)</f>
        <v>-0.17121654995974184</v>
      </c>
      <c r="P142" s="69">
        <f>('C'!L48/2)/(D!P$94)</f>
        <v>-0.10796507784652887</v>
      </c>
      <c r="Q142" s="69">
        <f>('C'!M48/2)/(D!Q$94)</f>
        <v>-3.4511438818739158E-2</v>
      </c>
      <c r="R142" s="69">
        <f>('C'!N48/2)/(D!R$94)</f>
        <v>-2.8305650721285807E-2</v>
      </c>
      <c r="S142" s="69">
        <f>('C'!O48/2)/(D!S$94)</f>
        <v>-1.6234787675476557E-2</v>
      </c>
      <c r="T142" s="69">
        <f>('C'!P48/2)/(D!T$94)</f>
        <v>2.6922555072720091E-2</v>
      </c>
      <c r="U142" s="69">
        <f>('C'!Q48/2)/(D!U$94)</f>
        <v>3.1814062388003106E-2</v>
      </c>
      <c r="V142" s="69">
        <f>('C'!R48/2)/(D!V$94)</f>
        <v>1.8215525062694419E-2</v>
      </c>
      <c r="W142" s="69">
        <f>('C'!S48/2)/(D!W$94)</f>
        <v>3.8244719629394186E-3</v>
      </c>
      <c r="X142" s="69">
        <f>('C'!T48/2)/(D!X$94)</f>
        <v>3.7580338121666773E-3</v>
      </c>
      <c r="Y142" s="69">
        <f>('C'!U48/2)/(D!Y$94)</f>
        <v>8.1824107332428789E-3</v>
      </c>
      <c r="Z142" s="69">
        <f>('C'!V48/2)/(D!Z$94)</f>
        <v>4.6724695732782828E-3</v>
      </c>
      <c r="AA142" s="69">
        <f>('C'!W48/2)/(D!AA$94)</f>
        <v>1.402626937736522E-3</v>
      </c>
      <c r="AB142" s="69">
        <f>('C'!X48/2)/(D!AB$94)</f>
        <v>2.1187426778147947E-4</v>
      </c>
      <c r="AC142" s="69">
        <f>('C'!Y48/2)/(D!AC$94)</f>
        <v>3.1660869857497893E-3</v>
      </c>
    </row>
    <row r="143" spans="6:29" x14ac:dyDescent="0.25">
      <c r="F143" s="208" t="s">
        <v>19</v>
      </c>
      <c r="G143" s="209"/>
      <c r="H143" s="69">
        <f>('C'!D49/2)/(D!H$94)</f>
        <v>-8.1165288289482107E-2</v>
      </c>
      <c r="I143" s="69">
        <f>('C'!E49/2)/(D!I$94)</f>
        <v>-0.12502077334297912</v>
      </c>
      <c r="J143" s="69">
        <f>('C'!F49/2)/(D!J$94)</f>
        <v>-0.20830261511704032</v>
      </c>
      <c r="K143" s="69">
        <f>('C'!G49/2)/(D!K$94)</f>
        <v>-0.15676452874731317</v>
      </c>
      <c r="L143" s="69">
        <f>('C'!H49/2)/(D!L$94)</f>
        <v>-5.134159669633831E-2</v>
      </c>
      <c r="M143" s="69">
        <f>('C'!I49/2)/(D!M$94)</f>
        <v>-7.4474706199704838E-2</v>
      </c>
      <c r="N143" s="69">
        <f>('C'!J49/2)/(D!N$94)</f>
        <v>5.3855478819286595E-2</v>
      </c>
      <c r="O143" s="69">
        <f>('C'!K49/2)/(D!O$94)</f>
        <v>-2.8776099174510739E-2</v>
      </c>
      <c r="P143" s="69">
        <f>('C'!L49/2)/(D!P$94)</f>
        <v>-5.4943373792049444E-2</v>
      </c>
      <c r="Q143" s="69">
        <f>('C'!M49/2)/(D!Q$94)</f>
        <v>-2.173584847275363E-2</v>
      </c>
      <c r="R143" s="69">
        <f>('C'!N49/2)/(D!R$94)</f>
        <v>-1.0646975971826162E-2</v>
      </c>
      <c r="S143" s="69">
        <f>('C'!O49/2)/(D!S$94)</f>
        <v>0.10370530075052224</v>
      </c>
      <c r="T143" s="69">
        <f>('C'!P49/2)/(D!T$94)</f>
        <v>0.3137394502409262</v>
      </c>
      <c r="U143" s="69">
        <f>('C'!Q49/2)/(D!U$94)</f>
        <v>0.48299319011798442</v>
      </c>
      <c r="V143" s="69">
        <f>('C'!R49/2)/(D!V$94)</f>
        <v>0.31362103790170254</v>
      </c>
      <c r="W143" s="69">
        <f>('C'!S49/2)/(D!W$94)</f>
        <v>2.5293954838326079E-3</v>
      </c>
      <c r="X143" s="69">
        <f>('C'!T49/2)/(D!X$94)</f>
        <v>1.3080395779179181E-2</v>
      </c>
      <c r="Y143" s="69">
        <f>('C'!U49/2)/(D!Y$94)</f>
        <v>1.4665604593881278E-2</v>
      </c>
      <c r="Z143" s="69">
        <f>('C'!V49/2)/(D!Z$94)</f>
        <v>-1.4018843521644217E-2</v>
      </c>
      <c r="AA143" s="69">
        <f>('C'!W49/2)/(D!AA$94)</f>
        <v>1.7673719464808171E-3</v>
      </c>
      <c r="AB143" s="69">
        <f>('C'!X49/2)/(D!AB$94)</f>
        <v>3.2470562099185924E-3</v>
      </c>
      <c r="AC143" s="69">
        <f>('C'!Y49/2)/(D!AC$94)</f>
        <v>-5.3071619791539683E-3</v>
      </c>
    </row>
    <row r="144" spans="6:29" x14ac:dyDescent="0.25">
      <c r="F144" s="212" t="s">
        <v>20</v>
      </c>
      <c r="G144" s="213"/>
      <c r="H144" s="69">
        <f>('C'!D50/2)/(D!H$94)</f>
        <v>-1.0266475960962405</v>
      </c>
      <c r="I144" s="69">
        <f>('C'!E50/2)/(D!I$94)</f>
        <v>-0.75489694839970878</v>
      </c>
      <c r="J144" s="69">
        <f>('C'!F50/2)/(D!J$94)</f>
        <v>-0.88689407098545381</v>
      </c>
      <c r="K144" s="69">
        <f>('C'!G50/2)/(D!K$94)</f>
        <v>-0.81114962767285015</v>
      </c>
      <c r="L144" s="69">
        <f>('C'!H50/2)/(D!L$94)</f>
        <v>-1.0095166129660267</v>
      </c>
      <c r="M144" s="69">
        <f>('C'!I50/2)/(D!M$94)</f>
        <v>-0.72272416303719689</v>
      </c>
      <c r="N144" s="69">
        <f>('C'!J50/2)/(D!N$94)</f>
        <v>-0.21509367356631559</v>
      </c>
      <c r="O144" s="69">
        <f>('C'!K50/2)/(D!O$94)</f>
        <v>-0.33544982806296486</v>
      </c>
      <c r="P144" s="69">
        <f>('C'!L50/2)/(D!P$94)</f>
        <v>-0.24465127776425971</v>
      </c>
      <c r="Q144" s="69">
        <f>('C'!M50/2)/(D!Q$94)</f>
        <v>-0.26253787531003309</v>
      </c>
      <c r="R144" s="69">
        <f>('C'!N50/2)/(D!R$94)</f>
        <v>-0.2096060647664236</v>
      </c>
      <c r="S144" s="69">
        <f>('C'!O50/2)/(D!S$94)</f>
        <v>-0.52455597739253701</v>
      </c>
      <c r="T144" s="69">
        <f>('C'!P50/2)/(D!T$94)</f>
        <v>-0.11388968867075565</v>
      </c>
      <c r="U144" s="69">
        <f>('C'!Q50/2)/(D!U$94)</f>
        <v>0.16067833956455996</v>
      </c>
      <c r="V144" s="69">
        <f>('C'!R50/2)/(D!V$94)</f>
        <v>0.538455527697418</v>
      </c>
      <c r="W144" s="69">
        <f>('C'!S50/2)/(D!W$94)</f>
        <v>0.33795645952711789</v>
      </c>
      <c r="X144" s="69">
        <f>('C'!T50/2)/(D!X$94)</f>
        <v>0.49094090177388444</v>
      </c>
      <c r="Y144" s="69">
        <f>('C'!U50/2)/(D!Y$94)</f>
        <v>0.62256542778727131</v>
      </c>
      <c r="Z144" s="69">
        <f>('C'!V50/2)/(D!Z$94)</f>
        <v>0.54231209117642842</v>
      </c>
      <c r="AA144" s="69">
        <f>('C'!W50/2)/(D!AA$94)</f>
        <v>0.43666395916580353</v>
      </c>
      <c r="AB144" s="69">
        <f>('C'!X50/2)/(D!AB$94)</f>
        <v>0.10812752698453576</v>
      </c>
      <c r="AC144" s="69">
        <f>('C'!Y50/2)/(D!AC$94)</f>
        <v>6.9496186581874961E-3</v>
      </c>
    </row>
    <row r="145" spans="6:29" x14ac:dyDescent="0.25">
      <c r="F145" s="208" t="s">
        <v>21</v>
      </c>
      <c r="G145" s="209"/>
      <c r="H145" s="69">
        <f>('C'!D51/2)/(D!H$94)</f>
        <v>3.4398957803351532E-2</v>
      </c>
      <c r="I145" s="69">
        <f>('C'!E51/2)/(D!I$94)</f>
        <v>2.0762337702112325E-2</v>
      </c>
      <c r="J145" s="69">
        <f>('C'!F51/2)/(D!J$94)</f>
        <v>3.5699030135376779E-2</v>
      </c>
      <c r="K145" s="69">
        <f>('C'!G51/2)/(D!K$94)</f>
        <v>1.567085932454388E-2</v>
      </c>
      <c r="L145" s="69">
        <f>('C'!H51/2)/(D!L$94)</f>
        <v>3.3355657612201446E-2</v>
      </c>
      <c r="M145" s="69">
        <f>('C'!I51/2)/(D!M$94)</f>
        <v>5.6323513632590361E-2</v>
      </c>
      <c r="N145" s="69">
        <f>('C'!J51/2)/(D!N$94)</f>
        <v>6.8492776109061043E-2</v>
      </c>
      <c r="O145" s="69">
        <f>('C'!K51/2)/(D!O$94)</f>
        <v>1.3849612196943414E-2</v>
      </c>
      <c r="P145" s="69">
        <f>('C'!L51/2)/(D!P$94)</f>
        <v>3.8954910481089434E-2</v>
      </c>
      <c r="Q145" s="69">
        <f>('C'!M51/2)/(D!Q$94)</f>
        <v>3.6916207791423246E-2</v>
      </c>
      <c r="R145" s="69">
        <f>('C'!N51/2)/(D!R$94)</f>
        <v>1.8038165214484824E-2</v>
      </c>
      <c r="S145" s="69">
        <f>('C'!O51/2)/(D!S$94)</f>
        <v>3.9899598196763454E-2</v>
      </c>
      <c r="T145" s="69">
        <f>('C'!P51/2)/(D!T$94)</f>
        <v>4.6761493181739923E-2</v>
      </c>
      <c r="U145" s="69">
        <f>('C'!Q51/2)/(D!U$94)</f>
        <v>7.9282601931537924E-2</v>
      </c>
      <c r="V145" s="69">
        <f>('C'!R51/2)/(D!V$94)</f>
        <v>2.3559276978809052E-2</v>
      </c>
      <c r="W145" s="69">
        <f>('C'!S51/2)/(D!W$94)</f>
        <v>2.5951019477760566E-2</v>
      </c>
      <c r="X145" s="69">
        <f>('C'!T51/2)/(D!X$94)</f>
        <v>1.4291271292358855E-2</v>
      </c>
      <c r="Y145" s="69">
        <f>('C'!U51/2)/(D!Y$94)</f>
        <v>1.5581375232812463E-2</v>
      </c>
      <c r="Z145" s="69">
        <f>('C'!V51/2)/(D!Z$94)</f>
        <v>-9.4945517572248006E-3</v>
      </c>
      <c r="AA145" s="69">
        <f>('C'!W51/2)/(D!AA$94)</f>
        <v>-4.5646735901672906E-4</v>
      </c>
      <c r="AB145" s="69">
        <f>('C'!X51/2)/(D!AB$94)</f>
        <v>8.9644866962727311E-3</v>
      </c>
      <c r="AC145" s="69">
        <f>('C'!Y51/2)/(D!AC$94)</f>
        <v>2.210878937599733E-3</v>
      </c>
    </row>
    <row r="146" spans="6:29" x14ac:dyDescent="0.25">
      <c r="F146" s="212" t="s">
        <v>22</v>
      </c>
      <c r="G146" s="213"/>
      <c r="H146" s="69">
        <f>('C'!D52/2)/(D!H$94)</f>
        <v>5.795490404383246E-2</v>
      </c>
      <c r="I146" s="69">
        <f>('C'!E52/2)/(D!I$94)</f>
        <v>-0.39119528870971693</v>
      </c>
      <c r="J146" s="69">
        <f>('C'!F52/2)/(D!J$94)</f>
        <v>-0.4924832802192512</v>
      </c>
      <c r="K146" s="69">
        <f>('C'!G52/2)/(D!K$94)</f>
        <v>-0.43830992225394277</v>
      </c>
      <c r="L146" s="69">
        <f>('C'!H52/2)/(D!L$94)</f>
        <v>-0.21580153105590233</v>
      </c>
      <c r="M146" s="69">
        <f>('C'!I52/2)/(D!M$94)</f>
        <v>-0.14754028913418896</v>
      </c>
      <c r="N146" s="69">
        <f>('C'!J52/2)/(D!N$94)</f>
        <v>1.0791932078635144E-2</v>
      </c>
      <c r="O146" s="69">
        <f>('C'!K52/2)/(D!O$94)</f>
        <v>-0.18647574266048014</v>
      </c>
      <c r="P146" s="69">
        <f>('C'!L52/2)/(D!P$94)</f>
        <v>9.1731822838959073E-2</v>
      </c>
      <c r="Q146" s="69">
        <f>('C'!M52/2)/(D!Q$94)</f>
        <v>-9.6761005139736414E-2</v>
      </c>
      <c r="R146" s="69">
        <f>('C'!N52/2)/(D!R$94)</f>
        <v>-0.18266812304845387</v>
      </c>
      <c r="S146" s="69">
        <f>('C'!O52/2)/(D!S$94)</f>
        <v>-3.5567696682988148E-2</v>
      </c>
      <c r="T146" s="69">
        <f>('C'!P52/2)/(D!T$94)</f>
        <v>0.45416586642455442</v>
      </c>
      <c r="U146" s="69">
        <f>('C'!Q52/2)/(D!U$94)</f>
        <v>0.69464652037668573</v>
      </c>
      <c r="V146" s="69">
        <f>('C'!R52/2)/(D!V$94)</f>
        <v>0.91756204204943881</v>
      </c>
      <c r="W146" s="69">
        <f>('C'!S52/2)/(D!W$94)</f>
        <v>0.22661222173828571</v>
      </c>
      <c r="X146" s="69">
        <f>('C'!T52/2)/(D!X$94)</f>
        <v>0.17159146314637871</v>
      </c>
      <c r="Y146" s="69">
        <f>('C'!U52/2)/(D!Y$94)</f>
        <v>0.18652923061387158</v>
      </c>
      <c r="Z146" s="69">
        <f>('C'!V52/2)/(D!Z$94)</f>
        <v>0.2468827557303597</v>
      </c>
      <c r="AA146" s="69">
        <f>('C'!W52/2)/(D!AA$94)</f>
        <v>0.41347783195055249</v>
      </c>
      <c r="AB146" s="69">
        <f>('C'!X52/2)/(D!AB$94)</f>
        <v>0.45285943838555992</v>
      </c>
      <c r="AC146" s="69">
        <f>('C'!Y52/2)/(D!AC$94)</f>
        <v>0.2256439260731439</v>
      </c>
    </row>
    <row r="147" spans="6:29" x14ac:dyDescent="0.25">
      <c r="F147" s="208" t="s">
        <v>23</v>
      </c>
      <c r="G147" s="209"/>
      <c r="H147" s="69">
        <f>('C'!D53/2)/(D!H$94)</f>
        <v>-1.089146591186783</v>
      </c>
      <c r="I147" s="69">
        <f>('C'!E53/2)/(D!I$94)</f>
        <v>-1.063348510699927</v>
      </c>
      <c r="J147" s="69">
        <f>('C'!F53/2)/(D!J$94)</f>
        <v>-1.2689918197989407</v>
      </c>
      <c r="K147" s="69">
        <f>('C'!G53/2)/(D!K$94)</f>
        <v>-0.85684714488103997</v>
      </c>
      <c r="L147" s="69">
        <f>('C'!H53/2)/(D!L$94)</f>
        <v>-5.1520320289953125E-2</v>
      </c>
      <c r="M147" s="69">
        <f>('C'!I53/2)/(D!M$94)</f>
        <v>-0.12378680730104862</v>
      </c>
      <c r="N147" s="69">
        <f>('C'!J53/2)/(D!N$94)</f>
        <v>0.44100083138614027</v>
      </c>
      <c r="O147" s="69">
        <f>('C'!K53/2)/(D!O$94)</f>
        <v>-0.14574680006474011</v>
      </c>
      <c r="P147" s="69">
        <f>('C'!L53/2)/(D!P$94)</f>
        <v>-1.0458932399149248</v>
      </c>
      <c r="Q147" s="69">
        <f>('C'!M53/2)/(D!Q$94)</f>
        <v>-0.80420918228245597</v>
      </c>
      <c r="R147" s="69">
        <f>('C'!N53/2)/(D!R$94)</f>
        <v>-0.6972537003221202</v>
      </c>
      <c r="S147" s="69">
        <f>('C'!O53/2)/(D!S$94)</f>
        <v>-0.38234560637602477</v>
      </c>
      <c r="T147" s="69">
        <f>('C'!P53/2)/(D!T$94)</f>
        <v>0.72073144065879957</v>
      </c>
      <c r="U147" s="69">
        <f>('C'!Q53/2)/(D!U$94)</f>
        <v>1.840552334089413</v>
      </c>
      <c r="V147" s="69">
        <f>('C'!R53/2)/(D!V$94)</f>
        <v>1.5686880439534527</v>
      </c>
      <c r="W147" s="69">
        <f>('C'!S53/2)/(D!W$94)</f>
        <v>0.33007375863533556</v>
      </c>
      <c r="X147" s="69">
        <f>('C'!T53/2)/(D!X$94)</f>
        <v>0.22911413203737044</v>
      </c>
      <c r="Y147" s="69">
        <f>('C'!U53/2)/(D!Y$94)</f>
        <v>0.4864052960529513</v>
      </c>
      <c r="Z147" s="69">
        <f>('C'!V53/2)/(D!Z$94)</f>
        <v>0.35229943981073963</v>
      </c>
      <c r="AA147" s="69">
        <f>('C'!W53/2)/(D!AA$94)</f>
        <v>0.36262203784717495</v>
      </c>
      <c r="AB147" s="69">
        <f>('C'!X53/2)/(D!AB$94)</f>
        <v>0.20614809174225676</v>
      </c>
      <c r="AC147" s="69">
        <f>('C'!Y53/2)/(D!AC$94)</f>
        <v>3.2103491367824262E-2</v>
      </c>
    </row>
    <row r="148" spans="6:29" x14ac:dyDescent="0.25">
      <c r="F148" s="212" t="s">
        <v>24</v>
      </c>
      <c r="G148" s="213"/>
      <c r="H148" s="69">
        <f>('C'!D54/2)/(D!H$94)</f>
        <v>-1.0493792180185859</v>
      </c>
      <c r="I148" s="69">
        <f>('C'!E54/2)/(D!I$94)</f>
        <v>-0.71502072729623067</v>
      </c>
      <c r="J148" s="69">
        <f>('C'!F54/2)/(D!J$94)</f>
        <v>-0.30883634318120612</v>
      </c>
      <c r="K148" s="69">
        <f>('C'!G54/2)/(D!K$94)</f>
        <v>5.7291428620760039E-2</v>
      </c>
      <c r="L148" s="69">
        <f>('C'!H54/2)/(D!L$94)</f>
        <v>0.41032785356345047</v>
      </c>
      <c r="M148" s="69">
        <f>('C'!I54/2)/(D!M$94)</f>
        <v>1.1446515393297809</v>
      </c>
      <c r="N148" s="69">
        <f>('C'!J54/2)/(D!N$94)</f>
        <v>1.7538780649107202</v>
      </c>
      <c r="O148" s="69">
        <f>('C'!K54/2)/(D!O$94)</f>
        <v>0.75826839550431868</v>
      </c>
      <c r="P148" s="69">
        <f>('C'!L54/2)/(D!P$94)</f>
        <v>-2.1168678277704713E-2</v>
      </c>
      <c r="Q148" s="69">
        <f>('C'!M54/2)/(D!Q$94)</f>
        <v>1.1445274683718394</v>
      </c>
      <c r="R148" s="69">
        <f>('C'!N54/2)/(D!R$94)</f>
        <v>1.673405123428241</v>
      </c>
      <c r="S148" s="69">
        <f>('C'!O54/2)/(D!S$94)</f>
        <v>1.576851916646713</v>
      </c>
      <c r="T148" s="69">
        <f>('C'!P54/2)/(D!T$94)</f>
        <v>2.7608512041790041</v>
      </c>
      <c r="U148" s="69">
        <f>('C'!Q54/2)/(D!U$94)</f>
        <v>1.6130030113410676</v>
      </c>
      <c r="V148" s="69">
        <f>('C'!R54/2)/(D!V$94)</f>
        <v>1.1349214933000455</v>
      </c>
      <c r="W148" s="69">
        <f>('C'!S54/2)/(D!W$94)</f>
        <v>0.25200115139513912</v>
      </c>
      <c r="X148" s="69">
        <f>('C'!T54/2)/(D!X$94)</f>
        <v>0.22300714057002083</v>
      </c>
      <c r="Y148" s="69">
        <f>('C'!U54/2)/(D!Y$94)</f>
        <v>0.28354313005589721</v>
      </c>
      <c r="Z148" s="69">
        <f>('C'!V54/2)/(D!Z$94)</f>
        <v>0.17198151412400073</v>
      </c>
      <c r="AA148" s="69">
        <f>('C'!W54/2)/(D!AA$94)</f>
        <v>0.15946021817471617</v>
      </c>
      <c r="AB148" s="69">
        <f>('C'!X54/2)/(D!AB$94)</f>
        <v>0.16774328182492906</v>
      </c>
      <c r="AC148" s="69">
        <f>('C'!Y54/2)/(D!AC$94)</f>
        <v>0.11650628952194965</v>
      </c>
    </row>
    <row r="149" spans="6:29" x14ac:dyDescent="0.25">
      <c r="F149" s="208" t="s">
        <v>25</v>
      </c>
      <c r="G149" s="209"/>
      <c r="H149" s="69">
        <f>('C'!D55/2)/(D!H$94)</f>
        <v>1.0419721144417657</v>
      </c>
      <c r="I149" s="69">
        <f>('C'!E55/2)/(D!I$94)</f>
        <v>0.55056096990431946</v>
      </c>
      <c r="J149" s="69">
        <f>('C'!F55/2)/(D!J$94)</f>
        <v>0.5390672658435226</v>
      </c>
      <c r="K149" s="69">
        <f>('C'!G55/2)/(D!K$94)</f>
        <v>0.77176693556548981</v>
      </c>
      <c r="L149" s="69">
        <f>('C'!H55/2)/(D!L$94)</f>
        <v>0.77035938848187391</v>
      </c>
      <c r="M149" s="69">
        <f>('C'!I55/2)/(D!M$94)</f>
        <v>1.0776102342920919</v>
      </c>
      <c r="N149" s="69">
        <f>('C'!J55/2)/(D!N$94)</f>
        <v>1.4836311029755815</v>
      </c>
      <c r="O149" s="69">
        <f>('C'!K55/2)/(D!O$94)</f>
        <v>0.86840344017461968</v>
      </c>
      <c r="P149" s="69">
        <f>('C'!L55/2)/(D!P$94)</f>
        <v>0.42294666395910557</v>
      </c>
      <c r="Q149" s="69">
        <f>('C'!M55/2)/(D!Q$94)</f>
        <v>0.81674789001252668</v>
      </c>
      <c r="R149" s="69">
        <f>('C'!N55/2)/(D!R$94)</f>
        <v>0.97426241406090897</v>
      </c>
      <c r="S149" s="69">
        <f>('C'!O55/2)/(D!S$94)</f>
        <v>1.2823721578819478</v>
      </c>
      <c r="T149" s="69">
        <f>('C'!P55/2)/(D!T$94)</f>
        <v>3.0277381221912116</v>
      </c>
      <c r="U149" s="69">
        <f>('C'!Q55/2)/(D!U$94)</f>
        <v>2.6087174390680596</v>
      </c>
      <c r="V149" s="69">
        <f>('C'!R55/2)/(D!V$94)</f>
        <v>1.134838094272254</v>
      </c>
      <c r="W149" s="69">
        <f>('C'!S55/2)/(D!W$94)</f>
        <v>0.53779776425990555</v>
      </c>
      <c r="X149" s="69">
        <f>('C'!T55/2)/(D!X$94)</f>
        <v>0.39051395675688105</v>
      </c>
      <c r="Y149" s="69">
        <f>('C'!U55/2)/(D!Y$94)</f>
        <v>0.43092184470793088</v>
      </c>
      <c r="Z149" s="69">
        <f>('C'!V55/2)/(D!Z$94)</f>
        <v>0.19814105480470523</v>
      </c>
      <c r="AA149" s="69">
        <f>('C'!W55/2)/(D!AA$94)</f>
        <v>0.10644746944719016</v>
      </c>
      <c r="AB149" s="69">
        <f>('C'!X55/2)/(D!AB$94)</f>
        <v>8.6463986408100213E-2</v>
      </c>
      <c r="AC149" s="69">
        <f>('C'!Y55/2)/(D!AC$94)</f>
        <v>3.683636659414008E-2</v>
      </c>
    </row>
    <row r="150" spans="6:29" ht="15.75" thickBot="1" x14ac:dyDescent="0.3">
      <c r="F150" s="210" t="s">
        <v>26</v>
      </c>
      <c r="G150" s="211"/>
      <c r="H150" s="70">
        <f>('C'!D56/2)/(D!H$94)</f>
        <v>2.1991242349442609E-3</v>
      </c>
      <c r="I150" s="70">
        <f>('C'!E56/2)/(D!I$94)</f>
        <v>1.2865362228297736E-7</v>
      </c>
      <c r="J150" s="70">
        <f>('C'!F56/2)/(D!J$94)</f>
        <v>-2.687992891087296E-5</v>
      </c>
      <c r="K150" s="70">
        <f>('C'!G56/2)/(D!K$94)</f>
        <v>0</v>
      </c>
      <c r="L150" s="70">
        <f>('C'!H56/2)/(D!L$94)</f>
        <v>2.030488452792912E-7</v>
      </c>
      <c r="M150" s="70">
        <f>('C'!I56/2)/(D!M$94)</f>
        <v>0</v>
      </c>
      <c r="N150" s="70">
        <f>('C'!J56/2)/(D!N$94)</f>
        <v>-2.8512208668546958E-4</v>
      </c>
      <c r="O150" s="70">
        <f>('C'!K56/2)/(D!O$94)</f>
        <v>-3.6826560657480135E-4</v>
      </c>
      <c r="P150" s="70">
        <f>('C'!L56/2)/(D!P$94)</f>
        <v>-2.5471253016794882E-3</v>
      </c>
      <c r="Q150" s="70">
        <f>('C'!M56/2)/(D!Q$94)</f>
        <v>-8.2179040708859458E-4</v>
      </c>
      <c r="R150" s="70">
        <f>('C'!N56/2)/(D!R$94)</f>
        <v>-1.115174765364715E-3</v>
      </c>
      <c r="S150" s="70">
        <f>('C'!O56/2)/(D!S$94)</f>
        <v>-7.5492582390087974E-4</v>
      </c>
      <c r="T150" s="70">
        <f>('C'!P56/2)/(D!T$94)</f>
        <v>-1.0108959770124245E-3</v>
      </c>
      <c r="U150" s="70">
        <f>('C'!Q56/2)/(D!U$94)</f>
        <v>-1.3046904227119563E-2</v>
      </c>
      <c r="V150" s="70">
        <f>('C'!R56/2)/(D!V$94)</f>
        <v>9.6701900843361815E-5</v>
      </c>
      <c r="W150" s="70">
        <f>('C'!S56/2)/(D!W$94)</f>
        <v>-2.9796021498777807E-4</v>
      </c>
      <c r="X150" s="70">
        <f>('C'!T56/2)/(D!X$94)</f>
        <v>-3.3209590495310499E-5</v>
      </c>
      <c r="Y150" s="70">
        <f>('C'!U56/2)/(D!Y$94)</f>
        <v>8.4953810134288807E-5</v>
      </c>
      <c r="Z150" s="70">
        <f>('C'!V56/2)/(D!Z$94)</f>
        <v>-5.3689994378934751E-5</v>
      </c>
      <c r="AA150" s="70">
        <f>('C'!W56/2)/(D!AA$94)</f>
        <v>-9.4870191317126005E-5</v>
      </c>
      <c r="AB150" s="70">
        <f>('C'!X56/2)/(D!AB$94)</f>
        <v>-2.5299500322489843E-4</v>
      </c>
      <c r="AC150" s="70">
        <f>('C'!Y56/2)/(D!AC$94)</f>
        <v>-6.0191165401773548E-4</v>
      </c>
    </row>
    <row r="151" spans="6:29" x14ac:dyDescent="0.25">
      <c r="F151" s="1" t="s">
        <v>57</v>
      </c>
    </row>
  </sheetData>
  <mergeCells count="84">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 ref="F56:G56"/>
    <mergeCell ref="F67:G67"/>
    <mergeCell ref="F68:G68"/>
    <mergeCell ref="F69:G69"/>
    <mergeCell ref="F70:G70"/>
    <mergeCell ref="F71:G71"/>
    <mergeCell ref="F72:G72"/>
    <mergeCell ref="F73:G73"/>
    <mergeCell ref="F74:G74"/>
    <mergeCell ref="F75:G75"/>
    <mergeCell ref="F76:G76"/>
    <mergeCell ref="F86:G86"/>
    <mergeCell ref="F87:G87"/>
    <mergeCell ref="F88:G88"/>
    <mergeCell ref="F89:G89"/>
    <mergeCell ref="F80:G80"/>
    <mergeCell ref="F81:G81"/>
    <mergeCell ref="F82:G82"/>
    <mergeCell ref="F83:G83"/>
    <mergeCell ref="F84:G84"/>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113:G113"/>
    <mergeCell ref="F114:G114"/>
    <mergeCell ref="F115:G115"/>
    <mergeCell ref="F116:G116"/>
    <mergeCell ref="F117:G117"/>
    <mergeCell ref="F118:G118"/>
    <mergeCell ref="F119:G119"/>
    <mergeCell ref="F120:G120"/>
    <mergeCell ref="F121:G121"/>
    <mergeCell ref="F122:G122"/>
    <mergeCell ref="F126:G126"/>
    <mergeCell ref="F127:G127"/>
    <mergeCell ref="F128:G128"/>
    <mergeCell ref="F129:G129"/>
    <mergeCell ref="F130:G130"/>
    <mergeCell ref="F131:G131"/>
    <mergeCell ref="F132:G132"/>
    <mergeCell ref="F133:G133"/>
    <mergeCell ref="F134:G134"/>
    <mergeCell ref="F135:G135"/>
    <mergeCell ref="F136:G136"/>
    <mergeCell ref="F140:G140"/>
    <mergeCell ref="F141:G141"/>
    <mergeCell ref="F142:G142"/>
    <mergeCell ref="F143:G143"/>
    <mergeCell ref="F149:G149"/>
    <mergeCell ref="F150:G150"/>
    <mergeCell ref="F144:G144"/>
    <mergeCell ref="F145:G145"/>
    <mergeCell ref="F146:G146"/>
    <mergeCell ref="F147:G147"/>
    <mergeCell ref="F148:G148"/>
  </mergeCells>
  <hyperlinks>
    <hyperlink ref="H95"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113"/>
  <sheetViews>
    <sheetView showGridLines="0" workbookViewId="0">
      <selection activeCell="D70" sqref="D70"/>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s>
  <sheetData>
    <row r="7" spans="2:11" ht="15" customHeight="1" x14ac:dyDescent="0.25">
      <c r="B7" s="191" t="s">
        <v>10</v>
      </c>
      <c r="C7" s="191"/>
      <c r="D7" s="191"/>
      <c r="E7" s="87"/>
      <c r="J7" s="182" t="s">
        <v>46</v>
      </c>
      <c r="K7" s="182"/>
    </row>
    <row r="8" spans="2:11" x14ac:dyDescent="0.25">
      <c r="B8" s="191"/>
      <c r="C8" s="191"/>
      <c r="D8" s="191"/>
      <c r="E8" s="87"/>
      <c r="J8" s="182"/>
      <c r="K8" s="182"/>
    </row>
    <row r="9" spans="2:11" x14ac:dyDescent="0.25">
      <c r="B9" s="191"/>
      <c r="C9" s="191"/>
      <c r="D9" s="191"/>
      <c r="E9" s="87"/>
      <c r="J9" s="182"/>
      <c r="K9" s="182"/>
    </row>
    <row r="10" spans="2:11" x14ac:dyDescent="0.25">
      <c r="B10" s="191"/>
      <c r="C10" s="191"/>
      <c r="D10" s="191"/>
      <c r="E10" s="87"/>
      <c r="J10" s="182"/>
      <c r="K10" s="182"/>
    </row>
    <row r="11" spans="2:11" x14ac:dyDescent="0.25">
      <c r="B11" s="191"/>
      <c r="C11" s="191"/>
      <c r="D11" s="191"/>
      <c r="E11" s="87"/>
      <c r="J11" s="182"/>
      <c r="K11" s="182"/>
    </row>
    <row r="12" spans="2:11" x14ac:dyDescent="0.25">
      <c r="B12" s="191"/>
      <c r="C12" s="191"/>
      <c r="D12" s="191"/>
      <c r="E12" s="87"/>
      <c r="J12" s="182"/>
      <c r="K12" s="182"/>
    </row>
    <row r="13" spans="2:11" x14ac:dyDescent="0.25">
      <c r="B13" s="191"/>
      <c r="C13" s="191"/>
      <c r="D13" s="191"/>
      <c r="E13" s="87"/>
      <c r="J13" s="182"/>
      <c r="K13" s="182"/>
    </row>
    <row r="14" spans="2:11" x14ac:dyDescent="0.25">
      <c r="B14" s="191"/>
      <c r="C14" s="191"/>
      <c r="D14" s="191"/>
      <c r="E14" s="87"/>
      <c r="J14" s="182"/>
      <c r="K14" s="182"/>
    </row>
    <row r="15" spans="2:11" x14ac:dyDescent="0.25">
      <c r="B15" s="191"/>
      <c r="C15" s="191"/>
      <c r="D15" s="191"/>
      <c r="E15" s="87"/>
      <c r="J15" s="182"/>
      <c r="K15" s="182"/>
    </row>
    <row r="16" spans="2:11" x14ac:dyDescent="0.25">
      <c r="B16" s="191"/>
      <c r="C16" s="191"/>
      <c r="D16" s="191"/>
      <c r="E16" s="87"/>
      <c r="J16" s="182"/>
      <c r="K16" s="182"/>
    </row>
    <row r="17" spans="2:12" x14ac:dyDescent="0.25">
      <c r="B17" s="183" t="s">
        <v>3</v>
      </c>
      <c r="C17" s="183"/>
      <c r="D17" s="183"/>
      <c r="G17" s="88" t="s">
        <v>3</v>
      </c>
      <c r="H17" s="88"/>
      <c r="I17" s="88"/>
      <c r="J17" s="88" t="s">
        <v>3</v>
      </c>
      <c r="K17" s="88"/>
      <c r="L17" s="88"/>
    </row>
    <row r="44" spans="4:27" ht="15.75" thickBot="1" x14ac:dyDescent="0.3"/>
    <row r="45" spans="4:27" ht="15.75" thickBot="1" x14ac:dyDescent="0.3">
      <c r="D45" s="8" t="s">
        <v>15</v>
      </c>
      <c r="E45" s="9"/>
      <c r="F45" s="18">
        <v>1995</v>
      </c>
      <c r="G45" s="10">
        <v>1996</v>
      </c>
      <c r="H45" s="18">
        <v>1997</v>
      </c>
      <c r="I45" s="10">
        <v>1998</v>
      </c>
      <c r="J45" s="18">
        <v>1999</v>
      </c>
      <c r="K45" s="10">
        <v>2000</v>
      </c>
      <c r="L45" s="18">
        <v>2001</v>
      </c>
      <c r="M45" s="10">
        <v>2002</v>
      </c>
      <c r="N45" s="18">
        <v>2003</v>
      </c>
      <c r="O45" s="10">
        <v>2004</v>
      </c>
      <c r="P45" s="18">
        <v>2005</v>
      </c>
      <c r="Q45" s="10">
        <v>2006</v>
      </c>
      <c r="R45" s="18">
        <v>2007</v>
      </c>
      <c r="S45" s="10">
        <v>2008</v>
      </c>
      <c r="T45" s="18">
        <v>2009</v>
      </c>
      <c r="U45" s="10">
        <v>2010</v>
      </c>
      <c r="V45" s="18">
        <v>2011</v>
      </c>
      <c r="W45" s="10">
        <v>2012</v>
      </c>
      <c r="X45" s="18">
        <v>2013</v>
      </c>
      <c r="Y45" s="10">
        <v>2014</v>
      </c>
      <c r="Z45" s="18">
        <v>2015</v>
      </c>
      <c r="AA45" s="11">
        <v>2016</v>
      </c>
    </row>
    <row r="46" spans="4:27" ht="15.75" thickBot="1" x14ac:dyDescent="0.3">
      <c r="D46" s="185" t="s">
        <v>27</v>
      </c>
      <c r="E46" s="186"/>
      <c r="F46" s="71">
        <f>+A!D46/E!E60</f>
        <v>1.8883159801012756E-4</v>
      </c>
      <c r="G46" s="71">
        <f>+A!E46/E!F60</f>
        <v>1.4555175766404858E-4</v>
      </c>
      <c r="H46" s="71">
        <f>+A!F46/E!G60</f>
        <v>1.7770978012694808E-4</v>
      </c>
      <c r="I46" s="71">
        <f>+A!G46/E!H60</f>
        <v>2.0963030606345069E-4</v>
      </c>
      <c r="J46" s="71">
        <f>+A!H46/E!I60</f>
        <v>1.6334228662235782E-4</v>
      </c>
      <c r="K46" s="71">
        <f>+A!I46/E!J60</f>
        <v>2.0495829323261455E-4</v>
      </c>
      <c r="L46" s="71">
        <f>+A!J46/E!K60</f>
        <v>2.831029680741828E-4</v>
      </c>
      <c r="M46" s="71">
        <f>+A!K46/E!L60</f>
        <v>1.7434505658023736E-4</v>
      </c>
      <c r="N46" s="71">
        <f>+A!L46/E!M60</f>
        <v>9.2614806150302089E-5</v>
      </c>
      <c r="O46" s="71">
        <f>+A!M46/E!N60</f>
        <v>1.7679477192582394E-4</v>
      </c>
      <c r="P46" s="71">
        <f>+A!N46/E!O60</f>
        <v>2.0054883917068782E-4</v>
      </c>
      <c r="Q46" s="71">
        <f>+A!O46/E!P60</f>
        <v>2.2297477627400194E-4</v>
      </c>
      <c r="R46" s="71">
        <f>+A!P46/E!Q60</f>
        <v>3.7202345475656706E-4</v>
      </c>
      <c r="S46" s="71">
        <f>+A!Q46/E!R60</f>
        <v>3.7740484501513579E-4</v>
      </c>
      <c r="T46" s="71">
        <f>+A!R46/E!S60</f>
        <v>3.2351898045486477E-4</v>
      </c>
      <c r="U46" s="71">
        <f>+A!S46/E!T60</f>
        <v>9.3306478584526031E-5</v>
      </c>
      <c r="V46" s="71">
        <f>+A!T46/E!U60</f>
        <v>9.5503005092431438E-5</v>
      </c>
      <c r="W46" s="71">
        <f>+A!U46/E!V60</f>
        <v>1.3845176166809E-4</v>
      </c>
      <c r="X46" s="71">
        <f>+A!V46/E!W60</f>
        <v>1.1883445261286731E-4</v>
      </c>
      <c r="Y46" s="71">
        <f>+A!W46/E!X60</f>
        <v>1.0476887571198232E-4</v>
      </c>
      <c r="Z46" s="71">
        <f>+A!X46/E!Y60</f>
        <v>6.4131217657899557E-5</v>
      </c>
      <c r="AA46" s="71">
        <f>+A!Y46/E!Z60</f>
        <v>3.8533661037911623E-5</v>
      </c>
    </row>
    <row r="47" spans="4:27" x14ac:dyDescent="0.25">
      <c r="D47" s="208" t="s">
        <v>17</v>
      </c>
      <c r="E47" s="209"/>
      <c r="F47" s="72">
        <f>+A!D47/E!E61</f>
        <v>4.2385599091134647E-4</v>
      </c>
      <c r="G47" s="72">
        <f>+A!E47/E!F61</f>
        <v>2.8784524518587861E-4</v>
      </c>
      <c r="H47" s="72">
        <f>+A!F47/E!G61</f>
        <v>2.6287852058580854E-4</v>
      </c>
      <c r="I47" s="72">
        <f>+A!G47/E!H61</f>
        <v>7.4481878516371558E-4</v>
      </c>
      <c r="J47" s="72">
        <f>+A!H47/E!I61</f>
        <v>5.6369514192786791E-4</v>
      </c>
      <c r="K47" s="72">
        <f>+A!I47/E!J61</f>
        <v>6.6073877673881597E-4</v>
      </c>
      <c r="L47" s="72">
        <f>+A!J47/E!K61</f>
        <v>9.7991740747013214E-4</v>
      </c>
      <c r="M47" s="72">
        <f>+A!K47/E!L61</f>
        <v>5.8031928724942968E-4</v>
      </c>
      <c r="N47" s="72">
        <f>+A!L47/E!M61</f>
        <v>4.1331960212832625E-4</v>
      </c>
      <c r="O47" s="72">
        <f>+A!M47/E!N61</f>
        <v>8.7181968685021084E-4</v>
      </c>
      <c r="P47" s="72">
        <f>+A!N47/E!O61</f>
        <v>8.4824563563397435E-4</v>
      </c>
      <c r="Q47" s="72">
        <f>+A!O47/E!P61</f>
        <v>9.6052680740145707E-4</v>
      </c>
      <c r="R47" s="72">
        <f>+A!P47/E!Q61</f>
        <v>1.2340625462565601E-3</v>
      </c>
      <c r="S47" s="72">
        <f>+A!Q47/E!R61</f>
        <v>1.4628923679213563E-3</v>
      </c>
      <c r="T47" s="72">
        <f>+A!R47/E!S61</f>
        <v>1.0981920669011962E-3</v>
      </c>
      <c r="U47" s="72">
        <f>+A!S47/E!T61</f>
        <v>1.556741961509685E-4</v>
      </c>
      <c r="V47" s="72">
        <f>+A!T47/E!U61</f>
        <v>1.5230812715962734E-4</v>
      </c>
      <c r="W47" s="72">
        <f>+A!U47/E!V61</f>
        <v>4.9062912766728974E-4</v>
      </c>
      <c r="X47" s="72">
        <f>+A!V47/E!W61</f>
        <v>6.1531751270670976E-4</v>
      </c>
      <c r="Y47" s="72">
        <f>+A!W47/E!X61</f>
        <v>3.6887514115604785E-4</v>
      </c>
      <c r="Z47" s="72">
        <f>+A!X47/E!Y61</f>
        <v>1.6176342018482727E-4</v>
      </c>
      <c r="AA47" s="72">
        <f>+A!Y47/E!Z61</f>
        <v>1.791567079149619E-4</v>
      </c>
    </row>
    <row r="48" spans="4:27" x14ac:dyDescent="0.25">
      <c r="D48" s="53" t="s">
        <v>18</v>
      </c>
      <c r="E48" s="54"/>
      <c r="F48" s="73">
        <f>+A!D48/E!E62</f>
        <v>6.5976550241678034E-5</v>
      </c>
      <c r="G48" s="73">
        <f>+A!E48/E!F62</f>
        <v>7.5460742064333266E-5</v>
      </c>
      <c r="H48" s="73">
        <f>+A!F48/E!G62</f>
        <v>9.0383715686600212E-5</v>
      </c>
      <c r="I48" s="73">
        <f>+A!G48/E!H62</f>
        <v>8.2253331925846712E-5</v>
      </c>
      <c r="J48" s="73">
        <f>+A!H48/E!I62</f>
        <v>1.1580843739367861E-4</v>
      </c>
      <c r="K48" s="73">
        <f>+A!I48/E!J62</f>
        <v>1.0482866556991661E-4</v>
      </c>
      <c r="L48" s="73">
        <f>+A!J48/E!K62</f>
        <v>1.2664650117915035E-4</v>
      </c>
      <c r="M48" s="73">
        <f>+A!K48/E!L62</f>
        <v>6.2946502659551058E-5</v>
      </c>
      <c r="N48" s="73">
        <f>+A!L48/E!M62</f>
        <v>2.2802121625505497E-5</v>
      </c>
      <c r="O48" s="73">
        <f>+A!M48/E!N62</f>
        <v>9.6682857924722604E-5</v>
      </c>
      <c r="P48" s="73">
        <f>+A!N48/E!O62</f>
        <v>9.6024565597288095E-5</v>
      </c>
      <c r="Q48" s="73">
        <f>+A!O48/E!P62</f>
        <v>9.0281579198169012E-5</v>
      </c>
      <c r="R48" s="73">
        <f>+A!P48/E!Q62</f>
        <v>1.0751261082759031E-4</v>
      </c>
      <c r="S48" s="73">
        <f>+A!Q48/E!R62</f>
        <v>1.32831315090952E-4</v>
      </c>
      <c r="T48" s="73">
        <f>+A!R48/E!S62</f>
        <v>8.013223225511359E-5</v>
      </c>
      <c r="U48" s="73">
        <f>+A!S48/E!T62</f>
        <v>2.188972293599128E-5</v>
      </c>
      <c r="V48" s="73">
        <f>+A!T48/E!U62</f>
        <v>2.3168630801172102E-5</v>
      </c>
      <c r="W48" s="73">
        <f>+A!U48/E!V62</f>
        <v>5.272908991133178E-5</v>
      </c>
      <c r="X48" s="73">
        <f>+A!V48/E!W62</f>
        <v>2.6551902498216876E-5</v>
      </c>
      <c r="Y48" s="73">
        <f>+A!W48/E!X62</f>
        <v>8.9150223390471162E-6</v>
      </c>
      <c r="Z48" s="73">
        <f>+A!X48/E!Y62</f>
        <v>8.2442959971479256E-6</v>
      </c>
      <c r="AA48" s="73">
        <f>+A!Y48/E!Z62</f>
        <v>1.2902577684950643E-5</v>
      </c>
    </row>
    <row r="49" spans="4:27" x14ac:dyDescent="0.25">
      <c r="D49" s="51" t="s">
        <v>19</v>
      </c>
      <c r="E49" s="52"/>
      <c r="F49" s="73">
        <f>+A!D49/E!E63</f>
        <v>9.1926406538247741E-5</v>
      </c>
      <c r="G49" s="73">
        <f>+A!E49/E!F63</f>
        <v>9.7947903077077667E-5</v>
      </c>
      <c r="H49" s="73">
        <f>+A!F49/E!G63</f>
        <v>3.2613184645688382E-5</v>
      </c>
      <c r="I49" s="73">
        <f>+A!G49/E!H63</f>
        <v>4.2055181786447077E-5</v>
      </c>
      <c r="J49" s="73">
        <f>+A!H49/E!I63</f>
        <v>5.7428101863938542E-5</v>
      </c>
      <c r="K49" s="73">
        <f>+A!I49/E!J63</f>
        <v>8.9130776909578983E-5</v>
      </c>
      <c r="L49" s="73">
        <f>+A!J49/E!K63</f>
        <v>1.5486066539402942E-4</v>
      </c>
      <c r="M49" s="73">
        <f>+A!K49/E!L63</f>
        <v>8.5457322504614084E-5</v>
      </c>
      <c r="N49" s="73">
        <f>+A!L49/E!M63</f>
        <v>3.3840048806753135E-5</v>
      </c>
      <c r="O49" s="73">
        <f>+A!M49/E!N63</f>
        <v>3.0219990432105254E-5</v>
      </c>
      <c r="P49" s="73">
        <f>+A!N49/E!O63</f>
        <v>3.0015842259556919E-5</v>
      </c>
      <c r="Q49" s="73">
        <f>+A!O49/E!P63</f>
        <v>1.1354290980683552E-4</v>
      </c>
      <c r="R49" s="73">
        <f>+A!P49/E!Q63</f>
        <v>2.8551848116890963E-4</v>
      </c>
      <c r="S49" s="73">
        <f>+A!Q49/E!R63</f>
        <v>4.3522967741252714E-4</v>
      </c>
      <c r="T49" s="73">
        <f>+A!R49/E!S63</f>
        <v>3.5171024976211532E-4</v>
      </c>
      <c r="U49" s="73">
        <f>+A!S49/E!T63</f>
        <v>9.7090531950823821E-6</v>
      </c>
      <c r="V49" s="73">
        <f>+A!T49/E!U63</f>
        <v>1.7558187935540946E-5</v>
      </c>
      <c r="W49" s="73">
        <f>+A!U49/E!V63</f>
        <v>2.7207457385390801E-5</v>
      </c>
      <c r="X49" s="73">
        <f>+A!V49/E!W63</f>
        <v>6.1366986891739669E-6</v>
      </c>
      <c r="Y49" s="73">
        <f>+A!W49/E!X63</f>
        <v>5.8327857988694495E-6</v>
      </c>
      <c r="Z49" s="73">
        <f>+A!X49/E!Y63</f>
        <v>4.331765283550702E-6</v>
      </c>
      <c r="AA49" s="73">
        <f>+A!Y49/E!Z63</f>
        <v>3.0309147890288688E-6</v>
      </c>
    </row>
    <row r="50" spans="4:27" x14ac:dyDescent="0.25">
      <c r="D50" s="53" t="s">
        <v>20</v>
      </c>
      <c r="E50" s="54"/>
      <c r="F50" s="73">
        <f>+A!D50/E!E64</f>
        <v>1.6751196820207901E-5</v>
      </c>
      <c r="G50" s="73">
        <f>+A!E50/E!F64</f>
        <v>2.2199144153579033E-5</v>
      </c>
      <c r="H50" s="73">
        <f>+A!F50/E!G64</f>
        <v>6.6192078480603708E-5</v>
      </c>
      <c r="I50" s="73">
        <f>+A!G50/E!H64</f>
        <v>7.7240459650920352E-5</v>
      </c>
      <c r="J50" s="73">
        <f>+A!H50/E!I64</f>
        <v>1.4560544168798756E-5</v>
      </c>
      <c r="K50" s="73">
        <f>+A!I50/E!J64</f>
        <v>1.2359344712619175E-5</v>
      </c>
      <c r="L50" s="73">
        <f>+A!J50/E!K64</f>
        <v>1.5606950575959024E-5</v>
      </c>
      <c r="M50" s="73">
        <f>+A!K50/E!L64</f>
        <v>2.0480936260325149E-5</v>
      </c>
      <c r="N50" s="73">
        <f>+A!L50/E!M64</f>
        <v>2.287675492031661E-5</v>
      </c>
      <c r="O50" s="73">
        <f>+A!M50/E!N64</f>
        <v>1.4919461904141221E-5</v>
      </c>
      <c r="P50" s="73">
        <f>+A!N50/E!O64</f>
        <v>1.2748429311727365E-5</v>
      </c>
      <c r="Q50" s="73">
        <f>+A!O50/E!P64</f>
        <v>5.6690914984337774E-6</v>
      </c>
      <c r="R50" s="73">
        <f>+A!P50/E!Q64</f>
        <v>5.6682900166294367E-6</v>
      </c>
      <c r="S50" s="73">
        <f>+A!Q50/E!R64</f>
        <v>5.207451871631738E-5</v>
      </c>
      <c r="T50" s="73">
        <f>+A!R50/E!S64</f>
        <v>1.7429554290474615E-4</v>
      </c>
      <c r="U50" s="73">
        <f>+A!S50/E!T64</f>
        <v>8.9329972533750226E-5</v>
      </c>
      <c r="V50" s="73">
        <f>+A!T50/E!U64</f>
        <v>1.1728651018871379E-4</v>
      </c>
      <c r="W50" s="73">
        <f>+A!U50/E!V64</f>
        <v>1.6158253258933978E-4</v>
      </c>
      <c r="X50" s="73">
        <f>+A!V50/E!W64</f>
        <v>1.4085859182146222E-4</v>
      </c>
      <c r="Y50" s="73">
        <f>+A!W50/E!X64</f>
        <v>1.2658793922664511E-4</v>
      </c>
      <c r="Z50" s="73">
        <f>+A!X50/E!Y64</f>
        <v>5.4222780777716539E-5</v>
      </c>
      <c r="AA50" s="73">
        <f>+A!Y50/E!Z64</f>
        <v>4.9787166005312467E-6</v>
      </c>
    </row>
    <row r="51" spans="4:27" x14ac:dyDescent="0.25">
      <c r="D51" s="51" t="s">
        <v>21</v>
      </c>
      <c r="E51" s="52"/>
      <c r="F51" s="73">
        <f>+A!D51/E!E65</f>
        <v>2.4211847488331601E-4</v>
      </c>
      <c r="G51" s="73">
        <f>+A!E51/E!F65</f>
        <v>1.8899527957642445E-4</v>
      </c>
      <c r="H51" s="73">
        <f>+A!F51/E!G65</f>
        <v>2.9380380016037864E-4</v>
      </c>
      <c r="I51" s="73">
        <f>+A!G51/E!H65</f>
        <v>1.1701511873303422E-4</v>
      </c>
      <c r="J51" s="73">
        <f>+A!H51/E!I65</f>
        <v>3.7620218410488895E-4</v>
      </c>
      <c r="K51" s="73">
        <f>+A!I51/E!J65</f>
        <v>6.7522286130036648E-4</v>
      </c>
      <c r="L51" s="73">
        <f>+A!J51/E!K65</f>
        <v>7.1253830280614472E-4</v>
      </c>
      <c r="M51" s="73">
        <f>+A!K51/E!L65</f>
        <v>1.1010845181207106E-4</v>
      </c>
      <c r="N51" s="73">
        <f>+A!L51/E!M65</f>
        <v>2.373360196037431E-4</v>
      </c>
      <c r="O51" s="73">
        <f>+A!M51/E!N65</f>
        <v>2.2944405640196075E-4</v>
      </c>
      <c r="P51" s="73">
        <f>+A!N51/E!O65</f>
        <v>1.3895950788040402E-4</v>
      </c>
      <c r="Q51" s="73">
        <f>+A!O51/E!P65</f>
        <v>2.8609805441355427E-4</v>
      </c>
      <c r="R51" s="73">
        <f>+A!P51/E!Q65</f>
        <v>3.1373926909831579E-4</v>
      </c>
      <c r="S51" s="73">
        <f>+A!Q51/E!R65</f>
        <v>4.2825787314090303E-4</v>
      </c>
      <c r="T51" s="73">
        <f>+A!R51/E!S65</f>
        <v>1.6769653688225236E-4</v>
      </c>
      <c r="U51" s="73">
        <f>+A!S51/E!T65</f>
        <v>1.8314346974937306E-4</v>
      </c>
      <c r="V51" s="73">
        <f>+A!T51/E!U65</f>
        <v>9.2546738084013319E-5</v>
      </c>
      <c r="W51" s="73">
        <f>+A!U51/E!V65</f>
        <v>1.3032054035281521E-4</v>
      </c>
      <c r="X51" s="73">
        <f>+A!V51/E!W65</f>
        <v>1.9976355107051572E-5</v>
      </c>
      <c r="Y51" s="73">
        <f>+A!W51/E!X65</f>
        <v>1.2376309840007682E-6</v>
      </c>
      <c r="Z51" s="73">
        <f>+A!X51/E!Y65</f>
        <v>6.5116624220752824E-5</v>
      </c>
      <c r="AA51" s="73">
        <f>+A!Y51/E!Z65</f>
        <v>1.8107576758642369E-5</v>
      </c>
    </row>
    <row r="52" spans="4:27" x14ac:dyDescent="0.25">
      <c r="D52" s="53" t="s">
        <v>22</v>
      </c>
      <c r="E52" s="54"/>
      <c r="F52" s="73">
        <f>+A!D52/E!E66</f>
        <v>4.8780033282904561E-4</v>
      </c>
      <c r="G52" s="73">
        <f>+A!E52/E!F66</f>
        <v>3.7272939709405455E-4</v>
      </c>
      <c r="H52" s="73">
        <f>+A!F52/E!G66</f>
        <v>4.3548779131576397E-4</v>
      </c>
      <c r="I52" s="73">
        <f>+A!G52/E!H66</f>
        <v>4.0346970437861424E-4</v>
      </c>
      <c r="J52" s="73">
        <f>+A!H52/E!I66</f>
        <v>3.3756546975917282E-4</v>
      </c>
      <c r="K52" s="73">
        <f>+A!I52/E!J66</f>
        <v>4.0640870866773688E-4</v>
      </c>
      <c r="L52" s="73">
        <f>+A!J52/E!K66</f>
        <v>4.7366310024726154E-4</v>
      </c>
      <c r="M52" s="73">
        <f>+A!K52/E!L66</f>
        <v>3.4698869108236734E-4</v>
      </c>
      <c r="N52" s="73">
        <f>+A!L52/E!M66</f>
        <v>2.4670694861170418E-4</v>
      </c>
      <c r="O52" s="73">
        <f>+A!M52/E!N66</f>
        <v>2.9369916592746011E-4</v>
      </c>
      <c r="P52" s="73">
        <f>+A!N52/E!O66</f>
        <v>2.8563703499833386E-4</v>
      </c>
      <c r="Q52" s="73">
        <f>+A!O52/E!P66</f>
        <v>3.2019866916376433E-4</v>
      </c>
      <c r="R52" s="73">
        <f>+A!P52/E!Q66</f>
        <v>3.7060086144728168E-4</v>
      </c>
      <c r="S52" s="73">
        <f>+A!Q52/E!R66</f>
        <v>4.0140878713091044E-4</v>
      </c>
      <c r="T52" s="73">
        <f>+A!R52/E!S66</f>
        <v>4.0029647630939174E-4</v>
      </c>
      <c r="U52" s="73">
        <f>+A!S52/E!T66</f>
        <v>1.4475089447643619E-4</v>
      </c>
      <c r="V52" s="73">
        <f>+A!T52/E!U66</f>
        <v>1.7306869906956159E-4</v>
      </c>
      <c r="W52" s="73">
        <f>+A!U52/E!V66</f>
        <v>2.0019533041853343E-4</v>
      </c>
      <c r="X52" s="73">
        <f>+A!V52/E!W66</f>
        <v>2.1403498026177504E-4</v>
      </c>
      <c r="Y52" s="73">
        <f>+A!W52/E!X66</f>
        <v>2.9456220318663847E-4</v>
      </c>
      <c r="Z52" s="73">
        <f>+A!X52/E!Y66</f>
        <v>2.2844333605239606E-4</v>
      </c>
      <c r="AA52" s="73">
        <f>+A!Y52/E!Z66</f>
        <v>1.3314006850077701E-4</v>
      </c>
    </row>
    <row r="53" spans="4:27" x14ac:dyDescent="0.25">
      <c r="D53" s="51" t="s">
        <v>23</v>
      </c>
      <c r="E53" s="52"/>
      <c r="F53" s="73">
        <f>+A!D53/E!E67</f>
        <v>2.6075980702874142E-4</v>
      </c>
      <c r="G53" s="73">
        <f>+A!E53/E!F67</f>
        <v>2.0747456263734616E-4</v>
      </c>
      <c r="H53" s="73">
        <f>+A!F53/E!G67</f>
        <v>2.615709918379626E-4</v>
      </c>
      <c r="I53" s="73">
        <f>+A!G53/E!H67</f>
        <v>2.6049162459883116E-4</v>
      </c>
      <c r="J53" s="73">
        <f>+A!H53/E!I67</f>
        <v>2.7651239125653224E-4</v>
      </c>
      <c r="K53" s="73">
        <f>+A!I53/E!J67</f>
        <v>3.1922382462570218E-4</v>
      </c>
      <c r="L53" s="73">
        <f>+A!J53/E!K67</f>
        <v>4.0365302864083685E-4</v>
      </c>
      <c r="M53" s="73">
        <f>+A!K53/E!L67</f>
        <v>2.6124888688220266E-4</v>
      </c>
      <c r="N53" s="73">
        <f>+A!L53/E!M67</f>
        <v>1.166034825059644E-4</v>
      </c>
      <c r="O53" s="73">
        <f>+A!M53/E!N67</f>
        <v>2.2364833770432201E-4</v>
      </c>
      <c r="P53" s="73">
        <f>+A!N53/E!O67</f>
        <v>2.3729951805139657E-4</v>
      </c>
      <c r="Q53" s="73">
        <f>+A!O53/E!P67</f>
        <v>2.451883687944349E-4</v>
      </c>
      <c r="R53" s="73">
        <f>+A!P53/E!Q67</f>
        <v>4.7704671535745227E-4</v>
      </c>
      <c r="S53" s="73">
        <f>+A!Q53/E!R67</f>
        <v>7.1872609253415204E-4</v>
      </c>
      <c r="T53" s="73">
        <f>+A!R53/E!S67</f>
        <v>6.5880132017703764E-4</v>
      </c>
      <c r="U53" s="73">
        <f>+A!S53/E!T67</f>
        <v>1.6913392876394617E-4</v>
      </c>
      <c r="V53" s="73">
        <f>+A!T53/E!U67</f>
        <v>1.6755049290431283E-4</v>
      </c>
      <c r="W53" s="73">
        <f>+A!U53/E!V67</f>
        <v>2.2451118239034053E-4</v>
      </c>
      <c r="X53" s="73">
        <f>+A!V53/E!W67</f>
        <v>1.5107939475672897E-4</v>
      </c>
      <c r="Y53" s="73">
        <f>+A!W53/E!X67</f>
        <v>1.428664355980852E-4</v>
      </c>
      <c r="Z53" s="73">
        <f>+A!X53/E!Y67</f>
        <v>9.3106525835833182E-5</v>
      </c>
      <c r="AA53" s="73">
        <f>+A!Y53/E!Z67</f>
        <v>3.8841453339296634E-5</v>
      </c>
    </row>
    <row r="54" spans="4:27" x14ac:dyDescent="0.25">
      <c r="D54" s="53" t="s">
        <v>24</v>
      </c>
      <c r="E54" s="54"/>
      <c r="F54" s="73">
        <f>+A!D54/E!E68</f>
        <v>5.747172766565409E-5</v>
      </c>
      <c r="G54" s="73">
        <f>+A!E54/E!F68</f>
        <v>7.1031136139915047E-5</v>
      </c>
      <c r="H54" s="73">
        <f>+A!F54/E!G68</f>
        <v>1.1616222173235968E-4</v>
      </c>
      <c r="I54" s="73">
        <f>+A!G54/E!H68</f>
        <v>1.0594587600861191E-4</v>
      </c>
      <c r="J54" s="73">
        <f>+A!H54/E!I68</f>
        <v>5.8235128869261305E-5</v>
      </c>
      <c r="K54" s="73">
        <f>+A!I54/E!J68</f>
        <v>1.1280295557106587E-4</v>
      </c>
      <c r="L54" s="73">
        <f>+A!J54/E!K68</f>
        <v>1.6338140294462562E-4</v>
      </c>
      <c r="M54" s="73">
        <f>+A!K54/E!L68</f>
        <v>8.637997652974824E-5</v>
      </c>
      <c r="N54" s="73">
        <f>+A!L54/E!M68</f>
        <v>2.564679885741189E-5</v>
      </c>
      <c r="O54" s="73">
        <f>+A!M54/E!N68</f>
        <v>1.0608440397473807E-4</v>
      </c>
      <c r="P54" s="73">
        <f>+A!N54/E!O68</f>
        <v>1.6255636497163815E-4</v>
      </c>
      <c r="Q54" s="73">
        <f>+A!O54/E!P68</f>
        <v>1.7787098215132067E-4</v>
      </c>
      <c r="R54" s="73">
        <f>+A!P54/E!Q68</f>
        <v>2.7150093559352392E-4</v>
      </c>
      <c r="S54" s="73">
        <f>+A!Q54/E!R68</f>
        <v>1.5462040375751514E-4</v>
      </c>
      <c r="T54" s="73">
        <f>+A!R54/E!S68</f>
        <v>1.316139422415617E-4</v>
      </c>
      <c r="U54" s="73">
        <f>+A!S54/E!T68</f>
        <v>3.1172308132838769E-5</v>
      </c>
      <c r="V54" s="73">
        <f>+A!T54/E!U68</f>
        <v>2.9187234989105499E-5</v>
      </c>
      <c r="W54" s="73">
        <f>+A!U54/E!V68</f>
        <v>3.8846518703388293E-5</v>
      </c>
      <c r="X54" s="73">
        <f>+A!V54/E!W68</f>
        <v>2.4244728834149568E-5</v>
      </c>
      <c r="Y54" s="73">
        <f>+A!W54/E!X68</f>
        <v>2.0927043644081633E-5</v>
      </c>
      <c r="Z54" s="73">
        <f>+A!X54/E!Y68</f>
        <v>1.7703901502264874E-5</v>
      </c>
      <c r="AA54" s="73">
        <f>+A!Y54/E!Z68</f>
        <v>1.1503862780285702E-5</v>
      </c>
    </row>
    <row r="55" spans="4:27" x14ac:dyDescent="0.25">
      <c r="D55" s="51" t="s">
        <v>25</v>
      </c>
      <c r="E55" s="52"/>
      <c r="F55" s="73">
        <f>+A!D55/E!E69</f>
        <v>3.4503276351409244E-4</v>
      </c>
      <c r="G55" s="73">
        <f>+A!E55/E!F69</f>
        <v>1.9231927359419519E-4</v>
      </c>
      <c r="H55" s="73">
        <f>+A!F55/E!G69</f>
        <v>2.0170107505130812E-4</v>
      </c>
      <c r="I55" s="73">
        <f>+A!G55/E!H69</f>
        <v>2.4213224933746787E-4</v>
      </c>
      <c r="J55" s="73">
        <f>+A!H55/E!I69</f>
        <v>2.0246667559325492E-4</v>
      </c>
      <c r="K55" s="73">
        <f>+A!I55/E!J69</f>
        <v>3.0046477055758336E-4</v>
      </c>
      <c r="L55" s="73">
        <f>+A!J55/E!K69</f>
        <v>4.0010236324166857E-4</v>
      </c>
      <c r="M55" s="73">
        <f>+A!K55/E!L69</f>
        <v>2.3012727981764708E-4</v>
      </c>
      <c r="N55" s="73">
        <f>+A!L55/E!M69</f>
        <v>1.0209079301389856E-4</v>
      </c>
      <c r="O55" s="73">
        <f>+A!M55/E!N69</f>
        <v>1.8930469931495474E-4</v>
      </c>
      <c r="P55" s="73">
        <f>+A!N55/E!O69</f>
        <v>2.5415169652472547E-4</v>
      </c>
      <c r="Q55" s="73">
        <f>+A!O55/E!P69</f>
        <v>3.2746897998535413E-4</v>
      </c>
      <c r="R55" s="73">
        <f>+A!P55/E!Q69</f>
        <v>8.415659122596585E-4</v>
      </c>
      <c r="S55" s="73">
        <f>+A!Q55/E!R69</f>
        <v>7.8449671796515009E-4</v>
      </c>
      <c r="T55" s="73">
        <f>+A!R55/E!S69</f>
        <v>3.7467026464649338E-4</v>
      </c>
      <c r="U55" s="73">
        <f>+A!S55/E!T69</f>
        <v>1.9079073076942485E-4</v>
      </c>
      <c r="V55" s="73">
        <f>+A!T55/E!U69</f>
        <v>1.3964890605318308E-4</v>
      </c>
      <c r="W55" s="73">
        <f>+A!U55/E!V69</f>
        <v>1.6280125840306627E-4</v>
      </c>
      <c r="X55" s="73">
        <f>+A!V55/E!W69</f>
        <v>7.4525870651822036E-5</v>
      </c>
      <c r="Y55" s="73">
        <f>+A!W55/E!X69</f>
        <v>3.9663965555262639E-5</v>
      </c>
      <c r="Z55" s="73">
        <f>+A!X55/E!Y69</f>
        <v>2.677137515762855E-5</v>
      </c>
      <c r="AA55" s="73">
        <f>+A!Y55/E!Z69</f>
        <v>1.2331765967362579E-5</v>
      </c>
    </row>
    <row r="56" spans="4:27" ht="15.75" thickBot="1" x14ac:dyDescent="0.3">
      <c r="D56" s="55" t="s">
        <v>26</v>
      </c>
      <c r="E56" s="56"/>
      <c r="F56" s="74">
        <f>+A!D56/E!E70</f>
        <v>3.8269078357913739E-6</v>
      </c>
      <c r="G56" s="74">
        <f>+A!E56/E!F70</f>
        <v>1.6810908099791598E-10</v>
      </c>
      <c r="H56" s="74">
        <f>+A!F56/E!G70</f>
        <v>1.068550468088166E-10</v>
      </c>
      <c r="I56" s="74">
        <f>+A!G56/E!H70</f>
        <v>0</v>
      </c>
      <c r="J56" s="74">
        <f>+A!H56/E!I70</f>
        <v>2.7942815946756536E-10</v>
      </c>
      <c r="K56" s="74">
        <f>+A!I56/E!J70</f>
        <v>0</v>
      </c>
      <c r="L56" s="74">
        <f>+A!J56/E!K70</f>
        <v>0</v>
      </c>
      <c r="M56" s="74">
        <f>+A!K56/E!L70</f>
        <v>0</v>
      </c>
      <c r="N56" s="74">
        <f>+A!L56/E!M70</f>
        <v>2.0434111826846271E-8</v>
      </c>
      <c r="O56" s="74">
        <f>+A!M56/E!N70</f>
        <v>7.683548495636998E-8</v>
      </c>
      <c r="P56" s="74">
        <f>+A!N56/E!O70</f>
        <v>5.6607916074155233E-7</v>
      </c>
      <c r="Q56" s="74">
        <f>+A!O56/E!P70</f>
        <v>2.3241508408800831E-7</v>
      </c>
      <c r="R56" s="74">
        <f>+A!P56/E!Q70</f>
        <v>1.8478372115611732E-7</v>
      </c>
      <c r="S56" s="74">
        <f>+A!Q56/E!R70</f>
        <v>1.1532349707386045E-7</v>
      </c>
      <c r="T56" s="74">
        <f>+A!R56/E!S70</f>
        <v>3.959757034743645E-7</v>
      </c>
      <c r="U56" s="74">
        <f>+A!S56/E!T70</f>
        <v>7.207548090895039E-8</v>
      </c>
      <c r="V56" s="74">
        <f>+A!T56/E!U70</f>
        <v>1.0674199465563879E-7</v>
      </c>
      <c r="W56" s="74">
        <f>+A!U56/E!V70</f>
        <v>1.4549050907712434E-7</v>
      </c>
      <c r="X56" s="74">
        <f>+A!V56/E!W70</f>
        <v>1.01253582648103E-7</v>
      </c>
      <c r="Y56" s="74">
        <f>+A!W56/E!X70</f>
        <v>6.3973761038223137E-8</v>
      </c>
      <c r="Z56" s="74">
        <f>+A!X56/E!Y70</f>
        <v>1.8800546955599388E-7</v>
      </c>
      <c r="AA56" s="74">
        <f>+A!Y56/E!Z70</f>
        <v>3.770770409348935E-7</v>
      </c>
    </row>
    <row r="57" spans="4:27" x14ac:dyDescent="0.25">
      <c r="D57" s="1" t="s">
        <v>57</v>
      </c>
    </row>
    <row r="58" spans="4:27" ht="16.5" thickBot="1" x14ac:dyDescent="0.3">
      <c r="E58" s="220" t="s">
        <v>14</v>
      </c>
      <c r="F58" s="220"/>
      <c r="G58" s="220"/>
      <c r="H58" s="220"/>
      <c r="I58" s="220"/>
      <c r="J58" s="220"/>
      <c r="K58" s="220"/>
      <c r="L58" s="220"/>
      <c r="M58" s="220"/>
      <c r="N58" s="220"/>
      <c r="O58" s="220"/>
      <c r="P58" s="220"/>
      <c r="Q58" s="220"/>
      <c r="R58" s="220"/>
      <c r="S58" s="220"/>
      <c r="T58" s="220"/>
      <c r="U58" s="220"/>
      <c r="V58" s="220"/>
      <c r="W58" s="220"/>
      <c r="X58" s="220"/>
      <c r="Y58" s="220"/>
      <c r="Z58" s="220"/>
    </row>
    <row r="59" spans="4:27" ht="15.75" thickBot="1" x14ac:dyDescent="0.3">
      <c r="D59" s="82" t="s">
        <v>15</v>
      </c>
      <c r="E59" s="18">
        <v>1995</v>
      </c>
      <c r="F59" s="10">
        <v>1996</v>
      </c>
      <c r="G59" s="18">
        <v>1997</v>
      </c>
      <c r="H59" s="10">
        <v>1998</v>
      </c>
      <c r="I59" s="18">
        <v>1999</v>
      </c>
      <c r="J59" s="10">
        <v>2000</v>
      </c>
      <c r="K59" s="18">
        <v>2001</v>
      </c>
      <c r="L59" s="10">
        <v>2002</v>
      </c>
      <c r="M59" s="18">
        <v>2003</v>
      </c>
      <c r="N59" s="10">
        <v>2004</v>
      </c>
      <c r="O59" s="18">
        <v>2005</v>
      </c>
      <c r="P59" s="10">
        <v>2006</v>
      </c>
      <c r="Q59" s="18">
        <v>2007</v>
      </c>
      <c r="R59" s="10">
        <v>2008</v>
      </c>
      <c r="S59" s="18">
        <v>2009</v>
      </c>
      <c r="T59" s="10">
        <v>2010</v>
      </c>
      <c r="U59" s="18">
        <v>2011</v>
      </c>
      <c r="V59" s="10">
        <v>2012</v>
      </c>
      <c r="W59" s="18">
        <v>2013</v>
      </c>
      <c r="X59" s="10">
        <v>2014</v>
      </c>
      <c r="Y59" s="18">
        <v>2015</v>
      </c>
      <c r="Z59" s="11">
        <v>2016</v>
      </c>
    </row>
    <row r="60" spans="4:27" ht="15.75" thickBot="1" x14ac:dyDescent="0.3">
      <c r="D60" s="83" t="s">
        <v>16</v>
      </c>
      <c r="E60" s="78">
        <v>5120808054.3179998</v>
      </c>
      <c r="F60" s="78">
        <v>5354916247.724</v>
      </c>
      <c r="G60" s="78">
        <v>5569478411.8970003</v>
      </c>
      <c r="H60" s="78">
        <v>5463081848.7349997</v>
      </c>
      <c r="I60" s="78">
        <v>5652105128.9949999</v>
      </c>
      <c r="J60" s="78">
        <v>6379790592.401</v>
      </c>
      <c r="K60" s="78">
        <v>6136948612.085</v>
      </c>
      <c r="L60" s="78">
        <v>6436388332.4879999</v>
      </c>
      <c r="M60" s="78">
        <v>7496996364.4169998</v>
      </c>
      <c r="N60" s="78">
        <v>9180372696.0939999</v>
      </c>
      <c r="O60" s="78">
        <v>10459251555.252001</v>
      </c>
      <c r="P60" s="78">
        <v>12116770233.598</v>
      </c>
      <c r="Q60" s="78">
        <v>14005385965.273001</v>
      </c>
      <c r="R60" s="78">
        <v>16140650342.620001</v>
      </c>
      <c r="S60" s="78">
        <v>12517228084.443001</v>
      </c>
      <c r="T60" s="78">
        <v>15249499001.412001</v>
      </c>
      <c r="U60" s="78">
        <v>18328320049.257999</v>
      </c>
      <c r="V60" s="78">
        <v>18461022259.344002</v>
      </c>
      <c r="W60" s="78">
        <v>18982928817.360001</v>
      </c>
      <c r="X60" s="78">
        <v>18964968598.710999</v>
      </c>
      <c r="Y60" s="78">
        <v>16531306276.693001</v>
      </c>
      <c r="Z60" s="78">
        <v>15932387047.158001</v>
      </c>
    </row>
    <row r="61" spans="4:27" x14ac:dyDescent="0.25">
      <c r="D61" s="84" t="s">
        <v>17</v>
      </c>
      <c r="E61" s="79">
        <v>361246433.41900003</v>
      </c>
      <c r="F61" s="79">
        <v>383786280.46700001</v>
      </c>
      <c r="G61" s="79">
        <v>373672363.11699998</v>
      </c>
      <c r="H61" s="79">
        <v>359548199.28600001</v>
      </c>
      <c r="I61" s="79">
        <v>349623515.16100001</v>
      </c>
      <c r="J61" s="79">
        <v>335333632.292</v>
      </c>
      <c r="K61" s="79">
        <v>350966930.86400002</v>
      </c>
      <c r="L61" s="79">
        <v>369213878.82099998</v>
      </c>
      <c r="M61" s="79">
        <v>422906494.39300001</v>
      </c>
      <c r="N61" s="79">
        <v>487951566.61000001</v>
      </c>
      <c r="O61" s="79">
        <v>538579663.49399996</v>
      </c>
      <c r="P61" s="79">
        <v>594638865.46300006</v>
      </c>
      <c r="Q61" s="79">
        <v>710649545.00100005</v>
      </c>
      <c r="R61" s="79">
        <v>853460061.29900002</v>
      </c>
      <c r="S61" s="79">
        <v>776881103.69200003</v>
      </c>
      <c r="T61" s="79">
        <v>870319965.35000002</v>
      </c>
      <c r="U61" s="79">
        <v>1048891001.283</v>
      </c>
      <c r="V61" s="79">
        <v>1050673433.212</v>
      </c>
      <c r="W61" s="79">
        <v>1123967075.076</v>
      </c>
      <c r="X61" s="79">
        <v>1165964699.1989999</v>
      </c>
      <c r="Y61" s="79">
        <v>1037112462.189</v>
      </c>
      <c r="Z61" s="79">
        <v>1054746105.793</v>
      </c>
    </row>
    <row r="62" spans="4:27" x14ac:dyDescent="0.25">
      <c r="D62" s="85" t="s">
        <v>18</v>
      </c>
      <c r="E62" s="80">
        <v>57807705.707999997</v>
      </c>
      <c r="F62" s="80">
        <v>62253071.881999999</v>
      </c>
      <c r="G62" s="80">
        <v>62408609.306999996</v>
      </c>
      <c r="H62" s="80">
        <v>60753903.616999999</v>
      </c>
      <c r="I62" s="80">
        <v>59832220.829000004</v>
      </c>
      <c r="J62" s="80">
        <v>56605165.846000001</v>
      </c>
      <c r="K62" s="80">
        <v>57546090.354999997</v>
      </c>
      <c r="L62" s="80">
        <v>61647364.604000002</v>
      </c>
      <c r="M62" s="80">
        <v>70150358.210999995</v>
      </c>
      <c r="N62" s="80">
        <v>78777480.966999993</v>
      </c>
      <c r="O62" s="80">
        <v>84068633.372999996</v>
      </c>
      <c r="P62" s="80">
        <v>93147384.822999999</v>
      </c>
      <c r="Q62" s="80">
        <v>109478980.274</v>
      </c>
      <c r="R62" s="80">
        <v>120515406.99600001</v>
      </c>
      <c r="S62" s="80">
        <v>112564104.932</v>
      </c>
      <c r="T62" s="80">
        <v>119705626.59299999</v>
      </c>
      <c r="U62" s="80">
        <v>139488001.15700001</v>
      </c>
      <c r="V62" s="80">
        <v>143908173.13100001</v>
      </c>
      <c r="W62" s="80">
        <v>151089437.00999999</v>
      </c>
      <c r="X62" s="80">
        <v>152134335.55399999</v>
      </c>
      <c r="Y62" s="80">
        <v>139608645.83199999</v>
      </c>
      <c r="Z62" s="80">
        <v>144415096.38600001</v>
      </c>
    </row>
    <row r="63" spans="4:27" x14ac:dyDescent="0.25">
      <c r="D63" s="85" t="s">
        <v>19</v>
      </c>
      <c r="E63" s="80">
        <v>213909209.99200001</v>
      </c>
      <c r="F63" s="80">
        <v>204629230.13499999</v>
      </c>
      <c r="G63" s="80">
        <v>207289385.36500001</v>
      </c>
      <c r="H63" s="80">
        <v>185810420.21599999</v>
      </c>
      <c r="I63" s="80">
        <v>178792136.023</v>
      </c>
      <c r="J63" s="80">
        <v>197197237.69299999</v>
      </c>
      <c r="K63" s="80">
        <v>186641578.26300001</v>
      </c>
      <c r="L63" s="80">
        <v>194525612.46700001</v>
      </c>
      <c r="M63" s="80">
        <v>230766747.54800001</v>
      </c>
      <c r="N63" s="80">
        <v>293827657.55500001</v>
      </c>
      <c r="O63" s="80">
        <v>339611626.14899999</v>
      </c>
      <c r="P63" s="80">
        <v>415034774.78399998</v>
      </c>
      <c r="Q63" s="80">
        <v>504340701.20599997</v>
      </c>
      <c r="R63" s="80">
        <v>582283824.27100003</v>
      </c>
      <c r="S63" s="80">
        <v>438039508.67000002</v>
      </c>
      <c r="T63" s="80">
        <v>631278856.63499999</v>
      </c>
      <c r="U63" s="80">
        <v>801290147.46000004</v>
      </c>
      <c r="V63" s="80">
        <v>746697962.70299995</v>
      </c>
      <c r="W63" s="80">
        <v>752388577.94099998</v>
      </c>
      <c r="X63" s="80">
        <v>723474878.98800004</v>
      </c>
      <c r="Y63" s="80">
        <v>583952461.50699997</v>
      </c>
      <c r="Z63" s="80">
        <v>572157622.602</v>
      </c>
    </row>
    <row r="64" spans="4:27" x14ac:dyDescent="0.25">
      <c r="D64" s="85" t="s">
        <v>20</v>
      </c>
      <c r="E64" s="80">
        <v>372289279.801</v>
      </c>
      <c r="F64" s="80">
        <v>455180070.46100003</v>
      </c>
      <c r="G64" s="80">
        <v>457996767.829</v>
      </c>
      <c r="H64" s="80">
        <v>335679695.81199998</v>
      </c>
      <c r="I64" s="80">
        <v>420213965.15600002</v>
      </c>
      <c r="J64" s="80">
        <v>665261321.79200006</v>
      </c>
      <c r="K64" s="80">
        <v>603578832.01800001</v>
      </c>
      <c r="L64" s="80">
        <v>610541766.30700004</v>
      </c>
      <c r="M64" s="80">
        <v>760329210.17799997</v>
      </c>
      <c r="N64" s="80">
        <v>1027141266.7869999</v>
      </c>
      <c r="O64" s="80">
        <v>1451704249.007</v>
      </c>
      <c r="P64" s="80">
        <v>1783347826.154</v>
      </c>
      <c r="Q64" s="80">
        <v>2031880155.428</v>
      </c>
      <c r="R64" s="80">
        <v>2873879446.0159998</v>
      </c>
      <c r="S64" s="80">
        <v>1810572850.8069999</v>
      </c>
      <c r="T64" s="80">
        <v>2360219051.006</v>
      </c>
      <c r="U64" s="80">
        <v>3280361521.3800001</v>
      </c>
      <c r="V64" s="80">
        <v>3411333187.8569999</v>
      </c>
      <c r="W64" s="80">
        <v>3366532860.1399999</v>
      </c>
      <c r="X64" s="80">
        <v>3128543796.664</v>
      </c>
      <c r="Y64" s="80">
        <v>1943865465.552</v>
      </c>
      <c r="Z64" s="80">
        <v>1511559022.901</v>
      </c>
    </row>
    <row r="65" spans="4:26" x14ac:dyDescent="0.25">
      <c r="D65" s="85" t="s">
        <v>21</v>
      </c>
      <c r="E65" s="80">
        <v>27122197.111000001</v>
      </c>
      <c r="F65" s="80">
        <v>25252927.008000001</v>
      </c>
      <c r="G65" s="80">
        <v>27447112.649999999</v>
      </c>
      <c r="H65" s="80">
        <v>28583024.452</v>
      </c>
      <c r="I65" s="80">
        <v>24944129.504000001</v>
      </c>
      <c r="J65" s="80">
        <v>19515635.140999999</v>
      </c>
      <c r="K65" s="80">
        <v>19215305.263</v>
      </c>
      <c r="L65" s="80">
        <v>24791720.844999999</v>
      </c>
      <c r="M65" s="80">
        <v>31081919.265000001</v>
      </c>
      <c r="N65" s="80">
        <v>37686872.938000001</v>
      </c>
      <c r="O65" s="80">
        <v>38942711.316</v>
      </c>
      <c r="P65" s="80">
        <v>45350056.737000003</v>
      </c>
      <c r="Q65" s="80">
        <v>61870297.766000003</v>
      </c>
      <c r="R65" s="80">
        <v>90336980.185000002</v>
      </c>
      <c r="S65" s="80">
        <v>65707063.513999999</v>
      </c>
      <c r="T65" s="80">
        <v>81656015.474999994</v>
      </c>
      <c r="U65" s="80">
        <v>112246830.251</v>
      </c>
      <c r="V65" s="80">
        <v>108476230.698</v>
      </c>
      <c r="W65" s="80">
        <v>100408657.598</v>
      </c>
      <c r="X65" s="80">
        <v>98484121.338</v>
      </c>
      <c r="Y65" s="80">
        <v>87544188.112000003</v>
      </c>
      <c r="Z65" s="80">
        <v>88686135.169</v>
      </c>
    </row>
    <row r="66" spans="4:26" x14ac:dyDescent="0.25">
      <c r="D66" s="85" t="s">
        <v>22</v>
      </c>
      <c r="E66" s="80">
        <v>474801268.90600002</v>
      </c>
      <c r="F66" s="80">
        <v>491511365.69400001</v>
      </c>
      <c r="G66" s="80">
        <v>511386099.54400003</v>
      </c>
      <c r="H66" s="80">
        <v>517868642.26099998</v>
      </c>
      <c r="I66" s="80">
        <v>538331835.68700004</v>
      </c>
      <c r="J66" s="80">
        <v>572194748.88300002</v>
      </c>
      <c r="K66" s="80">
        <v>593373287.58200002</v>
      </c>
      <c r="L66" s="80">
        <v>664499241.40400004</v>
      </c>
      <c r="M66" s="80">
        <v>793223373.32299995</v>
      </c>
      <c r="N66" s="80">
        <v>977008269.98899996</v>
      </c>
      <c r="O66" s="80">
        <v>1106518347.671</v>
      </c>
      <c r="P66" s="80">
        <v>1247921735.7260001</v>
      </c>
      <c r="Q66" s="80">
        <v>1470067260.158</v>
      </c>
      <c r="R66" s="80">
        <v>1683595137.0929999</v>
      </c>
      <c r="S66" s="80">
        <v>1436783906.5250001</v>
      </c>
      <c r="T66" s="80">
        <v>1696064752.401</v>
      </c>
      <c r="U66" s="80">
        <v>1987520267.092</v>
      </c>
      <c r="V66" s="80">
        <v>1951601349.4579999</v>
      </c>
      <c r="W66" s="80">
        <v>2007850144.2820001</v>
      </c>
      <c r="X66" s="80">
        <v>2043109321.187</v>
      </c>
      <c r="Y66" s="80">
        <v>1852356239.8989999</v>
      </c>
      <c r="Z66" s="80">
        <v>1812170120.6619999</v>
      </c>
    </row>
    <row r="67" spans="4:26" x14ac:dyDescent="0.25">
      <c r="D67" s="85" t="s">
        <v>23</v>
      </c>
      <c r="E67" s="80">
        <v>822271271.18700004</v>
      </c>
      <c r="F67" s="80">
        <v>822795757.85099995</v>
      </c>
      <c r="G67" s="80">
        <v>846039640.88300002</v>
      </c>
      <c r="H67" s="80">
        <v>827221690.26300001</v>
      </c>
      <c r="I67" s="80">
        <v>813710517.55599999</v>
      </c>
      <c r="J67" s="80">
        <v>869564298.10800004</v>
      </c>
      <c r="K67" s="80">
        <v>838251436.23800004</v>
      </c>
      <c r="L67" s="80">
        <v>887732597.70700002</v>
      </c>
      <c r="M67" s="80">
        <v>1024637853.281</v>
      </c>
      <c r="N67" s="80">
        <v>1289231205.381</v>
      </c>
      <c r="O67" s="80">
        <v>1442473195.1029999</v>
      </c>
      <c r="P67" s="80">
        <v>1704082942.655</v>
      </c>
      <c r="Q67" s="80">
        <v>2003584982.8329999</v>
      </c>
      <c r="R67" s="80">
        <v>2199390036.6500001</v>
      </c>
      <c r="S67" s="80">
        <v>1577957347.931</v>
      </c>
      <c r="T67" s="80">
        <v>1968568231.302</v>
      </c>
      <c r="U67" s="80">
        <v>2372282683.9250002</v>
      </c>
      <c r="V67" s="80">
        <v>2248935846.421</v>
      </c>
      <c r="W67" s="80">
        <v>2296530328.0349998</v>
      </c>
      <c r="X67" s="80">
        <v>2344716375.1069999</v>
      </c>
      <c r="Y67" s="80">
        <v>2084878823.0190001</v>
      </c>
      <c r="Z67" s="80">
        <v>1989907749.4560001</v>
      </c>
    </row>
    <row r="68" spans="4:26" x14ac:dyDescent="0.25">
      <c r="D68" s="85" t="s">
        <v>24</v>
      </c>
      <c r="E68" s="80">
        <v>1938110520.1500001</v>
      </c>
      <c r="F68" s="80">
        <v>2053266805.598</v>
      </c>
      <c r="G68" s="80">
        <v>2179471942.1199999</v>
      </c>
      <c r="H68" s="80">
        <v>2244395005.8109999</v>
      </c>
      <c r="I68" s="80">
        <v>2354761338.4330001</v>
      </c>
      <c r="J68" s="80">
        <v>2613892388.7880001</v>
      </c>
      <c r="K68" s="80">
        <v>2475522664.823</v>
      </c>
      <c r="L68" s="80">
        <v>2584616573.994</v>
      </c>
      <c r="M68" s="80">
        <v>2945774535.8410001</v>
      </c>
      <c r="N68" s="80">
        <v>3553255793.2810001</v>
      </c>
      <c r="O68" s="80">
        <v>3920758071.277</v>
      </c>
      <c r="P68" s="80">
        <v>4494076601.6569996</v>
      </c>
      <c r="Q68" s="80">
        <v>5061308665.46</v>
      </c>
      <c r="R68" s="80">
        <v>5433938804.8529997</v>
      </c>
      <c r="S68" s="80">
        <v>4214289797.52</v>
      </c>
      <c r="T68" s="80">
        <v>5144439619.8260002</v>
      </c>
      <c r="U68" s="80">
        <v>5829646386.974</v>
      </c>
      <c r="V68" s="80">
        <v>5875539652.4139996</v>
      </c>
      <c r="W68" s="80">
        <v>6080388855.1789999</v>
      </c>
      <c r="X68" s="80">
        <v>6275071397.2510004</v>
      </c>
      <c r="Y68" s="80">
        <v>5927281225.9250002</v>
      </c>
      <c r="Z68" s="80">
        <v>5893599679.9429998</v>
      </c>
    </row>
    <row r="69" spans="4:26" x14ac:dyDescent="0.25">
      <c r="D69" s="85" t="s">
        <v>25</v>
      </c>
      <c r="E69" s="80">
        <v>636456986.76100004</v>
      </c>
      <c r="F69" s="80">
        <v>673737143.33700001</v>
      </c>
      <c r="G69" s="80">
        <v>711772552.34500003</v>
      </c>
      <c r="H69" s="80">
        <v>715031006.70700002</v>
      </c>
      <c r="I69" s="80">
        <v>738858449.47899997</v>
      </c>
      <c r="J69" s="80">
        <v>785875547.27900004</v>
      </c>
      <c r="K69" s="80">
        <v>775527831.14300001</v>
      </c>
      <c r="L69" s="80">
        <v>809987369.37100005</v>
      </c>
      <c r="M69" s="80">
        <v>926941227.57099998</v>
      </c>
      <c r="N69" s="80">
        <v>1082465008.7479999</v>
      </c>
      <c r="O69" s="80">
        <v>1190854895.4760001</v>
      </c>
      <c r="P69" s="80">
        <v>1328626961.9170001</v>
      </c>
      <c r="Q69" s="80">
        <v>1511215129.4070001</v>
      </c>
      <c r="R69" s="80">
        <v>1642349364.2420001</v>
      </c>
      <c r="S69" s="80">
        <v>1433534269.1440001</v>
      </c>
      <c r="T69" s="80">
        <v>1645639805.109</v>
      </c>
      <c r="U69" s="80">
        <v>1908553683.181</v>
      </c>
      <c r="V69" s="80">
        <v>1985391017.063</v>
      </c>
      <c r="W69" s="80">
        <v>2081964070.234</v>
      </c>
      <c r="X69" s="80">
        <v>2191725582.2259998</v>
      </c>
      <c r="Y69" s="80">
        <v>2064162586.891</v>
      </c>
      <c r="Z69" s="80">
        <v>2074276796.016</v>
      </c>
    </row>
    <row r="70" spans="4:26" ht="15.75" thickBot="1" x14ac:dyDescent="0.3">
      <c r="D70" s="86" t="s">
        <v>26</v>
      </c>
      <c r="E70" s="81">
        <v>147476506.93900001</v>
      </c>
      <c r="F70" s="81">
        <v>148712965.722</v>
      </c>
      <c r="G70" s="81">
        <v>159094029.78799999</v>
      </c>
      <c r="H70" s="81">
        <v>158660700.789</v>
      </c>
      <c r="I70" s="81">
        <v>153885707.44600001</v>
      </c>
      <c r="J70" s="81">
        <v>264317795.78799999</v>
      </c>
      <c r="K70" s="81">
        <v>236277282.15700001</v>
      </c>
      <c r="L70" s="81">
        <v>228780472.752</v>
      </c>
      <c r="M70" s="81">
        <v>291179770.88599998</v>
      </c>
      <c r="N70" s="81">
        <v>353013975.449</v>
      </c>
      <c r="O70" s="81">
        <v>345063046.91399997</v>
      </c>
      <c r="P70" s="81">
        <v>409448467.48400003</v>
      </c>
      <c r="Q70" s="81">
        <v>539533457.68900001</v>
      </c>
      <c r="R70" s="81">
        <v>660836706.60099995</v>
      </c>
      <c r="S70" s="81">
        <v>650812657.79400003</v>
      </c>
      <c r="T70" s="81">
        <v>731538649.96899998</v>
      </c>
      <c r="U70" s="81">
        <v>847660757.06099999</v>
      </c>
      <c r="V70" s="81">
        <v>938123049.16499996</v>
      </c>
      <c r="W70" s="81">
        <v>1021405833.702</v>
      </c>
      <c r="X70" s="81">
        <v>841219886.50699997</v>
      </c>
      <c r="Y70" s="81">
        <v>810162599.84200001</v>
      </c>
      <c r="Z70" s="81">
        <v>788523213.35399997</v>
      </c>
    </row>
    <row r="71" spans="4:26" x14ac:dyDescent="0.25">
      <c r="D71" s="1" t="s">
        <v>56</v>
      </c>
    </row>
    <row r="72" spans="4:26" ht="15.75" thickBot="1" x14ac:dyDescent="0.3"/>
    <row r="73" spans="4:26" ht="15.75" thickBot="1" x14ac:dyDescent="0.3">
      <c r="D73" s="82" t="s">
        <v>15</v>
      </c>
      <c r="E73" s="18">
        <v>1995</v>
      </c>
      <c r="F73" s="10">
        <v>1996</v>
      </c>
      <c r="G73" s="18">
        <v>1997</v>
      </c>
      <c r="H73" s="10">
        <v>1998</v>
      </c>
      <c r="I73" s="18">
        <v>1999</v>
      </c>
      <c r="J73" s="10">
        <v>2000</v>
      </c>
      <c r="K73" s="18">
        <v>2001</v>
      </c>
      <c r="L73" s="10">
        <v>2002</v>
      </c>
      <c r="M73" s="18">
        <v>2003</v>
      </c>
      <c r="N73" s="10">
        <v>2004</v>
      </c>
      <c r="O73" s="18">
        <v>2005</v>
      </c>
      <c r="P73" s="10">
        <v>2006</v>
      </c>
      <c r="Q73" s="18">
        <v>2007</v>
      </c>
      <c r="R73" s="10">
        <v>2008</v>
      </c>
      <c r="S73" s="18">
        <v>2009</v>
      </c>
      <c r="T73" s="10">
        <v>2010</v>
      </c>
      <c r="U73" s="18">
        <v>2011</v>
      </c>
      <c r="V73" s="10">
        <v>2012</v>
      </c>
      <c r="W73" s="18">
        <v>2013</v>
      </c>
      <c r="X73" s="10">
        <v>2014</v>
      </c>
      <c r="Y73" s="18">
        <v>2015</v>
      </c>
      <c r="Z73" s="11">
        <v>2016</v>
      </c>
    </row>
    <row r="74" spans="4:26" ht="15.75" thickBot="1" x14ac:dyDescent="0.3">
      <c r="D74" s="83" t="s">
        <v>16</v>
      </c>
      <c r="E74" s="71">
        <f>+B!E46/E!E88</f>
        <v>2.6749224665288706E-4</v>
      </c>
      <c r="F74" s="71">
        <f>+B!F46/E!F88</f>
        <v>2.4130908824452119E-4</v>
      </c>
      <c r="G74" s="71">
        <f>+B!G46/E!G88</f>
        <v>2.8329232121082452E-4</v>
      </c>
      <c r="H74" s="71">
        <f>+B!H46/E!H88</f>
        <v>2.3525358382449644E-4</v>
      </c>
      <c r="I74" s="71">
        <f>+B!I46/E!I88</f>
        <v>1.4970395867837987E-4</v>
      </c>
      <c r="J74" s="71">
        <f>+B!J46/E!J88</f>
        <v>1.4329845974650666E-4</v>
      </c>
      <c r="K74" s="71">
        <f>+B!K46/E!K88</f>
        <v>1.2487149963363276E-4</v>
      </c>
      <c r="L74" s="71">
        <f>+B!L46/E!L88</f>
        <v>1.1896607033828004E-4</v>
      </c>
      <c r="M74" s="71">
        <f>+B!M46/E!M88</f>
        <v>9.4059521643679629E-5</v>
      </c>
      <c r="N74" s="71">
        <f>+B!N46/E!N88</f>
        <v>1.1135621047253974E-4</v>
      </c>
      <c r="O74" s="71">
        <f>+B!O46/E!O88</f>
        <v>1.1377217516034735E-4</v>
      </c>
      <c r="P74" s="71">
        <f>+B!P46/E!P88</f>
        <v>1.2143902662373496E-4</v>
      </c>
      <c r="Q74" s="71">
        <f>+B!Q46/E!Q88</f>
        <v>9.6370483575520028E-5</v>
      </c>
      <c r="R74" s="71">
        <f>+B!R46/E!R88</f>
        <v>7.2869429207201433E-5</v>
      </c>
      <c r="S74" s="71">
        <f>+B!S46/E!S88</f>
        <v>4.4499499267019249E-5</v>
      </c>
      <c r="T74" s="71">
        <f>+B!T46/E!T88</f>
        <v>1.9815278420891227E-5</v>
      </c>
      <c r="U74" s="71">
        <f>+B!U46/E!U88</f>
        <v>3.0701448603149118E-5</v>
      </c>
      <c r="V74" s="71">
        <f>+B!V46/E!V88</f>
        <v>2.8511398220860027E-5</v>
      </c>
      <c r="W74" s="71">
        <f>+B!W46/E!W88</f>
        <v>2.2912386539587769E-5</v>
      </c>
      <c r="X74" s="71">
        <f>+B!X46/E!X88</f>
        <v>2.3325862479618101E-5</v>
      </c>
      <c r="Y74" s="71">
        <f>+B!Y46/E!Y88</f>
        <v>1.7664865100435829E-5</v>
      </c>
      <c r="Z74" s="71">
        <f>+B!Z46/E!Z88</f>
        <v>1.1837815592152719E-5</v>
      </c>
    </row>
    <row r="75" spans="4:26" x14ac:dyDescent="0.25">
      <c r="D75" s="84" t="s">
        <v>17</v>
      </c>
      <c r="E75" s="72">
        <f>+B!E47/E!E89</f>
        <v>4.265838827907008E-4</v>
      </c>
      <c r="F75" s="72">
        <f>+B!F47/E!F89</f>
        <v>3.2145257025701127E-4</v>
      </c>
      <c r="G75" s="72">
        <f>+B!G47/E!G89</f>
        <v>3.080055414208027E-4</v>
      </c>
      <c r="H75" s="72">
        <f>+B!H47/E!H89</f>
        <v>3.2435043019511065E-4</v>
      </c>
      <c r="I75" s="72">
        <f>+B!I47/E!I89</f>
        <v>1.8607887700832358E-4</v>
      </c>
      <c r="J75" s="72">
        <f>+B!J47/E!J89</f>
        <v>1.7795173973941025E-4</v>
      </c>
      <c r="K75" s="72">
        <f>+B!K47/E!K89</f>
        <v>1.6044963478155442E-4</v>
      </c>
      <c r="L75" s="72">
        <f>+B!L47/E!L89</f>
        <v>8.0336783078573134E-5</v>
      </c>
      <c r="M75" s="72">
        <f>+B!M47/E!M89</f>
        <v>7.3135536692713326E-5</v>
      </c>
      <c r="N75" s="72">
        <f>+B!N47/E!N89</f>
        <v>7.0906820094464941E-5</v>
      </c>
      <c r="O75" s="72">
        <f>+B!O47/E!O89</f>
        <v>5.0716317877272356E-5</v>
      </c>
      <c r="P75" s="72">
        <f>+B!P47/E!P89</f>
        <v>5.0995607581857732E-5</v>
      </c>
      <c r="Q75" s="72">
        <f>+B!Q47/E!Q89</f>
        <v>4.6823974274719205E-5</v>
      </c>
      <c r="R75" s="72">
        <f>+B!R47/E!R89</f>
        <v>1.5950262768565887E-5</v>
      </c>
      <c r="S75" s="72">
        <f>+B!S47/E!S89</f>
        <v>1.1535677856760429E-5</v>
      </c>
      <c r="T75" s="72">
        <f>+B!T47/E!T89</f>
        <v>3.0060561528509874E-6</v>
      </c>
      <c r="U75" s="72">
        <f>+B!U47/E!U89</f>
        <v>2.8375759467961969E-6</v>
      </c>
      <c r="V75" s="72">
        <f>+B!V47/E!V89</f>
        <v>7.8441025875659027E-7</v>
      </c>
      <c r="W75" s="72">
        <f>+B!W47/E!W89</f>
        <v>1.6755041890631983E-6</v>
      </c>
      <c r="X75" s="72">
        <f>+B!X47/E!X89</f>
        <v>2.9119624218638531E-6</v>
      </c>
      <c r="Y75" s="72">
        <f>+B!Y47/E!Y89</f>
        <v>2.1702554232867926E-6</v>
      </c>
      <c r="Z75" s="72">
        <f>+B!Z47/E!Z89</f>
        <v>7.2771953528560327E-7</v>
      </c>
    </row>
    <row r="76" spans="4:26" x14ac:dyDescent="0.25">
      <c r="D76" s="85" t="s">
        <v>18</v>
      </c>
      <c r="E76" s="73">
        <f>+B!E48/E!E90</f>
        <v>5.172523164052354E-4</v>
      </c>
      <c r="F76" s="73">
        <f>+B!F48/E!F90</f>
        <v>6.5613800701277579E-4</v>
      </c>
      <c r="G76" s="73">
        <f>+B!G48/E!G90</f>
        <v>7.1092800055776238E-4</v>
      </c>
      <c r="H76" s="73">
        <f>+B!H48/E!H90</f>
        <v>6.489321027602805E-4</v>
      </c>
      <c r="I76" s="73">
        <f>+B!I48/E!I90</f>
        <v>1.0295995654042572E-3</v>
      </c>
      <c r="J76" s="73">
        <f>+B!J48/E!J90</f>
        <v>7.3045844522708796E-4</v>
      </c>
      <c r="K76" s="73">
        <f>+B!K48/E!K90</f>
        <v>8.779570500781703E-4</v>
      </c>
      <c r="L76" s="73">
        <f>+B!L48/E!L90</f>
        <v>5.7797786295607327E-4</v>
      </c>
      <c r="M76" s="73">
        <f>+B!M48/E!M90</f>
        <v>3.0120775309252769E-4</v>
      </c>
      <c r="N76" s="73">
        <f>+B!N48/E!N90</f>
        <v>1.8964183806035134E-4</v>
      </c>
      <c r="O76" s="73">
        <f>+B!O48/E!O90</f>
        <v>1.8354943476138981E-4</v>
      </c>
      <c r="P76" s="73">
        <f>+B!P48/E!P90</f>
        <v>1.4230237528752254E-4</v>
      </c>
      <c r="Q76" s="73">
        <f>+B!Q48/E!Q90</f>
        <v>5.386489753573025E-6</v>
      </c>
      <c r="R76" s="73">
        <f>+B!R48/E!R90</f>
        <v>3.9389877186739575E-6</v>
      </c>
      <c r="S76" s="73">
        <f>+B!S48/E!S90</f>
        <v>4.3662122030499327E-6</v>
      </c>
      <c r="T76" s="73">
        <f>+B!T48/E!T90</f>
        <v>3.5310821742292858E-6</v>
      </c>
      <c r="U76" s="73">
        <f>+B!U48/E!U90</f>
        <v>5.0255543883315151E-6</v>
      </c>
      <c r="V76" s="73">
        <f>+B!V48/E!V90</f>
        <v>1.0741334488663392E-5</v>
      </c>
      <c r="W76" s="73">
        <f>+B!W48/E!W90</f>
        <v>3.1006369677665178E-6</v>
      </c>
      <c r="X76" s="73">
        <f>+B!X48/E!X90</f>
        <v>2.0009212926404839E-6</v>
      </c>
      <c r="Y76" s="73">
        <f>+B!Y48/E!Y90</f>
        <v>7.3318722800919728E-6</v>
      </c>
      <c r="Z76" s="73">
        <f>+B!Z48/E!Z90</f>
        <v>5.1973129779117811E-7</v>
      </c>
    </row>
    <row r="77" spans="4:26" x14ac:dyDescent="0.25">
      <c r="D77" s="85" t="s">
        <v>19</v>
      </c>
      <c r="E77" s="73">
        <f>+B!E49/E!E91</f>
        <v>1.4511476289844427E-4</v>
      </c>
      <c r="F77" s="73">
        <f>+B!F49/E!F91</f>
        <v>1.9382798524169632E-4</v>
      </c>
      <c r="G77" s="73">
        <f>+B!G49/E!G91</f>
        <v>2.2099781227260872E-4</v>
      </c>
      <c r="H77" s="73">
        <f>+B!H49/E!H91</f>
        <v>1.8499617233271127E-4</v>
      </c>
      <c r="I77" s="73">
        <f>+B!I49/E!I91</f>
        <v>9.3647667975473308E-5</v>
      </c>
      <c r="J77" s="73">
        <f>+B!J49/E!J91</f>
        <v>1.4251145920952002E-4</v>
      </c>
      <c r="K77" s="73">
        <f>+B!K49/E!K91</f>
        <v>8.5032232953931693E-5</v>
      </c>
      <c r="L77" s="73">
        <f>+B!L49/E!L91</f>
        <v>1.0223458703731134E-4</v>
      </c>
      <c r="M77" s="73">
        <f>+B!M49/E!M91</f>
        <v>7.0412447758350162E-5</v>
      </c>
      <c r="N77" s="73">
        <f>+B!N49/E!N91</f>
        <v>4.1200295897336261E-5</v>
      </c>
      <c r="O77" s="73">
        <f>+B!O49/E!O91</f>
        <v>3.4669096116859659E-5</v>
      </c>
      <c r="P77" s="73">
        <f>+B!P49/E!P91</f>
        <v>2.9425614798999064E-5</v>
      </c>
      <c r="Q77" s="73">
        <f>+B!Q49/E!Q91</f>
        <v>2.4647500019181706E-5</v>
      </c>
      <c r="R77" s="73">
        <f>+B!R49/E!R91</f>
        <v>2.6177800314381684E-5</v>
      </c>
      <c r="S77" s="73">
        <f>+B!S49/E!S91</f>
        <v>1.5493863849512948E-5</v>
      </c>
      <c r="T77" s="73">
        <f>+B!T49/E!T91</f>
        <v>6.816087682385349E-6</v>
      </c>
      <c r="U77" s="73">
        <f>+B!U49/E!U91</f>
        <v>6.0025600957304428E-6</v>
      </c>
      <c r="V77" s="73">
        <f>+B!V49/E!V91</f>
        <v>1.1584940869759879E-5</v>
      </c>
      <c r="W77" s="73">
        <f>+B!W49/E!W91</f>
        <v>1.8678307589076655E-5</v>
      </c>
      <c r="X77" s="73">
        <f>+B!X49/E!X91</f>
        <v>3.6186177320270554E-6</v>
      </c>
      <c r="Y77" s="73">
        <f>+B!Y49/E!Y91</f>
        <v>9.8904645809441172E-7</v>
      </c>
      <c r="Z77" s="73">
        <f>+B!Z49/E!Z91</f>
        <v>7.1687537480656258E-6</v>
      </c>
    </row>
    <row r="78" spans="4:26" x14ac:dyDescent="0.25">
      <c r="D78" s="85" t="s">
        <v>20</v>
      </c>
      <c r="E78" s="73">
        <f>+B!E50/E!E92</f>
        <v>5.1829090215818325E-4</v>
      </c>
      <c r="F78" s="73">
        <f>+B!F50/E!F92</f>
        <v>3.4295805130186752E-4</v>
      </c>
      <c r="G78" s="73">
        <f>+B!G50/E!G92</f>
        <v>4.6711314283915171E-4</v>
      </c>
      <c r="H78" s="73">
        <f>+B!H50/E!H92</f>
        <v>5.2360857347411992E-4</v>
      </c>
      <c r="I78" s="73">
        <f>+B!I50/E!I92</f>
        <v>4.3265073748350523E-4</v>
      </c>
      <c r="J78" s="73">
        <f>+B!J50/E!J92</f>
        <v>2.3128736716765034E-4</v>
      </c>
      <c r="K78" s="73">
        <f>+B!K50/E!K92</f>
        <v>8.4189942529099029E-5</v>
      </c>
      <c r="L78" s="73">
        <f>+B!L50/E!L92</f>
        <v>1.2816731616463413E-4</v>
      </c>
      <c r="M78" s="73">
        <f>+B!M50/E!M92</f>
        <v>8.280012744611347E-5</v>
      </c>
      <c r="N78" s="73">
        <f>+B!N50/E!N92</f>
        <v>7.4441196850436194E-5</v>
      </c>
      <c r="O78" s="73">
        <f>+B!O50/E!O92</f>
        <v>5.6174414312309058E-5</v>
      </c>
      <c r="P78" s="73">
        <f>+B!P50/E!P92</f>
        <v>1.0131698159363421E-4</v>
      </c>
      <c r="Q78" s="73">
        <f>+B!Q50/E!Q92</f>
        <v>2.95117216601393E-5</v>
      </c>
      <c r="R78" s="73">
        <f>+B!R50/E!R92</f>
        <v>2.4940722549786968E-5</v>
      </c>
      <c r="S78" s="73">
        <f>+B!S50/E!S92</f>
        <v>3.5313765622341281E-5</v>
      </c>
      <c r="T78" s="73">
        <f>+B!T50/E!T92</f>
        <v>7.1407349464345605E-6</v>
      </c>
      <c r="U78" s="73">
        <f>+B!U50/E!U92</f>
        <v>1.7167518115658341E-5</v>
      </c>
      <c r="V78" s="73">
        <f>+B!V50/E!V92</f>
        <v>2.7031747096349055E-5</v>
      </c>
      <c r="W78" s="73">
        <f>+B!W50/E!W92</f>
        <v>1.8987329736363942E-5</v>
      </c>
      <c r="X78" s="73">
        <f>+B!X50/E!X92</f>
        <v>2.1571742249693482E-5</v>
      </c>
      <c r="Y78" s="73">
        <f>+B!Y50/E!Y92</f>
        <v>2.2784369719474793E-5</v>
      </c>
      <c r="Z78" s="73">
        <f>+B!Z50/E!Z92</f>
        <v>2.323800247932373E-6</v>
      </c>
    </row>
    <row r="79" spans="4:26" x14ac:dyDescent="0.25">
      <c r="D79" s="85" t="s">
        <v>21</v>
      </c>
      <c r="E79" s="73">
        <f>+B!E51/E!E93</f>
        <v>7.3966805441852169E-6</v>
      </c>
      <c r="F79" s="73">
        <f>+B!F51/E!F93</f>
        <v>2.8474713211203233E-5</v>
      </c>
      <c r="G79" s="73">
        <f>+B!G51/E!G93</f>
        <v>1.6459243753063821E-5</v>
      </c>
      <c r="H79" s="73">
        <f>+B!H51/E!H93</f>
        <v>8.899626446698481E-6</v>
      </c>
      <c r="I79" s="73">
        <f>+B!I51/E!I93</f>
        <v>1.3580806086950856E-4</v>
      </c>
      <c r="J79" s="73">
        <f>+B!J51/E!J93</f>
        <v>8.8803420551520959E-5</v>
      </c>
      <c r="K79" s="73">
        <f>+B!K51/E!K93</f>
        <v>1.1401347162566455E-5</v>
      </c>
      <c r="L79" s="73">
        <f>+B!L51/E!L93</f>
        <v>6.5614531137689397E-7</v>
      </c>
      <c r="M79" s="73">
        <f>+B!M51/E!M93</f>
        <v>0</v>
      </c>
      <c r="N79" s="73">
        <f>+B!N51/E!N93</f>
        <v>7.7350525068799113E-8</v>
      </c>
      <c r="O79" s="73">
        <f>+B!O51/E!O93</f>
        <v>2.9657048066450221E-6</v>
      </c>
      <c r="P79" s="73">
        <f>+B!P51/E!P93</f>
        <v>0</v>
      </c>
      <c r="Q79" s="73">
        <f>+B!Q51/E!Q93</f>
        <v>2.1007953099457884E-7</v>
      </c>
      <c r="R79" s="73">
        <f>+B!R51/E!R93</f>
        <v>4.3375406873469496E-9</v>
      </c>
      <c r="S79" s="73">
        <f>+B!S51/E!S93</f>
        <v>2.2008174828454792E-8</v>
      </c>
      <c r="T79" s="73">
        <f>+B!T51/E!T93</f>
        <v>7.0624871718961501E-7</v>
      </c>
      <c r="U79" s="73">
        <f>+B!U51/E!U93</f>
        <v>7.010131276292901E-6</v>
      </c>
      <c r="V79" s="73">
        <f>+B!V51/E!V93</f>
        <v>2.3768155368377194E-5</v>
      </c>
      <c r="W79" s="73">
        <f>+B!W51/E!W93</f>
        <v>9.0207801798709511E-5</v>
      </c>
      <c r="X79" s="73">
        <f>+B!X51/E!X93</f>
        <v>4.640697896434225E-6</v>
      </c>
      <c r="Y79" s="73">
        <f>+B!Y51/E!Y93</f>
        <v>5.2825092874123248E-6</v>
      </c>
      <c r="Z79" s="73">
        <f>+B!Z51/E!Z93</f>
        <v>3.7750555932386298E-6</v>
      </c>
    </row>
    <row r="80" spans="4:26" x14ac:dyDescent="0.25">
      <c r="D80" s="85" t="s">
        <v>22</v>
      </c>
      <c r="E80" s="73">
        <f>+B!E52/E!E94</f>
        <v>4.359830465227599E-4</v>
      </c>
      <c r="F80" s="73">
        <f>+B!F52/E!F94</f>
        <v>4.9800341219527727E-4</v>
      </c>
      <c r="G80" s="73">
        <f>+B!G52/E!G94</f>
        <v>6.0581946625659774E-4</v>
      </c>
      <c r="H80" s="73">
        <f>+B!H52/E!H94</f>
        <v>5.3763744133733082E-4</v>
      </c>
      <c r="I80" s="73">
        <f>+B!I52/E!I94</f>
        <v>3.8189688283513573E-4</v>
      </c>
      <c r="J80" s="73">
        <f>+B!J52/E!J94</f>
        <v>4.2614128830903962E-4</v>
      </c>
      <c r="K80" s="73">
        <f>+B!K52/E!K94</f>
        <v>4.3748377687081465E-4</v>
      </c>
      <c r="L80" s="73">
        <f>+B!L52/E!L94</f>
        <v>3.7753175569888266E-4</v>
      </c>
      <c r="M80" s="73">
        <f>+B!M52/E!M94</f>
        <v>2.1180058441252025E-4</v>
      </c>
      <c r="N80" s="73">
        <f>+B!N52/E!N94</f>
        <v>3.0263128376328287E-4</v>
      </c>
      <c r="O80" s="73">
        <f>+B!O52/E!O94</f>
        <v>3.1808698289492661E-4</v>
      </c>
      <c r="P80" s="73">
        <f>+B!P52/E!P94</f>
        <v>3.1551948211050467E-4</v>
      </c>
      <c r="Q80" s="73">
        <f>+B!Q52/E!Q94</f>
        <v>2.3404995911042081E-4</v>
      </c>
      <c r="R80" s="73">
        <f>+B!R52/E!R94</f>
        <v>1.9254355095282369E-4</v>
      </c>
      <c r="S80" s="73">
        <f>+B!S52/E!S94</f>
        <v>9.8006661071742916E-5</v>
      </c>
      <c r="T80" s="73">
        <f>+B!T52/E!T94</f>
        <v>6.5758095036365987E-5</v>
      </c>
      <c r="U80" s="73">
        <f>+B!U52/E!U94</f>
        <v>1.1102498203625739E-4</v>
      </c>
      <c r="V80" s="73">
        <f>+B!V52/E!V94</f>
        <v>1.2522929819484016E-4</v>
      </c>
      <c r="W80" s="73">
        <f>+B!W52/E!W94</f>
        <v>1.1675932269033235E-4</v>
      </c>
      <c r="X80" s="73">
        <f>+B!X52/E!X94</f>
        <v>1.3652541358445143E-4</v>
      </c>
      <c r="Y80" s="73">
        <f>+B!Y52/E!Y94</f>
        <v>8.2220928305687876E-5</v>
      </c>
      <c r="Z80" s="73">
        <f>+B!Z52/E!Z94</f>
        <v>5.9711888262658704E-5</v>
      </c>
    </row>
    <row r="81" spans="4:26" x14ac:dyDescent="0.25">
      <c r="D81" s="85" t="s">
        <v>23</v>
      </c>
      <c r="E81" s="73">
        <f>+B!E53/E!E95</f>
        <v>5.0316206231777012E-4</v>
      </c>
      <c r="F81" s="73">
        <f>+B!F53/E!F95</f>
        <v>4.5683893878266336E-4</v>
      </c>
      <c r="G81" s="73">
        <f>+B!G53/E!G95</f>
        <v>5.7924187050152035E-4</v>
      </c>
      <c r="H81" s="73">
        <f>+B!H53/E!H95</f>
        <v>4.5508412248308137E-4</v>
      </c>
      <c r="I81" s="73">
        <f>+B!I53/E!I95</f>
        <v>2.8065195508248292E-4</v>
      </c>
      <c r="J81" s="73">
        <f>+B!J53/E!J95</f>
        <v>3.3343297393818475E-4</v>
      </c>
      <c r="K81" s="73">
        <f>+B!K53/E!K95</f>
        <v>2.9112882532132672E-4</v>
      </c>
      <c r="L81" s="73">
        <f>+B!L53/E!L95</f>
        <v>2.8606438470824496E-4</v>
      </c>
      <c r="M81" s="73">
        <f>+B!M53/E!M95</f>
        <v>3.0281492579193817E-4</v>
      </c>
      <c r="N81" s="73">
        <f>+B!N53/E!N95</f>
        <v>3.6343142455712345E-4</v>
      </c>
      <c r="O81" s="73">
        <f>+B!O53/E!O95</f>
        <v>3.7086302915006564E-4</v>
      </c>
      <c r="P81" s="73">
        <f>+B!P53/E!P95</f>
        <v>3.1666829575534663E-4</v>
      </c>
      <c r="Q81" s="73">
        <f>+B!Q53/E!Q95</f>
        <v>3.2612444439563315E-4</v>
      </c>
      <c r="R81" s="73">
        <f>+B!R53/E!R95</f>
        <v>3.0568709739087392E-4</v>
      </c>
      <c r="S81" s="73">
        <f>+B!S53/E!S95</f>
        <v>1.9298817988080868E-4</v>
      </c>
      <c r="T81" s="73">
        <f>+B!T53/E!T95</f>
        <v>7.3075137366688771E-5</v>
      </c>
      <c r="U81" s="73">
        <f>+B!U53/E!U95</f>
        <v>1.0387073857774315E-4</v>
      </c>
      <c r="V81" s="73">
        <f>+B!V53/E!V95</f>
        <v>6.5599692005396311E-5</v>
      </c>
      <c r="W81" s="73">
        <f>+B!W53/E!W95</f>
        <v>3.5319381042389737E-5</v>
      </c>
      <c r="X81" s="73">
        <f>+B!X53/E!X95</f>
        <v>2.6177924948766406E-5</v>
      </c>
      <c r="Y81" s="73">
        <f>+B!Y53/E!Y95</f>
        <v>3.6081355906807324E-5</v>
      </c>
      <c r="Z81" s="73">
        <f>+B!Z53/E!Z95</f>
        <v>3.0038006287379731E-5</v>
      </c>
    </row>
    <row r="82" spans="4:26" x14ac:dyDescent="0.25">
      <c r="D82" s="85" t="s">
        <v>24</v>
      </c>
      <c r="E82" s="73">
        <f>+B!E54/E!E96</f>
        <v>1.5928002462009392E-4</v>
      </c>
      <c r="F82" s="73">
        <f>+B!F54/E!F96</f>
        <v>1.3864980997037494E-4</v>
      </c>
      <c r="G82" s="73">
        <f>+B!G54/E!G96</f>
        <v>1.4703888692118536E-4</v>
      </c>
      <c r="H82" s="73">
        <f>+B!H54/E!H96</f>
        <v>1.0120349914993295E-4</v>
      </c>
      <c r="I82" s="73">
        <f>+B!I54/E!I96</f>
        <v>2.79303026271688E-5</v>
      </c>
      <c r="J82" s="73">
        <f>+B!J54/E!J96</f>
        <v>2.4900460100548283E-5</v>
      </c>
      <c r="K82" s="73">
        <f>+B!K54/E!K96</f>
        <v>2.3768280450902485E-5</v>
      </c>
      <c r="L82" s="73">
        <f>+B!L54/E!L96</f>
        <v>2.8536042086700691E-5</v>
      </c>
      <c r="M82" s="73">
        <f>+B!M54/E!M96</f>
        <v>2.6508451097682067E-5</v>
      </c>
      <c r="N82" s="73">
        <f>+B!N54/E!N96</f>
        <v>3.0022304943166379E-5</v>
      </c>
      <c r="O82" s="73">
        <f>+B!O54/E!O96</f>
        <v>3.6607557060376319E-5</v>
      </c>
      <c r="P82" s="73">
        <f>+B!P54/E!P96</f>
        <v>6.3002910367300103E-5</v>
      </c>
      <c r="Q82" s="73">
        <f>+B!Q54/E!Q96</f>
        <v>4.476080732923373E-5</v>
      </c>
      <c r="R82" s="73">
        <f>+B!R54/E!R96</f>
        <v>9.6476493712416621E-6</v>
      </c>
      <c r="S82" s="73">
        <f>+B!S54/E!S96</f>
        <v>5.5372729504072558E-6</v>
      </c>
      <c r="T82" s="73">
        <f>+B!T54/E!T96</f>
        <v>2.9633304971713294E-6</v>
      </c>
      <c r="U82" s="73">
        <f>+B!U54/E!U96</f>
        <v>3.4404521912114019E-6</v>
      </c>
      <c r="V82" s="73">
        <f>+B!V54/E!V96</f>
        <v>3.0813026009148572E-6</v>
      </c>
      <c r="W82" s="73">
        <f>+B!W54/E!W96</f>
        <v>2.6706465003900256E-6</v>
      </c>
      <c r="X82" s="73">
        <f>+B!X54/E!X96</f>
        <v>1.6691400557128832E-6</v>
      </c>
      <c r="Y82" s="73">
        <f>+B!Y54/E!Y96</f>
        <v>1.1626412870661476E-6</v>
      </c>
      <c r="Z82" s="73">
        <f>+B!Z54/E!Z96</f>
        <v>3.2526125053280672E-7</v>
      </c>
    </row>
    <row r="83" spans="4:26" x14ac:dyDescent="0.25">
      <c r="D83" s="85" t="s">
        <v>25</v>
      </c>
      <c r="E83" s="73">
        <f>+B!E55/E!E97</f>
        <v>4.1148355673705711E-5</v>
      </c>
      <c r="F83" s="73">
        <f>+B!F55/E!F97</f>
        <v>3.2405259721472294E-5</v>
      </c>
      <c r="G83" s="73">
        <f>+B!G55/E!G97</f>
        <v>3.9177240323409286E-5</v>
      </c>
      <c r="H83" s="73">
        <f>+B!H55/E!H97</f>
        <v>2.8676185563667732E-5</v>
      </c>
      <c r="I83" s="73">
        <f>+B!I55/E!I97</f>
        <v>2.1785566408176484E-5</v>
      </c>
      <c r="J83" s="73">
        <f>+B!J55/E!J97</f>
        <v>2.519212481883097E-5</v>
      </c>
      <c r="K83" s="73">
        <f>+B!K55/E!K97</f>
        <v>2.2922773699300104E-5</v>
      </c>
      <c r="L83" s="73">
        <f>+B!L55/E!L97</f>
        <v>1.8840904378027974E-5</v>
      </c>
      <c r="M83" s="73">
        <f>+B!M55/E!M97</f>
        <v>1.465462383796251E-5</v>
      </c>
      <c r="N83" s="73">
        <f>+B!N55/E!N97</f>
        <v>1.1870264028788977E-5</v>
      </c>
      <c r="O83" s="73">
        <f>+B!O55/E!O97</f>
        <v>1.3493148386101857E-5</v>
      </c>
      <c r="P83" s="73">
        <f>+B!P55/E!P97</f>
        <v>1.2962150647186434E-5</v>
      </c>
      <c r="Q83" s="73">
        <f>+B!Q55/E!Q97</f>
        <v>9.9902976586827607E-6</v>
      </c>
      <c r="R83" s="73">
        <f>+B!R55/E!R97</f>
        <v>9.0492598922867847E-6</v>
      </c>
      <c r="S83" s="73">
        <f>+B!S55/E!S97</f>
        <v>4.3577969155987006E-6</v>
      </c>
      <c r="T83" s="73">
        <f>+B!T55/E!T97</f>
        <v>3.1355785219898817E-6</v>
      </c>
      <c r="U83" s="73">
        <f>+B!U55/E!U97</f>
        <v>2.4059697365540538E-6</v>
      </c>
      <c r="V83" s="73">
        <f>+B!V55/E!V97</f>
        <v>2.4413721427111176E-6</v>
      </c>
      <c r="W83" s="73">
        <f>+B!W55/E!W97</f>
        <v>2.2924116894374754E-6</v>
      </c>
      <c r="X83" s="73">
        <f>+B!X55/E!X97</f>
        <v>3.133767012779467E-6</v>
      </c>
      <c r="Y83" s="73">
        <f>+B!Y55/E!Y97</f>
        <v>2.4717813700736319E-6</v>
      </c>
      <c r="Z83" s="73">
        <f>+B!Z55/E!Z97</f>
        <v>2.4377615728172777E-6</v>
      </c>
    </row>
    <row r="84" spans="4:26" ht="15.75" thickBot="1" x14ac:dyDescent="0.3">
      <c r="D84" s="86" t="s">
        <v>26</v>
      </c>
      <c r="E84" s="74">
        <f>+B!E56/E!E98</f>
        <v>9.5412435483025083E-7</v>
      </c>
      <c r="F84" s="74">
        <f>+B!F56/E!F98</f>
        <v>0</v>
      </c>
      <c r="G84" s="74">
        <f>+B!G56/E!G98</f>
        <v>3.4347130258124283E-8</v>
      </c>
      <c r="H84" s="74">
        <f>+B!H56/E!H98</f>
        <v>0</v>
      </c>
      <c r="I84" s="74">
        <f>+B!I56/E!I98</f>
        <v>4.9291452836218675E-11</v>
      </c>
      <c r="J84" s="74">
        <f>+B!J56/E!J98</f>
        <v>0</v>
      </c>
      <c r="K84" s="74">
        <f>+B!K56/E!K98</f>
        <v>2.6089177386379586E-7</v>
      </c>
      <c r="L84" s="74">
        <f>+B!L56/E!L98</f>
        <v>3.4238706134939084E-7</v>
      </c>
      <c r="M84" s="74">
        <f>+B!M56/E!M98</f>
        <v>1.8523919947465744E-6</v>
      </c>
      <c r="N84" s="74">
        <f>+B!N56/E!N98</f>
        <v>6.7941561867895653E-7</v>
      </c>
      <c r="O84" s="74">
        <f>+B!O56/E!O98</f>
        <v>1.750324350889014E-6</v>
      </c>
      <c r="P84" s="74">
        <f>+B!P56/E!P98</f>
        <v>9.14231056171997E-7</v>
      </c>
      <c r="Q84" s="74">
        <f>+B!Q56/E!Q98</f>
        <v>1.0710759933892003E-6</v>
      </c>
      <c r="R84" s="74">
        <f>+B!R56/E!R98</f>
        <v>1.0552464801409971E-5</v>
      </c>
      <c r="S84" s="74">
        <f>+B!S56/E!S98</f>
        <v>3.976447021862444E-7</v>
      </c>
      <c r="T84" s="74">
        <f>+B!T56/E!T98</f>
        <v>4.0501572401290699E-7</v>
      </c>
      <c r="U84" s="74">
        <f>+B!U56/E!U98</f>
        <v>1.7688904868909916E-7</v>
      </c>
      <c r="V84" s="74">
        <f>+B!V56/E!V98</f>
        <v>9.085976491971004E-8</v>
      </c>
      <c r="W84" s="74">
        <f>+B!W56/E!W98</f>
        <v>1.6626370850991369E-7</v>
      </c>
      <c r="X84" s="74">
        <f>+B!X56/E!X98</f>
        <v>1.7596001626264218E-7</v>
      </c>
      <c r="Y84" s="74">
        <f>+B!Y56/E!Y98</f>
        <v>4.5011107135959955E-7</v>
      </c>
      <c r="Z84" s="74">
        <f>+B!Z56/E!Z98</f>
        <v>1.0481569390773743E-6</v>
      </c>
    </row>
    <row r="85" spans="4:26" s="1" customFormat="1" x14ac:dyDescent="0.25">
      <c r="D85" s="1" t="s">
        <v>57</v>
      </c>
      <c r="E85" s="175"/>
      <c r="F85" s="175"/>
      <c r="G85" s="175"/>
      <c r="H85" s="175"/>
      <c r="I85" s="175"/>
      <c r="J85" s="175"/>
      <c r="K85" s="175"/>
      <c r="L85" s="175"/>
      <c r="M85" s="175"/>
      <c r="N85" s="175"/>
      <c r="O85" s="175"/>
      <c r="P85" s="175"/>
      <c r="Q85" s="175"/>
      <c r="R85" s="175"/>
      <c r="S85" s="175"/>
      <c r="T85" s="175"/>
      <c r="U85" s="175"/>
      <c r="V85" s="175"/>
      <c r="W85" s="175"/>
      <c r="X85" s="175"/>
      <c r="Y85" s="175"/>
      <c r="Z85" s="175"/>
    </row>
    <row r="86" spans="4:26" ht="15.75" thickBot="1" x14ac:dyDescent="0.3"/>
    <row r="87" spans="4:26" ht="15.75" thickBot="1" x14ac:dyDescent="0.3">
      <c r="D87" s="82" t="s">
        <v>15</v>
      </c>
      <c r="E87" s="18">
        <v>1995</v>
      </c>
      <c r="F87" s="10">
        <v>1996</v>
      </c>
      <c r="G87" s="18">
        <v>1997</v>
      </c>
      <c r="H87" s="10">
        <v>1998</v>
      </c>
      <c r="I87" s="18">
        <v>1999</v>
      </c>
      <c r="J87" s="10">
        <v>2000</v>
      </c>
      <c r="K87" s="18">
        <v>2001</v>
      </c>
      <c r="L87" s="10">
        <v>2002</v>
      </c>
      <c r="M87" s="18">
        <v>2003</v>
      </c>
      <c r="N87" s="10">
        <v>2004</v>
      </c>
      <c r="O87" s="18">
        <v>2005</v>
      </c>
      <c r="P87" s="10">
        <v>2006</v>
      </c>
      <c r="Q87" s="18">
        <v>2007</v>
      </c>
      <c r="R87" s="10">
        <v>2008</v>
      </c>
      <c r="S87" s="18">
        <v>2009</v>
      </c>
      <c r="T87" s="10">
        <v>2010</v>
      </c>
      <c r="U87" s="18">
        <v>2011</v>
      </c>
      <c r="V87" s="10">
        <v>2012</v>
      </c>
      <c r="W87" s="18">
        <v>2013</v>
      </c>
      <c r="X87" s="10">
        <v>2014</v>
      </c>
      <c r="Y87" s="18">
        <v>2015</v>
      </c>
      <c r="Z87" s="11">
        <v>2016</v>
      </c>
    </row>
    <row r="88" spans="4:26" ht="15.75" thickBot="1" x14ac:dyDescent="0.3">
      <c r="D88" s="83" t="s">
        <v>16</v>
      </c>
      <c r="E88" s="78">
        <v>5185837994.7740002</v>
      </c>
      <c r="F88" s="78">
        <v>5435982314.3950014</v>
      </c>
      <c r="G88" s="78">
        <v>5645888745.4619999</v>
      </c>
      <c r="H88" s="78">
        <v>5577884607.1859999</v>
      </c>
      <c r="I88" s="78">
        <v>5801694969.6429996</v>
      </c>
      <c r="J88" s="78">
        <v>6594265435.0340004</v>
      </c>
      <c r="K88" s="78">
        <v>6348004815.5559998</v>
      </c>
      <c r="L88" s="78">
        <v>6624165560.4759998</v>
      </c>
      <c r="M88" s="78">
        <v>7733583557.3950014</v>
      </c>
      <c r="N88" s="78">
        <v>9448396991.3780003</v>
      </c>
      <c r="O88" s="78">
        <v>10715481437.195</v>
      </c>
      <c r="P88" s="78">
        <v>12332244613.917999</v>
      </c>
      <c r="Q88" s="78">
        <v>14174008288.851</v>
      </c>
      <c r="R88" s="78">
        <v>16441834704.004999</v>
      </c>
      <c r="S88" s="78">
        <v>12660728890.888</v>
      </c>
      <c r="T88" s="78">
        <v>15379331772.533001</v>
      </c>
      <c r="U88" s="78">
        <v>18341013262.229</v>
      </c>
      <c r="V88" s="78">
        <v>18477492226.759998</v>
      </c>
      <c r="W88" s="78">
        <v>18813165108.542</v>
      </c>
      <c r="X88" s="78">
        <v>18852665293.051998</v>
      </c>
      <c r="Y88" s="78">
        <v>16536669673.905001</v>
      </c>
      <c r="Z88" s="78">
        <v>16039724349.639999</v>
      </c>
    </row>
    <row r="89" spans="4:26" x14ac:dyDescent="0.25">
      <c r="D89" s="84" t="s">
        <v>17</v>
      </c>
      <c r="E89" s="79">
        <v>374937067.36799997</v>
      </c>
      <c r="F89" s="79">
        <v>400969190.87300003</v>
      </c>
      <c r="G89" s="79">
        <v>388654799.676</v>
      </c>
      <c r="H89" s="79">
        <v>380069642.34899998</v>
      </c>
      <c r="I89" s="79">
        <v>373207094.30599999</v>
      </c>
      <c r="J89" s="79">
        <v>361796271.81099999</v>
      </c>
      <c r="K89" s="79">
        <v>372238129.93599999</v>
      </c>
      <c r="L89" s="79">
        <v>391665732.61000001</v>
      </c>
      <c r="M89" s="79">
        <v>451090188.05199999</v>
      </c>
      <c r="N89" s="79">
        <v>515885142.66000003</v>
      </c>
      <c r="O89" s="79">
        <v>565193555.04799998</v>
      </c>
      <c r="P89" s="79">
        <v>617932729.78299999</v>
      </c>
      <c r="Q89" s="79">
        <v>733500701.98000002</v>
      </c>
      <c r="R89" s="79">
        <v>886562635.68700004</v>
      </c>
      <c r="S89" s="79">
        <v>794492106.472</v>
      </c>
      <c r="T89" s="79">
        <v>884483144.96000004</v>
      </c>
      <c r="U89" s="79">
        <v>1061877481.518</v>
      </c>
      <c r="V89" s="79">
        <v>1057534613.73</v>
      </c>
      <c r="W89" s="79">
        <v>1114251466.625</v>
      </c>
      <c r="X89" s="79">
        <v>1149338664.1500001</v>
      </c>
      <c r="Y89" s="79">
        <v>1055417245.096</v>
      </c>
      <c r="Z89" s="79">
        <v>1054601344.045</v>
      </c>
    </row>
    <row r="90" spans="4:26" x14ac:dyDescent="0.25">
      <c r="D90" s="85" t="s">
        <v>18</v>
      </c>
      <c r="E90" s="80">
        <v>51895723.129000001</v>
      </c>
      <c r="F90" s="80">
        <v>56473331.226000004</v>
      </c>
      <c r="G90" s="80">
        <v>57937298.809</v>
      </c>
      <c r="H90" s="80">
        <v>57410915.32</v>
      </c>
      <c r="I90" s="80">
        <v>58468416.288000003</v>
      </c>
      <c r="J90" s="80">
        <v>57791047.903999999</v>
      </c>
      <c r="K90" s="80">
        <v>60493693.848999999</v>
      </c>
      <c r="L90" s="80">
        <v>64736252.715000004</v>
      </c>
      <c r="M90" s="80">
        <v>73188136.008000001</v>
      </c>
      <c r="N90" s="80">
        <v>82773274.930000007</v>
      </c>
      <c r="O90" s="80">
        <v>89185570.204999998</v>
      </c>
      <c r="P90" s="80">
        <v>96194641.672999993</v>
      </c>
      <c r="Q90" s="80">
        <v>111762395.83499999</v>
      </c>
      <c r="R90" s="80">
        <v>122893249.376</v>
      </c>
      <c r="S90" s="80">
        <v>114892262.829</v>
      </c>
      <c r="T90" s="80">
        <v>120341860.94599999</v>
      </c>
      <c r="U90" s="80">
        <v>141425790.088</v>
      </c>
      <c r="V90" s="80">
        <v>143253336.13100001</v>
      </c>
      <c r="W90" s="80">
        <v>147983141.77700001</v>
      </c>
      <c r="X90" s="80">
        <v>147605006.29699999</v>
      </c>
      <c r="Y90" s="80">
        <v>140133919.516</v>
      </c>
      <c r="Z90" s="80">
        <v>143776217.28299999</v>
      </c>
    </row>
    <row r="91" spans="4:26" x14ac:dyDescent="0.25">
      <c r="D91" s="85" t="s">
        <v>19</v>
      </c>
      <c r="E91" s="80">
        <v>238987848.70199999</v>
      </c>
      <c r="F91" s="80">
        <v>228744409.352</v>
      </c>
      <c r="G91" s="80">
        <v>231655125.78400001</v>
      </c>
      <c r="H91" s="80">
        <v>209081428.61700001</v>
      </c>
      <c r="I91" s="80">
        <v>204143503.125</v>
      </c>
      <c r="J91" s="80">
        <v>227731792.09599999</v>
      </c>
      <c r="K91" s="80">
        <v>215516403.17300001</v>
      </c>
      <c r="L91" s="80">
        <v>217733749.84999999</v>
      </c>
      <c r="M91" s="80">
        <v>258672146.472</v>
      </c>
      <c r="N91" s="80">
        <v>339048827.09600002</v>
      </c>
      <c r="O91" s="80">
        <v>384051085.58700001</v>
      </c>
      <c r="P91" s="80">
        <v>455430960.11900002</v>
      </c>
      <c r="Q91" s="80">
        <v>561887290.36300004</v>
      </c>
      <c r="R91" s="80">
        <v>677806721.22599995</v>
      </c>
      <c r="S91" s="80">
        <v>477621016.41500002</v>
      </c>
      <c r="T91" s="80">
        <v>686193490.745</v>
      </c>
      <c r="U91" s="80">
        <v>882036483.69400001</v>
      </c>
      <c r="V91" s="80">
        <v>817715610.852</v>
      </c>
      <c r="W91" s="80">
        <v>817894390.43900001</v>
      </c>
      <c r="X91" s="80">
        <v>796726599.35399997</v>
      </c>
      <c r="Y91" s="80">
        <v>643431857.81799996</v>
      </c>
      <c r="Z91" s="80">
        <v>660130082.06299996</v>
      </c>
    </row>
    <row r="92" spans="4:26" x14ac:dyDescent="0.25">
      <c r="D92" s="85" t="s">
        <v>20</v>
      </c>
      <c r="E92" s="80">
        <v>378515312.89300001</v>
      </c>
      <c r="F92" s="80">
        <v>457188123.75099999</v>
      </c>
      <c r="G92" s="80">
        <v>469922827.83099997</v>
      </c>
      <c r="H92" s="80">
        <v>354526777.06999999</v>
      </c>
      <c r="I92" s="80">
        <v>416343360.57700002</v>
      </c>
      <c r="J92" s="80">
        <v>659798595.43900001</v>
      </c>
      <c r="K92" s="80">
        <v>613683136.58299994</v>
      </c>
      <c r="L92" s="80">
        <v>610201948.04999995</v>
      </c>
      <c r="M92" s="80">
        <v>769603573.87699997</v>
      </c>
      <c r="N92" s="80">
        <v>1031654114.244</v>
      </c>
      <c r="O92" s="80">
        <v>1423233441.3940001</v>
      </c>
      <c r="P92" s="80">
        <v>1783365682.2179999</v>
      </c>
      <c r="Q92" s="80">
        <v>1991157502.6600001</v>
      </c>
      <c r="R92" s="80">
        <v>2856793858.2280002</v>
      </c>
      <c r="S92" s="80">
        <v>1805801077.177</v>
      </c>
      <c r="T92" s="80">
        <v>2358161187.3730001</v>
      </c>
      <c r="U92" s="80">
        <v>3227264164.0300002</v>
      </c>
      <c r="V92" s="80">
        <v>3364087296.1659999</v>
      </c>
      <c r="W92" s="80">
        <v>3256896565.164</v>
      </c>
      <c r="X92" s="80">
        <v>3047831428.6799998</v>
      </c>
      <c r="Y92" s="80">
        <v>1859134420.7249999</v>
      </c>
      <c r="Z92" s="80">
        <v>1549018683.1689999</v>
      </c>
    </row>
    <row r="93" spans="4:26" x14ac:dyDescent="0.25">
      <c r="D93" s="85" t="s">
        <v>21</v>
      </c>
      <c r="E93" s="80">
        <v>27374036.068</v>
      </c>
      <c r="F93" s="80">
        <v>25922719.379999999</v>
      </c>
      <c r="G93" s="80">
        <v>27266380.322999999</v>
      </c>
      <c r="H93" s="80">
        <v>29130436.153999999</v>
      </c>
      <c r="I93" s="80">
        <v>26761622.077</v>
      </c>
      <c r="J93" s="80">
        <v>21682464.346999999</v>
      </c>
      <c r="K93" s="80">
        <v>20977696.458999999</v>
      </c>
      <c r="L93" s="80">
        <v>26059776.247000001</v>
      </c>
      <c r="M93" s="80">
        <v>33489985.388999999</v>
      </c>
      <c r="N93" s="80">
        <v>40193650.880000003</v>
      </c>
      <c r="O93" s="80">
        <v>41773206.733999997</v>
      </c>
      <c r="P93" s="80">
        <v>47236085.321000002</v>
      </c>
      <c r="Q93" s="80">
        <v>61557639.332000002</v>
      </c>
      <c r="R93" s="80">
        <v>91757064.356999993</v>
      </c>
      <c r="S93" s="80">
        <v>68519993.672999993</v>
      </c>
      <c r="T93" s="80">
        <v>82034839.270999998</v>
      </c>
      <c r="U93" s="80">
        <v>114271754.469</v>
      </c>
      <c r="V93" s="80">
        <v>110108166.134</v>
      </c>
      <c r="W93" s="80">
        <v>102267229.84100001</v>
      </c>
      <c r="X93" s="80">
        <v>100664816.031</v>
      </c>
      <c r="Y93" s="80">
        <v>89717778.846000001</v>
      </c>
      <c r="Z93" s="80">
        <v>94544303.040000007</v>
      </c>
    </row>
    <row r="94" spans="4:26" x14ac:dyDescent="0.25">
      <c r="D94" s="85" t="s">
        <v>22</v>
      </c>
      <c r="E94" s="80">
        <v>506638314.86500001</v>
      </c>
      <c r="F94" s="80">
        <v>520514282.93900001</v>
      </c>
      <c r="G94" s="80">
        <v>541016705.89300001</v>
      </c>
      <c r="H94" s="80">
        <v>549147104.16299999</v>
      </c>
      <c r="I94" s="80">
        <v>573244922.49000001</v>
      </c>
      <c r="J94" s="80">
        <v>614865363.17499995</v>
      </c>
      <c r="K94" s="80">
        <v>637599457.96200001</v>
      </c>
      <c r="L94" s="80">
        <v>707485190.23399997</v>
      </c>
      <c r="M94" s="80">
        <v>841936010.20799994</v>
      </c>
      <c r="N94" s="80">
        <v>1023037252.296</v>
      </c>
      <c r="O94" s="80">
        <v>1161973324.517</v>
      </c>
      <c r="P94" s="80">
        <v>1303085280.9779999</v>
      </c>
      <c r="Q94" s="80">
        <v>1522774070.7780001</v>
      </c>
      <c r="R94" s="80">
        <v>1749457602.3610001</v>
      </c>
      <c r="S94" s="80">
        <v>1490181936.645</v>
      </c>
      <c r="T94" s="80">
        <v>1755270327.3440001</v>
      </c>
      <c r="U94" s="80">
        <v>2061417059.4979999</v>
      </c>
      <c r="V94" s="80">
        <v>2018671362.405</v>
      </c>
      <c r="W94" s="80">
        <v>2072849699.9070001</v>
      </c>
      <c r="X94" s="80">
        <v>2117347132.7460001</v>
      </c>
      <c r="Y94" s="80">
        <v>1935317993.5940001</v>
      </c>
      <c r="Z94" s="80">
        <v>1905827136.1210001</v>
      </c>
    </row>
    <row r="95" spans="4:26" x14ac:dyDescent="0.25">
      <c r="D95" s="85" t="s">
        <v>23</v>
      </c>
      <c r="E95" s="80">
        <v>826618907.00600004</v>
      </c>
      <c r="F95" s="80">
        <v>825978858.11899996</v>
      </c>
      <c r="G95" s="80">
        <v>849385274.19299996</v>
      </c>
      <c r="H95" s="80">
        <v>844210505.30999994</v>
      </c>
      <c r="I95" s="80">
        <v>833351465.27400005</v>
      </c>
      <c r="J95" s="80">
        <v>906673741.44000006</v>
      </c>
      <c r="K95" s="80">
        <v>864727289.44700003</v>
      </c>
      <c r="L95" s="80">
        <v>910515687.80799997</v>
      </c>
      <c r="M95" s="80">
        <v>1048615005.253</v>
      </c>
      <c r="N95" s="80">
        <v>1311498524.325</v>
      </c>
      <c r="O95" s="80">
        <v>1474091219.75</v>
      </c>
      <c r="P95" s="80">
        <v>1712051949.207</v>
      </c>
      <c r="Q95" s="80">
        <v>2014017864.3069999</v>
      </c>
      <c r="R95" s="80">
        <v>2233113931.947</v>
      </c>
      <c r="S95" s="80">
        <v>1585453918.4159999</v>
      </c>
      <c r="T95" s="80">
        <v>1963422063.513</v>
      </c>
      <c r="U95" s="80">
        <v>2346959609.0100002</v>
      </c>
      <c r="V95" s="80">
        <v>2214985612.8600001</v>
      </c>
      <c r="W95" s="80">
        <v>2238873832.6160002</v>
      </c>
      <c r="X95" s="80">
        <v>2318635572.4829998</v>
      </c>
      <c r="Y95" s="80">
        <v>2048797977.2969999</v>
      </c>
      <c r="Z95" s="80">
        <v>1969333131.9679999</v>
      </c>
    </row>
    <row r="96" spans="4:26" x14ac:dyDescent="0.25">
      <c r="D96" s="85" t="s">
        <v>24</v>
      </c>
      <c r="E96" s="80">
        <v>1918237981.9990001</v>
      </c>
      <c r="F96" s="80">
        <v>2054015494.582</v>
      </c>
      <c r="G96" s="80">
        <v>2169854347.2449999</v>
      </c>
      <c r="H96" s="80">
        <v>2238108681.0489998</v>
      </c>
      <c r="I96" s="80">
        <v>2377370123.2800002</v>
      </c>
      <c r="J96" s="80">
        <v>2657948396.6459999</v>
      </c>
      <c r="K96" s="80">
        <v>2523542884.1350002</v>
      </c>
      <c r="L96" s="80">
        <v>2619127304.7930002</v>
      </c>
      <c r="M96" s="80">
        <v>3001245968.9489999</v>
      </c>
      <c r="N96" s="80">
        <v>3629109364.0630002</v>
      </c>
      <c r="O96" s="80">
        <v>4010502606.2750001</v>
      </c>
      <c r="P96" s="80">
        <v>4549070040.243</v>
      </c>
      <c r="Q96" s="80">
        <v>5112907779.2690001</v>
      </c>
      <c r="R96" s="80">
        <v>5504864030.2279997</v>
      </c>
      <c r="S96" s="80">
        <v>4319963132.4370003</v>
      </c>
      <c r="T96" s="80">
        <v>5300195511.4329996</v>
      </c>
      <c r="U96" s="80">
        <v>5973432519.2770004</v>
      </c>
      <c r="V96" s="80">
        <v>6041381328.2969999</v>
      </c>
      <c r="W96" s="80">
        <v>6232733533.835</v>
      </c>
      <c r="X96" s="80">
        <v>6413092755.9750004</v>
      </c>
      <c r="Y96" s="80">
        <v>6136971978.6960001</v>
      </c>
      <c r="Z96" s="80">
        <v>6093055956.5690002</v>
      </c>
    </row>
    <row r="97" spans="4:26" x14ac:dyDescent="0.25">
      <c r="D97" s="85" t="s">
        <v>25</v>
      </c>
      <c r="E97" s="80">
        <v>651751487.04999995</v>
      </c>
      <c r="F97" s="80">
        <v>697032216.19400001</v>
      </c>
      <c r="G97" s="80">
        <v>729300730.83599997</v>
      </c>
      <c r="H97" s="80">
        <v>738620516.76900005</v>
      </c>
      <c r="I97" s="80">
        <v>771408954.21899998</v>
      </c>
      <c r="J97" s="80">
        <v>827652298.08700001</v>
      </c>
      <c r="K97" s="80">
        <v>824282752.50899994</v>
      </c>
      <c r="L97" s="80">
        <v>865606059.70799994</v>
      </c>
      <c r="M97" s="80">
        <v>992117379.52199996</v>
      </c>
      <c r="N97" s="80">
        <v>1151989287.4189999</v>
      </c>
      <c r="O97" s="80">
        <v>1265070650.0480001</v>
      </c>
      <c r="P97" s="80">
        <v>1394981704.207</v>
      </c>
      <c r="Q97" s="80">
        <v>1579680960.385</v>
      </c>
      <c r="R97" s="80">
        <v>1707897130.148</v>
      </c>
      <c r="S97" s="80">
        <v>1469363103.425</v>
      </c>
      <c r="T97" s="80">
        <v>1676674643.3329999</v>
      </c>
      <c r="U97" s="80">
        <v>1894801057.0280001</v>
      </c>
      <c r="V97" s="80">
        <v>1898635574.1949999</v>
      </c>
      <c r="W97" s="80">
        <v>1961665097.382</v>
      </c>
      <c r="X97" s="80">
        <v>2047559366.677</v>
      </c>
      <c r="Y97" s="80">
        <v>1961572758.296</v>
      </c>
      <c r="Z97" s="80">
        <v>1956593316.256</v>
      </c>
    </row>
    <row r="98" spans="4:26" ht="15.75" thickBot="1" x14ac:dyDescent="0.3">
      <c r="D98" s="86" t="s">
        <v>26</v>
      </c>
      <c r="E98" s="81">
        <v>165082254.95199999</v>
      </c>
      <c r="F98" s="81">
        <v>149195130.095</v>
      </c>
      <c r="G98" s="81">
        <v>167437569.21700001</v>
      </c>
      <c r="H98" s="81">
        <v>164229403.896</v>
      </c>
      <c r="I98" s="81">
        <v>162299943.28999999</v>
      </c>
      <c r="J98" s="81">
        <v>258131989.85100001</v>
      </c>
      <c r="K98" s="81">
        <v>214648392.97400001</v>
      </c>
      <c r="L98" s="81">
        <v>210670928.14700001</v>
      </c>
      <c r="M98" s="81">
        <v>263603492.88100001</v>
      </c>
      <c r="N98" s="81">
        <v>323139465.68800002</v>
      </c>
      <c r="O98" s="81">
        <v>298360129.50099999</v>
      </c>
      <c r="P98" s="81">
        <v>372607119.065</v>
      </c>
      <c r="Q98" s="81">
        <v>484606137.38300002</v>
      </c>
      <c r="R98" s="81">
        <v>610534232.64100003</v>
      </c>
      <c r="S98" s="81">
        <v>534356421.27700001</v>
      </c>
      <c r="T98" s="81">
        <v>552487191.81299996</v>
      </c>
      <c r="U98" s="81">
        <v>637456082.41799998</v>
      </c>
      <c r="V98" s="81">
        <v>810919993.74100006</v>
      </c>
      <c r="W98" s="81">
        <v>867573575.09200001</v>
      </c>
      <c r="X98" s="81">
        <v>713656446.88600004</v>
      </c>
      <c r="Y98" s="81">
        <v>666104477.48899996</v>
      </c>
      <c r="Z98" s="81">
        <v>608085465.29400003</v>
      </c>
    </row>
    <row r="99" spans="4:26" x14ac:dyDescent="0.25">
      <c r="D99" s="1" t="s">
        <v>56</v>
      </c>
    </row>
    <row r="100" spans="4:26" ht="15.75" thickBot="1" x14ac:dyDescent="0.3"/>
    <row r="101" spans="4:26" ht="15.75" thickBot="1" x14ac:dyDescent="0.3">
      <c r="D101" s="82" t="s">
        <v>15</v>
      </c>
      <c r="E101" s="18">
        <v>1995</v>
      </c>
      <c r="F101" s="10">
        <v>1996</v>
      </c>
      <c r="G101" s="18">
        <v>1997</v>
      </c>
      <c r="H101" s="10">
        <v>1998</v>
      </c>
      <c r="I101" s="18">
        <v>1999</v>
      </c>
      <c r="J101" s="10">
        <v>2000</v>
      </c>
      <c r="K101" s="18">
        <v>2001</v>
      </c>
      <c r="L101" s="10">
        <v>2002</v>
      </c>
      <c r="M101" s="18">
        <v>2003</v>
      </c>
      <c r="N101" s="10">
        <v>2004</v>
      </c>
      <c r="O101" s="18">
        <v>2005</v>
      </c>
      <c r="P101" s="10">
        <v>2006</v>
      </c>
      <c r="Q101" s="18">
        <v>2007</v>
      </c>
      <c r="R101" s="10">
        <v>2008</v>
      </c>
      <c r="S101" s="18">
        <v>2009</v>
      </c>
      <c r="T101" s="10">
        <v>2010</v>
      </c>
      <c r="U101" s="18">
        <v>2011</v>
      </c>
      <c r="V101" s="10">
        <v>2012</v>
      </c>
      <c r="W101" s="18">
        <v>2013</v>
      </c>
      <c r="X101" s="10">
        <v>2014</v>
      </c>
      <c r="Y101" s="18">
        <v>2015</v>
      </c>
      <c r="Z101" s="11">
        <v>2016</v>
      </c>
    </row>
    <row r="102" spans="4:26" ht="15.75" thickBot="1" x14ac:dyDescent="0.3">
      <c r="D102" s="83" t="s">
        <v>16</v>
      </c>
      <c r="E102" s="71">
        <f>+(A!D46+B!E46)/(E!E60+E!E88)</f>
        <v>2.2841007761272608E-4</v>
      </c>
      <c r="F102" s="71">
        <f>+(A!E46+B!F46)/(E!F60+E!F88)</f>
        <v>1.9379010894801315E-4</v>
      </c>
      <c r="G102" s="71">
        <f>+(A!F46+B!G46)/(E!G60+E!G88)</f>
        <v>2.3086071776982317E-4</v>
      </c>
      <c r="H102" s="71">
        <f>+(A!G46+B!H46)/(E!H60+E!H88)</f>
        <v>2.2257515896012279E-4</v>
      </c>
      <c r="I102" s="71">
        <f>+(A!H46+B!I46)/(E!I60+E!I88)</f>
        <v>1.5643406245697121E-4</v>
      </c>
      <c r="J102" s="71">
        <f>+(A!I46+B!J46)/(E!J60+E!J88)</f>
        <v>1.7361872541915728E-4</v>
      </c>
      <c r="K102" s="71">
        <f>+(A!J46+B!K46)/(E!K60+E!K88)</f>
        <v>2.0264979462386758E-4</v>
      </c>
      <c r="L102" s="71">
        <f>+(A!K46+B!L46)/(E!L60+E!L88)</f>
        <v>1.4625745964947683E-4</v>
      </c>
      <c r="M102" s="71">
        <f>+(A!L46+B!M46)/(E!M60+E!M88)</f>
        <v>9.3348384782373595E-5</v>
      </c>
      <c r="N102" s="71">
        <f>+(A!M46+B!N46)/(E!N60+E!N88)</f>
        <v>1.4360473750443543E-4</v>
      </c>
      <c r="O102" s="71">
        <f>+(A!N46+B!O46)/(E!O60+E!O88)</f>
        <v>1.5663547635680071E-4</v>
      </c>
      <c r="P102" s="71">
        <f>+(A!O46+B!P46)/(E!P60+E!P88)</f>
        <v>1.7175947334445056E-4</v>
      </c>
      <c r="Q102" s="71">
        <f>+(A!P46+B!Q46)/(E!Q60+E!Q88)</f>
        <v>2.3337223098887487E-4</v>
      </c>
      <c r="R102" s="71">
        <f>+(A!Q46+B!R46)/(E!R60+E!R88)</f>
        <v>2.2372961241503241E-4</v>
      </c>
      <c r="S102" s="71">
        <f>+(A!R46+B!S46)/(E!S60+E!S88)</f>
        <v>1.832141094100569E-4</v>
      </c>
      <c r="T102" s="71">
        <f>+(A!S46+B!T46)/(E!T60+E!T88)</f>
        <v>5.6405117314162548E-5</v>
      </c>
      <c r="U102" s="71">
        <f>+(A!T46+B!U46)/(E!U60+E!U88)</f>
        <v>6.3091011209502235E-5</v>
      </c>
      <c r="V102" s="71">
        <f>+(A!U46+B!V46)/(E!V60+E!V88)</f>
        <v>8.3457070103880841E-5</v>
      </c>
      <c r="W102" s="71">
        <f>+(A!V46+B!W46)/(E!W60+E!W88)</f>
        <v>7.1088839795655631E-5</v>
      </c>
      <c r="X102" s="71">
        <f>+(A!W46+B!X46)/(E!X60+E!X88)</f>
        <v>6.4168295746512959E-5</v>
      </c>
      <c r="Y102" s="71">
        <f>+(A!X46+B!Y46)/(E!Y60+E!Y88)</f>
        <v>4.0894273118507728E-5</v>
      </c>
      <c r="Z102" s="71">
        <f>+(A!Y46+B!Z46)/(E!Z60+E!Z88)</f>
        <v>2.5140926447557081E-5</v>
      </c>
    </row>
    <row r="103" spans="4:26" x14ac:dyDescent="0.25">
      <c r="D103" s="84" t="s">
        <v>17</v>
      </c>
      <c r="E103" s="72">
        <f>+(A!D47+B!E47)/(E!E61+E!E89)</f>
        <v>4.2524530183756079E-4</v>
      </c>
      <c r="F103" s="72">
        <f>+(A!E47+B!F47)/(E!F61+E!F89)</f>
        <v>3.0501683867367935E-4</v>
      </c>
      <c r="G103" s="72">
        <f>+(A!F47+B!G47)/(E!G61+E!G89)</f>
        <v>2.8588548412930982E-4</v>
      </c>
      <c r="H103" s="72">
        <f>+(A!G47+B!H47)/(E!H61+E!H89)</f>
        <v>5.2875144836351075E-4</v>
      </c>
      <c r="I103" s="72">
        <f>+(A!H47+B!I47)/(E!I61+E!I89)</f>
        <v>3.6872682272895359E-4</v>
      </c>
      <c r="J103" s="72">
        <f>+(A!I47+B!J47)/(E!J61+E!J89)</f>
        <v>4.1018210281473062E-4</v>
      </c>
      <c r="K103" s="72">
        <f>+(A!J47+B!K47)/(E!K61+E!K89)</f>
        <v>5.5813226272710844E-4</v>
      </c>
      <c r="L103" s="72">
        <f>+(A!K47+B!L47)/(E!L61+E!L89)</f>
        <v>3.2295135302397792E-4</v>
      </c>
      <c r="M103" s="72">
        <f>+(A!L47+B!M47)/(E!M61+E!M89)</f>
        <v>2.3774262668677332E-4</v>
      </c>
      <c r="N103" s="72">
        <f>+(A!M47+B!N47)/(E!N61+E!N89)</f>
        <v>4.6021982732227486E-4</v>
      </c>
      <c r="O103" s="72">
        <f>+(A!N47+B!O47)/(E!O61+E!O89)</f>
        <v>4.3986606745299075E-4</v>
      </c>
      <c r="P103" s="72">
        <f>+(A!O47+B!P47)/(E!P61+E!P89)</f>
        <v>4.9702502381125939E-4</v>
      </c>
      <c r="Q103" s="72">
        <f>+(A!P47+B!Q47)/(E!Q61+E!Q89)</f>
        <v>6.3105027119244738E-4</v>
      </c>
      <c r="R103" s="72">
        <f>+(A!Q47+B!R47)/(E!R61+E!R89)</f>
        <v>7.256578429621249E-4</v>
      </c>
      <c r="S103" s="72">
        <f>+(A!R47+B!S47)/(E!S61+E!S89)</f>
        <v>5.4877457781655895E-4</v>
      </c>
      <c r="T103" s="72">
        <f>+(A!S47+B!T47)/(E!T61+E!T89)</f>
        <v>7.8724026751693851E-5</v>
      </c>
      <c r="U103" s="72">
        <f>+(A!T47+B!U47)/(E!U61+E!U89)</f>
        <v>7.7113043579277995E-5</v>
      </c>
      <c r="V103" s="72">
        <f>+(A!U47+B!V47)/(E!V61+E!V89)</f>
        <v>2.4490966712176904E-4</v>
      </c>
      <c r="W103" s="72">
        <f>+(A!V47+B!W47)/(E!W61+E!W89)</f>
        <v>3.0982835012750002E-4</v>
      </c>
      <c r="X103" s="72">
        <f>+(A!W47+B!X47)/(E!X61+E!X89)</f>
        <v>1.8720753006337882E-4</v>
      </c>
      <c r="Y103" s="72">
        <f>+(A!X47+B!Y47)/(E!Y61+E!Y89)</f>
        <v>8.1268802735730232E-5</v>
      </c>
      <c r="Z103" s="72">
        <f>+(A!Y47+B!Z47)/(E!Z61+E!Z89)</f>
        <v>8.9948336398809809E-5</v>
      </c>
    </row>
    <row r="104" spans="4:26" x14ac:dyDescent="0.25">
      <c r="D104" s="85" t="s">
        <v>18</v>
      </c>
      <c r="E104" s="73">
        <f>+(A!D48+B!E48)/(E!E62+E!E90)</f>
        <v>2.7945467452572623E-4</v>
      </c>
      <c r="F104" s="73">
        <f>+(A!E48+B!F48)/(E!F62+E!F90)</f>
        <v>3.5166534913064061E-4</v>
      </c>
      <c r="G104" s="73">
        <f>+(A!F48+B!G48)/(E!G62+E!G90)</f>
        <v>3.8912806204313276E-4</v>
      </c>
      <c r="H104" s="73">
        <f>+(A!G48+B!H48)/(E!H62+E!H90)</f>
        <v>3.5757679299223011E-4</v>
      </c>
      <c r="I104" s="73">
        <f>+(A!H48+B!I48)/(E!I62+E!I90)</f>
        <v>5.6743677494830295E-4</v>
      </c>
      <c r="J104" s="73">
        <f>+(A!I48+B!J48)/(E!J62+E!J90)</f>
        <v>4.2088633374896117E-4</v>
      </c>
      <c r="K104" s="73">
        <f>+(A!J48+B!K48)/(E!K62+E!K90)</f>
        <v>5.1168236546092624E-4</v>
      </c>
      <c r="L104" s="73">
        <f>+(A!K48+B!L48)/(E!L62+E!L90)</f>
        <v>3.2675601376217005E-4</v>
      </c>
      <c r="M104" s="73">
        <f>+(A!L48+B!M48)/(E!M62+E!M90)</f>
        <v>1.6495506757504264E-4</v>
      </c>
      <c r="N104" s="73">
        <f>+(A!M48+B!N48)/(E!N62+E!N90)</f>
        <v>1.4431197099977749E-4</v>
      </c>
      <c r="O104" s="73">
        <f>+(A!N48+B!O48)/(E!O62+E!O90)</f>
        <v>1.410794918404147E-4</v>
      </c>
      <c r="P104" s="73">
        <f>+(A!O48+B!P48)/(E!P62+E!P90)</f>
        <v>1.1671058670361725E-4</v>
      </c>
      <c r="Q104" s="73">
        <f>+(A!P48+B!Q48)/(E!Q62+E!Q90)</f>
        <v>5.592253229298503E-5</v>
      </c>
      <c r="R104" s="73">
        <f>+(A!Q48+B!R48)/(E!R62+E!R90)</f>
        <v>6.7755581275609695E-5</v>
      </c>
      <c r="S104" s="73">
        <f>+(A!R48+B!S48)/(E!S62+E!S90)</f>
        <v>4.1861465975772953E-5</v>
      </c>
      <c r="T104" s="73">
        <f>+(A!S48+B!T48)/(E!T62+E!T90)</f>
        <v>1.268607320668267E-5</v>
      </c>
      <c r="U104" s="73">
        <f>+(A!T48+B!U48)/(E!U62+E!U90)</f>
        <v>1.4034515651677434E-5</v>
      </c>
      <c r="V104" s="73">
        <f>+(A!U48+B!V48)/(E!V62+E!V90)</f>
        <v>3.1783086192351884E-5</v>
      </c>
      <c r="W104" s="73">
        <f>+(A!V48+B!W48)/(E!W62+E!W90)</f>
        <v>1.4948057150983193E-5</v>
      </c>
      <c r="X104" s="73">
        <f>+(A!W48+B!X48)/(E!X62+E!X90)</f>
        <v>5.5102109379456153E-6</v>
      </c>
      <c r="Y104" s="73">
        <f>+(A!X48+B!Y48)/(E!Y62+E!Y90)</f>
        <v>7.7872275078697619E-6</v>
      </c>
      <c r="Z104" s="73">
        <f>+(A!Y48+B!Z48)/(E!Z62+E!Z90)</f>
        <v>6.7248799949117656E-6</v>
      </c>
    </row>
    <row r="105" spans="4:26" x14ac:dyDescent="0.25">
      <c r="D105" s="85" t="s">
        <v>19</v>
      </c>
      <c r="E105" s="73">
        <f>+(A!D49+B!E49)/(E!E63+E!E91)</f>
        <v>1.1999320586605513E-4</v>
      </c>
      <c r="F105" s="73">
        <f>+(A!E49+B!F49)/(E!F63+E!F91)</f>
        <v>1.4855557914461299E-4</v>
      </c>
      <c r="G105" s="73">
        <f>+(A!F49+B!G49)/(E!G63+E!G91)</f>
        <v>1.3203409890761092E-4</v>
      </c>
      <c r="H105" s="73">
        <f>+(A!G49+B!H49)/(E!H63+E!H91)</f>
        <v>1.1773743909224663E-4</v>
      </c>
      <c r="I105" s="73">
        <f>+(A!H49+B!I49)/(E!I63+E!I91)</f>
        <v>7.6736801164236764E-5</v>
      </c>
      <c r="J105" s="73">
        <f>+(A!I49+B!J49)/(E!J63+E!J91)</f>
        <v>1.177390328564818E-4</v>
      </c>
      <c r="K105" s="73">
        <f>+(A!J49+B!K49)/(E!K63+E!K91)</f>
        <v>1.1743961870744603E-4</v>
      </c>
      <c r="L105" s="73">
        <f>+(A!K49+B!L49)/(E!L63+E!L91)</f>
        <v>9.4318192754834582E-5</v>
      </c>
      <c r="M105" s="73">
        <f>+(A!L49+B!M49)/(E!M63+E!M91)</f>
        <v>5.3168837454378166E-5</v>
      </c>
      <c r="N105" s="73">
        <f>+(A!M49+B!N49)/(E!N63+E!N91)</f>
        <v>3.6102433182676633E-5</v>
      </c>
      <c r="O105" s="73">
        <f>+(A!N49+B!O49)/(E!O63+E!O91)</f>
        <v>3.248534520122701E-5</v>
      </c>
      <c r="P105" s="73">
        <f>+(A!O49+B!P49)/(E!P63+E!P91)</f>
        <v>6.9532423360403318E-5</v>
      </c>
      <c r="Q105" s="73">
        <f>+(A!P49+B!Q49)/(E!Q63+E!Q91)</f>
        <v>1.4804311014919084E-4</v>
      </c>
      <c r="R105" s="73">
        <f>+(A!Q49+B!R49)/(E!R63+E!R91)</f>
        <v>2.1519936878269802E-4</v>
      </c>
      <c r="S105" s="73">
        <f>+(A!R49+B!S49)/(E!S63+E!S91)</f>
        <v>1.7633519800912189E-4</v>
      </c>
      <c r="T105" s="73">
        <f>+(A!S49+B!T49)/(E!T63+E!T91)</f>
        <v>8.2022784170688428E-6</v>
      </c>
      <c r="U105" s="73">
        <f>+(A!T49+B!U49)/(E!U63+E!U91)</f>
        <v>1.1503222037618024E-5</v>
      </c>
      <c r="V105" s="73">
        <f>+(A!U49+B!V49)/(E!V63+E!V91)</f>
        <v>1.9041601596633498E-5</v>
      </c>
      <c r="W105" s="73">
        <f>+(A!V49+B!W49)/(E!W63+E!W91)</f>
        <v>1.2669095571051078E-5</v>
      </c>
      <c r="X105" s="73">
        <f>+(A!W49+B!X49)/(E!X63+E!X91)</f>
        <v>4.6723563298640954E-6</v>
      </c>
      <c r="Y105" s="73">
        <f>+(A!X49+B!Y49)/(E!Y63+E!Y91)</f>
        <v>2.5794113140871012E-6</v>
      </c>
      <c r="Z105" s="73">
        <f>+(A!Y49+B!Z49)/(E!Z63+E!Z91)</f>
        <v>5.2475334903693812E-6</v>
      </c>
    </row>
    <row r="106" spans="4:26" x14ac:dyDescent="0.25">
      <c r="D106" s="85" t="s">
        <v>20</v>
      </c>
      <c r="E106" s="73">
        <f>+(A!D50+B!E50)/(E!E64+E!E92)</f>
        <v>2.696005538187987E-4</v>
      </c>
      <c r="F106" s="73">
        <f>+(A!E50+B!F50)/(E!F64+E!F92)</f>
        <v>1.8293158075742666E-4</v>
      </c>
      <c r="G106" s="73">
        <f>+(A!F50+B!G50)/(E!G64+E!G92)</f>
        <v>2.6922902390299114E-4</v>
      </c>
      <c r="H106" s="73">
        <f>+(A!G50+B!H50)/(E!H64+E!H92)</f>
        <v>3.0651887849821605E-4</v>
      </c>
      <c r="I106" s="73">
        <f>+(A!H50+B!I50)/(E!I64+E!I92)</f>
        <v>2.2263842568924491E-4</v>
      </c>
      <c r="J106" s="73">
        <f>+(A!I50+B!J50)/(E!J64+E!J92)</f>
        <v>1.2137207677074654E-4</v>
      </c>
      <c r="K106" s="73">
        <f>+(A!J50+B!K50)/(E!K64+E!K92)</f>
        <v>5.0183094991627937E-5</v>
      </c>
      <c r="L106" s="73">
        <f>+(A!K50+B!L50)/(E!L64+E!L92)</f>
        <v>7.4309137891224599E-5</v>
      </c>
      <c r="M106" s="73">
        <f>+(A!L50+B!M50)/(E!M64+E!M92)</f>
        <v>5.3020067185568527E-5</v>
      </c>
      <c r="N106" s="73">
        <f>+(A!M50+B!N50)/(E!N64+E!N92)</f>
        <v>4.4745564735951239E-5</v>
      </c>
      <c r="O106" s="73">
        <f>+(A!N50+B!O50)/(E!O64+E!O92)</f>
        <v>3.4246395784065559E-5</v>
      </c>
      <c r="P106" s="73">
        <f>+(A!O50+B!P50)/(E!P64+E!P92)</f>
        <v>5.3493275967400886E-5</v>
      </c>
      <c r="Q106" s="73">
        <f>+(A!P50+B!Q50)/(E!Q64+E!Q92)</f>
        <v>1.7469329887754854E-5</v>
      </c>
      <c r="R106" s="73">
        <f>+(A!Q50+B!R50)/(E!R64+E!R92)</f>
        <v>3.8548069357993589E-5</v>
      </c>
      <c r="S106" s="73">
        <f>+(A!R50+B!S50)/(E!S64+E!S92)</f>
        <v>1.0489634688066424E-4</v>
      </c>
      <c r="T106" s="73">
        <f>+(A!S50+B!T50)/(E!T64+E!T92)</f>
        <v>4.8253276653731194E-5</v>
      </c>
      <c r="U106" s="73">
        <f>+(A!T50+B!U50)/(E!U64+E!U92)</f>
        <v>6.763546219119539E-5</v>
      </c>
      <c r="V106" s="73">
        <f>+(A!U50+B!V50)/(E!V64+E!V92)</f>
        <v>9.4776259940507069E-5</v>
      </c>
      <c r="W106" s="73">
        <f>+(A!V50+B!W50)/(E!W64+E!W92)</f>
        <v>8.0931616022374497E-5</v>
      </c>
      <c r="X106" s="73">
        <f>+(A!W50+B!X50)/(E!X64+E!X92)</f>
        <v>7.4766012289073725E-5</v>
      </c>
      <c r="Y106" s="73">
        <f>+(A!X50+B!Y50)/(E!Y64+E!Y92)</f>
        <v>3.8853800004883169E-5</v>
      </c>
      <c r="Z106" s="73">
        <f>+(A!Y50+B!Z50)/(E!Z64+E!Z92)</f>
        <v>3.6350111215720758E-6</v>
      </c>
    </row>
    <row r="107" spans="4:26" x14ac:dyDescent="0.25">
      <c r="D107" s="85" t="s">
        <v>21</v>
      </c>
      <c r="E107" s="73">
        <f>+(A!D51+B!E51)/(E!E65+E!E93)</f>
        <v>1.2421522745921675E-4</v>
      </c>
      <c r="F107" s="73">
        <f>+(A!E51+B!F51)/(E!F65+E!F93)</f>
        <v>1.0768454116277103E-4</v>
      </c>
      <c r="G107" s="73">
        <f>+(A!F51+B!G51)/(E!G65+E!G93)</f>
        <v>1.5558959111239561E-4</v>
      </c>
      <c r="H107" s="73">
        <f>+(A!G51+B!H51)/(E!H65+E!H93)</f>
        <v>6.2444635309658289E-5</v>
      </c>
      <c r="I107" s="73">
        <f>+(A!H51+B!I51)/(E!I65+E!I93)</f>
        <v>2.5178011346776015E-4</v>
      </c>
      <c r="J107" s="73">
        <f>+(A!I51+B!J51)/(E!J65+E!J93)</f>
        <v>3.6659166776368174E-4</v>
      </c>
      <c r="K107" s="73">
        <f>+(A!J51+B!K51)/(E!K65+E!K93)</f>
        <v>3.4659802461021078E-4</v>
      </c>
      <c r="L107" s="73">
        <f>+(A!K51+B!L51)/(E!L65+E!L93)</f>
        <v>5.4017623021606989E-5</v>
      </c>
      <c r="M107" s="73">
        <f>+(A!L51+B!M51)/(E!M65+E!M93)</f>
        <v>1.1424254928715395E-4</v>
      </c>
      <c r="N107" s="73">
        <f>+(A!M51+B!N51)/(E!N65+E!N93)</f>
        <v>1.1106933512946856E-4</v>
      </c>
      <c r="O107" s="73">
        <f>+(A!N51+B!O51)/(E!O65+E!O93)</f>
        <v>6.8578133455300514E-5</v>
      </c>
      <c r="P107" s="73">
        <f>+(A!O51+B!P51)/(E!P65+E!P93)</f>
        <v>1.4013504301618019E-4</v>
      </c>
      <c r="Q107" s="73">
        <f>+(A!P51+B!Q51)/(E!Q65+E!Q93)</f>
        <v>1.5737177868068529E-4</v>
      </c>
      <c r="R107" s="73">
        <f>+(A!Q51+B!R51)/(E!R65+E!R93)</f>
        <v>2.1246120979578019E-4</v>
      </c>
      <c r="S107" s="73">
        <f>+(A!R51+B!S51)/(E!S65+E!S93)</f>
        <v>8.2102336376538935E-5</v>
      </c>
      <c r="T107" s="73">
        <f>+(A!S51+B!T51)/(E!T65+E!T93)</f>
        <v>9.1713755318189851E-5</v>
      </c>
      <c r="U107" s="73">
        <f>+(A!T51+B!U51)/(E!U65+E!U93)</f>
        <v>4.9396114733062236E-5</v>
      </c>
      <c r="V107" s="73">
        <f>+(A!U51+B!V51)/(E!V65+E!V93)</f>
        <v>7.6646591626924884E-5</v>
      </c>
      <c r="W107" s="73">
        <f>+(A!V51+B!W51)/(E!W65+E!W93)</f>
        <v>5.5414095588357828E-5</v>
      </c>
      <c r="X107" s="73">
        <f>+(A!W51+B!X51)/(E!X65+E!X93)</f>
        <v>2.9577963497167602E-6</v>
      </c>
      <c r="Y107" s="73">
        <f>+(A!X51+B!Y51)/(E!Y65+E!Y93)</f>
        <v>3.4832723036763858E-5</v>
      </c>
      <c r="Z107" s="73">
        <f>+(A!Y51+B!Z51)/(E!Z65+E!Z93)</f>
        <v>1.0712199453243409E-5</v>
      </c>
    </row>
    <row r="108" spans="4:26" x14ac:dyDescent="0.25">
      <c r="D108" s="85" t="s">
        <v>22</v>
      </c>
      <c r="E108" s="73">
        <f>+(A!D52+B!E52)/(E!E66+E!E94)</f>
        <v>4.610512358400868E-4</v>
      </c>
      <c r="F108" s="73">
        <f>+(A!E52+B!F52)/(E!F66+E!F94)</f>
        <v>4.3716147372114498E-4</v>
      </c>
      <c r="G108" s="73">
        <f>+(A!F52+B!G52)/(E!G66+E!G94)</f>
        <v>5.2305148955910134E-4</v>
      </c>
      <c r="H108" s="73">
        <f>+(A!G52+B!H52)/(E!H66+E!H94)</f>
        <v>4.7252006700906869E-4</v>
      </c>
      <c r="I108" s="73">
        <f>+(A!H52+B!I52)/(E!I66+E!I94)</f>
        <v>3.6042737044723666E-4</v>
      </c>
      <c r="J108" s="73">
        <f>+(A!I52+B!J52)/(E!J66+E!J94)</f>
        <v>4.1662965672612499E-4</v>
      </c>
      <c r="K108" s="73">
        <f>+(A!J52+B!K52)/(E!K66+E!K94)</f>
        <v>4.5492351640370521E-4</v>
      </c>
      <c r="L108" s="73">
        <f>+(A!K52+B!L52)/(E!L66+E!L94)</f>
        <v>3.6273869915989793E-4</v>
      </c>
      <c r="M108" s="73">
        <f>+(A!L52+B!M52)/(E!M66+E!M94)</f>
        <v>2.2873382299427037E-4</v>
      </c>
      <c r="N108" s="73">
        <f>+(A!M52+B!N52)/(E!N66+E!N94)</f>
        <v>2.9826800657939911E-4</v>
      </c>
      <c r="O108" s="73">
        <f>+(A!N52+B!O52)/(E!O66+E!O94)</f>
        <v>3.0225864057885571E-4</v>
      </c>
      <c r="P108" s="73">
        <f>+(A!O52+B!P52)/(E!P66+E!P94)</f>
        <v>3.1780848374439078E-4</v>
      </c>
      <c r="Q108" s="73">
        <f>+(A!P52+B!Q52)/(E!Q66+E!Q94)</f>
        <v>3.0112301400159723E-4</v>
      </c>
      <c r="R108" s="73">
        <f>+(A!Q52+B!R52)/(E!R66+E!R94)</f>
        <v>2.9497264908346705E-4</v>
      </c>
      <c r="S108" s="73">
        <f>+(A!R52+B!S52)/(E!S66+E!S94)</f>
        <v>2.4639416024716248E-4</v>
      </c>
      <c r="T108" s="73">
        <f>+(A!S52+B!T52)/(E!T66+E!T94)</f>
        <v>1.0457695780343274E-4</v>
      </c>
      <c r="U108" s="73">
        <f>+(A!T52+B!U52)/(E!U66+E!U94)</f>
        <v>1.4148066339234969E-4</v>
      </c>
      <c r="V108" s="73">
        <f>+(A!U52+B!V52)/(E!V66+E!V94)</f>
        <v>1.6207911186484885E-4</v>
      </c>
      <c r="W108" s="73">
        <f>+(A!V52+B!W52)/(E!W66+E!W94)</f>
        <v>1.6462242229274001E-4</v>
      </c>
      <c r="X108" s="73">
        <f>+(A!W52+B!X52)/(E!X66+E!X94)</f>
        <v>2.1413383023341384E-4</v>
      </c>
      <c r="Y108" s="73">
        <f>+(A!X52+B!Y52)/(E!Y66+E!Y94)</f>
        <v>1.5373077120811902E-4</v>
      </c>
      <c r="Z108" s="73">
        <f>+(A!Y52+B!Z52)/(E!Z66+E!Z94)</f>
        <v>9.5501143889284947E-5</v>
      </c>
    </row>
    <row r="109" spans="4:26" x14ac:dyDescent="0.25">
      <c r="D109" s="85" t="s">
        <v>23</v>
      </c>
      <c r="E109" s="73">
        <f>+(A!D53+B!E53)/(E!E67+E!E95)</f>
        <v>3.8228050620738171E-4</v>
      </c>
      <c r="F109" s="73">
        <f>+(A!E53+B!F53)/(E!F67+E!F95)</f>
        <v>3.3239746032696807E-4</v>
      </c>
      <c r="G109" s="73">
        <f>+(A!F53+B!G53)/(E!G67+E!G95)</f>
        <v>4.2071986595055156E-4</v>
      </c>
      <c r="H109" s="73">
        <f>+(A!G53+B!H53)/(E!H67+E!H95)</f>
        <v>3.587768146313712E-4</v>
      </c>
      <c r="I109" s="73">
        <f>+(A!H53+B!I53)/(E!I67+E!I95)</f>
        <v>2.7860685498401374E-4</v>
      </c>
      <c r="J109" s="73">
        <f>+(A!I53+B!J53)/(E!J67+E!J95)</f>
        <v>3.2647682916844161E-4</v>
      </c>
      <c r="K109" s="73">
        <f>+(A!J53+B!K53)/(E!K67+E!K95)</f>
        <v>3.4651623188224881E-4</v>
      </c>
      <c r="L109" s="73">
        <f>+(A!K53+B!L53)/(E!L67+E!L95)</f>
        <v>2.7381383703584952E-4</v>
      </c>
      <c r="M109" s="73">
        <f>+(A!L53+B!M53)/(E!M67+E!M95)</f>
        <v>2.1078597104118418E-4</v>
      </c>
      <c r="N109" s="73">
        <f>+(A!M53+B!N53)/(E!N67+E!N95)</f>
        <v>2.9413828905876986E-4</v>
      </c>
      <c r="O109" s="73">
        <f>+(A!N53+B!O53)/(E!O67+E!O95)</f>
        <v>3.0480524430481559E-4</v>
      </c>
      <c r="P109" s="73">
        <f>+(A!O53+B!P53)/(E!P67+E!P95)</f>
        <v>2.8101170486179373E-4</v>
      </c>
      <c r="Q109" s="73">
        <f>+(A!P53+B!Q53)/(E!Q67+E!Q95)</f>
        <v>4.0138962295588142E-4</v>
      </c>
      <c r="R109" s="73">
        <f>+(A!Q53+B!R53)/(E!R67+E!R95)</f>
        <v>5.1063532915829996E-4</v>
      </c>
      <c r="S109" s="73">
        <f>+(A!R53+B!S53)/(E!S67+E!S95)</f>
        <v>4.2534281404193683E-4</v>
      </c>
      <c r="T109" s="73">
        <f>+(A!S53+B!T53)/(E!T67+E!T95)</f>
        <v>1.2116739368056247E-4</v>
      </c>
      <c r="U109" s="73">
        <f>+(A!T53+B!U53)/(E!U67+E!U95)</f>
        <v>1.3588146596329721E-4</v>
      </c>
      <c r="V109" s="73">
        <f>+(A!U53+B!V53)/(E!V67+E!V95)</f>
        <v>1.4565973571244897E-4</v>
      </c>
      <c r="W109" s="73">
        <f>+(A!V53+B!W53)/(E!W67+E!W95)</f>
        <v>9.3935189656581402E-5</v>
      </c>
      <c r="X109" s="73">
        <f>+(A!W53+B!X53)/(E!X67+E!X95)</f>
        <v>8.4848483118346853E-5</v>
      </c>
      <c r="Y109" s="73">
        <f>+(A!X53+B!Y53)/(E!Y67+E!Y95)</f>
        <v>6.484281329868598E-5</v>
      </c>
      <c r="Z109" s="73">
        <f>+(A!Y53+B!Z53)/(E!Z67+E!Z95)</f>
        <v>3.4462603839078684E-5</v>
      </c>
    </row>
    <row r="110" spans="4:26" x14ac:dyDescent="0.25">
      <c r="D110" s="85" t="s">
        <v>24</v>
      </c>
      <c r="E110" s="73">
        <f>+(A!D54+B!E54)/(E!E68+E!E96)</f>
        <v>1.0811355684468454E-4</v>
      </c>
      <c r="F110" s="73">
        <f>+(A!E54+B!F54)/(E!F68+E!F96)</f>
        <v>1.0484663593274988E-4</v>
      </c>
      <c r="G110" s="73">
        <f>+(A!F54+B!G54)/(E!G68+E!G96)</f>
        <v>1.3156641579161555E-4</v>
      </c>
      <c r="H110" s="73">
        <f>+(A!G54+B!H54)/(E!H68+E!H96)</f>
        <v>1.0357801296650689E-4</v>
      </c>
      <c r="I110" s="73">
        <f>+(A!H54+B!I54)/(E!I68+E!I96)</f>
        <v>4.3010321806724128E-5</v>
      </c>
      <c r="J110" s="73">
        <f>+(A!I54+B!J54)/(E!J68+E!J96)</f>
        <v>6.8484413641160038E-5</v>
      </c>
      <c r="K110" s="73">
        <f>+(A!J54+B!K54)/(E!K68+E!K96)</f>
        <v>9.2904291102325368E-5</v>
      </c>
      <c r="L110" s="73">
        <f>+(A!K54+B!L54)/(E!L68+E!L96)</f>
        <v>5.7266201592816262E-5</v>
      </c>
      <c r="M110" s="73">
        <f>+(A!L54+B!M54)/(E!M68+E!M96)</f>
        <v>2.608164355160184E-5</v>
      </c>
      <c r="N110" s="73">
        <f>+(A!M54+B!N54)/(E!N68+E!N96)</f>
        <v>6.7651705302558429E-5</v>
      </c>
      <c r="O110" s="73">
        <f>+(A!N54+B!O54)/(E!O68+E!O96)</f>
        <v>9.8869387210966353E-5</v>
      </c>
      <c r="P110" s="73">
        <f>+(A!O54+B!P54)/(E!P68+E!P96)</f>
        <v>1.2008767677926688E-4</v>
      </c>
      <c r="Q110" s="73">
        <f>+(A!P54+B!Q54)/(E!Q68+E!Q96)</f>
        <v>1.5755590877275638E-4</v>
      </c>
      <c r="R110" s="73">
        <f>+(A!Q54+B!R54)/(E!R68+E!R96)</f>
        <v>8.1664037963564349E-5</v>
      </c>
      <c r="S110" s="73">
        <f>+(A!R54+B!S54)/(E!S68+E!S96)</f>
        <v>6.7795050574264514E-5</v>
      </c>
      <c r="T110" s="73">
        <f>+(A!S54+B!T54)/(E!T68+E!T96)</f>
        <v>1.6857485760613301E-5</v>
      </c>
      <c r="U110" s="73">
        <f>+(A!T54+B!U54)/(E!U68+E!U96)</f>
        <v>1.6157018818115541E-5</v>
      </c>
      <c r="V110" s="73">
        <f>+(A!U54+B!V54)/(E!V68+E!V96)</f>
        <v>2.07150475697181E-5</v>
      </c>
      <c r="W110" s="73">
        <f>+(A!V54+B!W54)/(E!W68+E!W96)</f>
        <v>1.3324224499415348E-5</v>
      </c>
      <c r="X110" s="73">
        <f>+(A!W54+B!X54)/(E!X68+E!X96)</f>
        <v>1.1193348484846821E-5</v>
      </c>
      <c r="Y110" s="73">
        <f>+(A!X54+B!Y54)/(E!Y68+E!Y96)</f>
        <v>9.2895182237283546E-6</v>
      </c>
      <c r="Z110" s="73">
        <f>+(A!Y54+B!Z54)/(E!Z68+E!Z96)</f>
        <v>5.8215568308680959E-6</v>
      </c>
    </row>
    <row r="111" spans="4:26" x14ac:dyDescent="0.25">
      <c r="D111" s="85" t="s">
        <v>25</v>
      </c>
      <c r="E111" s="73">
        <f>+(A!D55+B!E55)/(E!E69+E!E97)</f>
        <v>1.9128659685881962E-4</v>
      </c>
      <c r="F111" s="73">
        <f>+(A!E55+B!F55)/(E!F69+E!F97)</f>
        <v>1.1100346454494768E-4</v>
      </c>
      <c r="G111" s="73">
        <f>+(A!F55+B!G55)/(E!G69+E!G97)</f>
        <v>1.1945074619663141E-4</v>
      </c>
      <c r="H111" s="73">
        <f>+(A!G55+B!H55)/(E!H69+E!H97)</f>
        <v>1.3367226041586307E-4</v>
      </c>
      <c r="I111" s="73">
        <f>+(A!H55+B!I55)/(E!I69+E!I97)</f>
        <v>1.1017902829165085E-4</v>
      </c>
      <c r="J111" s="73">
        <f>+(A!I55+B!J55)/(E!J69+E!J97)</f>
        <v>1.592648287651392E-4</v>
      </c>
      <c r="K111" s="73">
        <f>+(A!J55+B!K55)/(E!K69+E!K97)</f>
        <v>2.0576521268445759E-4</v>
      </c>
      <c r="L111" s="73">
        <f>+(A!K55+B!L55)/(E!L69+E!L97)</f>
        <v>1.2097743252157548E-4</v>
      </c>
      <c r="M111" s="73">
        <f>+(A!L55+B!M55)/(E!M69+E!M97)</f>
        <v>5.6887930153093768E-5</v>
      </c>
      <c r="N111" s="73">
        <f>+(A!M55+B!N55)/(E!N69+E!N97)</f>
        <v>9.7827075888269976E-5</v>
      </c>
      <c r="O111" s="73">
        <f>+(A!N55+B!O55)/(E!O69+E!O97)</f>
        <v>1.3018618523786822E-4</v>
      </c>
      <c r="P111" s="73">
        <f>+(A!O55+B!P55)/(E!P69+E!P97)</f>
        <v>1.6638443130117736E-4</v>
      </c>
      <c r="Q111" s="73">
        <f>+(A!P55+B!Q55)/(E!Q69+E!Q97)</f>
        <v>4.1656807106920448E-4</v>
      </c>
      <c r="R111" s="73">
        <f>+(A!Q55+B!R55)/(E!R69+E!R97)</f>
        <v>3.891871518060954E-4</v>
      </c>
      <c r="S111" s="73">
        <f>+(A!R55+B!S55)/(E!S69+E!S97)</f>
        <v>1.8722875122485273E-4</v>
      </c>
      <c r="T111" s="73">
        <f>+(A!S55+B!T55)/(E!T69+E!T97)</f>
        <v>9.6086680220682611E-5</v>
      </c>
      <c r="U111" s="73">
        <f>+(A!T55+B!U55)/(E!U69+E!U97)</f>
        <v>7.1275567628252152E-5</v>
      </c>
      <c r="V111" s="73">
        <f>+(A!U55+B!V55)/(E!V69+E!V97)</f>
        <v>8.4412252155516117E-5</v>
      </c>
      <c r="W111" s="73">
        <f>+(A!V55+B!W55)/(E!W69+E!W97)</f>
        <v>3.9483622850146006E-5</v>
      </c>
      <c r="X111" s="73">
        <f>+(A!W55+B!X55)/(E!X69+E!X97)</f>
        <v>2.2020011187064922E-5</v>
      </c>
      <c r="Y111" s="73">
        <f>+(A!X55+B!Y55)/(E!Y69+E!Y97)</f>
        <v>1.4931197618806176E-5</v>
      </c>
      <c r="Z111" s="73">
        <f>+(A!Y55+B!Z55)/(E!Z69+E!Z97)</f>
        <v>7.5291942321836978E-6</v>
      </c>
    </row>
    <row r="112" spans="4:26" ht="15.75" thickBot="1" x14ac:dyDescent="0.3">
      <c r="D112" s="86" t="s">
        <v>26</v>
      </c>
      <c r="E112" s="74">
        <f>+(A!D56+B!E56)/(E!E70+E!E98)</f>
        <v>2.309607305943153E-6</v>
      </c>
      <c r="F112" s="74">
        <f>+(A!E56+B!F56)/(E!F70+E!F98)</f>
        <v>8.3918498191325032E-11</v>
      </c>
      <c r="G112" s="74">
        <f>+(A!F56+B!G56)/(E!G70+E!G98)</f>
        <v>1.766444661887586E-8</v>
      </c>
      <c r="H112" s="74">
        <f>+(A!G56+B!H56)/(E!H70+E!H98)</f>
        <v>0</v>
      </c>
      <c r="I112" s="74">
        <f>+(A!H56+B!I56)/(E!I70+E!I98)</f>
        <v>1.6129764232274594E-10</v>
      </c>
      <c r="J112" s="74">
        <f>+(A!I56+B!J56)/(E!J70+E!J98)</f>
        <v>0</v>
      </c>
      <c r="K112" s="74">
        <f>+(A!J56+B!K56)/(E!K70+E!K98)</f>
        <v>1.2418898077544872E-7</v>
      </c>
      <c r="L112" s="74">
        <f>+(A!K56+B!L56)/(E!L70+E!L98)</f>
        <v>1.6413874174126937E-7</v>
      </c>
      <c r="M112" s="74">
        <f>+(A!L56+B!M56)/(E!M70+E!M98)</f>
        <v>8.9088303898002189E-7</v>
      </c>
      <c r="N112" s="74">
        <f>+(A!M56+B!N56)/(E!N70+E!N98)</f>
        <v>3.6481364286959311E-7</v>
      </c>
      <c r="O112" s="74">
        <f>+(A!N56+B!O56)/(E!O70+E!O98)</f>
        <v>1.1152224947787437E-6</v>
      </c>
      <c r="P112" s="74">
        <f>+(A!O56+B!P56)/(E!P70+E!P98)</f>
        <v>5.5726345734977256E-7</v>
      </c>
      <c r="Q112" s="74">
        <f>+(A!P56+B!Q56)/(E!Q70+E!Q98)</f>
        <v>6.0416275571935117E-7</v>
      </c>
      <c r="R112" s="74">
        <f>+(A!Q56+B!R56)/(E!R70+E!R98)</f>
        <v>5.1274185989232872E-6</v>
      </c>
      <c r="S112" s="74">
        <f>+(A!R56+B!S56)/(E!S70+E!S98)</f>
        <v>3.96728203851353E-7</v>
      </c>
      <c r="T112" s="74">
        <f>+(A!S56+B!T56)/(E!T70+E!T98)</f>
        <v>2.1533211482432325E-7</v>
      </c>
      <c r="U112" s="74">
        <f>+(A!T56+B!U56)/(E!U70+E!U98)</f>
        <v>1.368511854402644E-7</v>
      </c>
      <c r="V112" s="74">
        <f>+(A!U56+B!V56)/(E!V70+E!V98)</f>
        <v>1.2016170834241454E-7</v>
      </c>
      <c r="W112" s="74">
        <f>+(A!V56+B!W56)/(E!W70+E!W98)</f>
        <v>1.3111154036248628E-7</v>
      </c>
      <c r="X112" s="74">
        <f>+(A!W56+B!X56)/(E!X70+E!X98)</f>
        <v>1.1537316257720565E-7</v>
      </c>
      <c r="Y112" s="74">
        <f>+(A!X56+B!Y56)/(E!Y70+E!Y98)</f>
        <v>3.0626978474479979E-7</v>
      </c>
      <c r="Z112" s="74">
        <f>+(A!Y56+B!Z56)/(E!Z70+E!Z98)</f>
        <v>6.6926621199636817E-7</v>
      </c>
    </row>
    <row r="113" spans="4:4" x14ac:dyDescent="0.25">
      <c r="D113" s="1" t="s">
        <v>57</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Z72"/>
  <sheetViews>
    <sheetView showGridLines="0" workbookViewId="0">
      <selection activeCell="Z55" sqref="Z55"/>
    </sheetView>
  </sheetViews>
  <sheetFormatPr baseColWidth="10" defaultRowHeight="15" x14ac:dyDescent="0.25"/>
  <cols>
    <col min="2" max="2" width="13.42578125" customWidth="1"/>
    <col min="4" max="4" width="31.7109375" customWidth="1"/>
  </cols>
  <sheetData>
    <row r="7" spans="2:16" x14ac:dyDescent="0.25">
      <c r="B7" s="191" t="s">
        <v>54</v>
      </c>
      <c r="C7" s="182"/>
      <c r="D7" s="182"/>
      <c r="E7" s="182"/>
    </row>
    <row r="8" spans="2:16" x14ac:dyDescent="0.25">
      <c r="B8" s="182"/>
      <c r="C8" s="182"/>
      <c r="D8" s="182"/>
      <c r="E8" s="182"/>
      <c r="M8" s="182" t="s">
        <v>11</v>
      </c>
      <c r="N8" s="193"/>
      <c r="O8" s="193"/>
      <c r="P8" s="193"/>
    </row>
    <row r="9" spans="2:16" x14ac:dyDescent="0.25">
      <c r="B9" s="182"/>
      <c r="C9" s="182"/>
      <c r="D9" s="182"/>
      <c r="E9" s="182"/>
      <c r="G9" s="182" t="s">
        <v>2</v>
      </c>
      <c r="H9" s="182"/>
      <c r="I9" s="182"/>
      <c r="J9" s="182"/>
      <c r="M9" s="193"/>
      <c r="N9" s="193"/>
      <c r="O9" s="193"/>
      <c r="P9" s="193"/>
    </row>
    <row r="10" spans="2:16" x14ac:dyDescent="0.25">
      <c r="B10" s="182"/>
      <c r="C10" s="182"/>
      <c r="D10" s="182"/>
      <c r="E10" s="182"/>
      <c r="G10" s="182"/>
      <c r="H10" s="182"/>
      <c r="I10" s="182"/>
      <c r="J10" s="182"/>
      <c r="M10" s="193"/>
      <c r="N10" s="193"/>
      <c r="O10" s="193"/>
      <c r="P10" s="193"/>
    </row>
    <row r="11" spans="2:16" x14ac:dyDescent="0.25">
      <c r="B11" s="182"/>
      <c r="C11" s="182"/>
      <c r="D11" s="182"/>
      <c r="E11" s="182"/>
      <c r="G11" s="182"/>
      <c r="H11" s="182"/>
      <c r="I11" s="182"/>
      <c r="J11" s="182"/>
      <c r="M11" s="193"/>
      <c r="N11" s="193"/>
      <c r="O11" s="193"/>
      <c r="P11" s="193"/>
    </row>
    <row r="12" spans="2:16" x14ac:dyDescent="0.25">
      <c r="B12" s="182"/>
      <c r="C12" s="182"/>
      <c r="D12" s="182"/>
      <c r="E12" s="182"/>
      <c r="G12" s="182"/>
      <c r="H12" s="182"/>
      <c r="I12" s="182"/>
      <c r="J12" s="182"/>
      <c r="M12" s="193"/>
      <c r="N12" s="193"/>
      <c r="O12" s="193"/>
      <c r="P12" s="193"/>
    </row>
    <row r="13" spans="2:16" x14ac:dyDescent="0.25">
      <c r="B13" s="182"/>
      <c r="C13" s="182"/>
      <c r="D13" s="182"/>
      <c r="E13" s="182"/>
      <c r="G13" s="182"/>
      <c r="H13" s="182"/>
      <c r="I13" s="182"/>
      <c r="J13" s="182"/>
      <c r="M13" s="193"/>
      <c r="N13" s="193"/>
      <c r="O13" s="193"/>
      <c r="P13" s="193"/>
    </row>
    <row r="14" spans="2:16" x14ac:dyDescent="0.25">
      <c r="B14" s="182"/>
      <c r="C14" s="182"/>
      <c r="D14" s="182"/>
      <c r="E14" s="182"/>
      <c r="G14" s="182"/>
      <c r="H14" s="182"/>
      <c r="I14" s="182"/>
      <c r="J14" s="182"/>
      <c r="M14" s="193"/>
      <c r="N14" s="193"/>
      <c r="O14" s="193"/>
      <c r="P14" s="193"/>
    </row>
    <row r="15" spans="2:16" x14ac:dyDescent="0.25">
      <c r="B15" s="182"/>
      <c r="C15" s="182"/>
      <c r="D15" s="182"/>
      <c r="E15" s="182"/>
      <c r="G15" s="182"/>
      <c r="H15" s="182"/>
      <c r="I15" s="182"/>
      <c r="J15" s="182"/>
      <c r="M15" s="193"/>
      <c r="N15" s="193"/>
      <c r="O15" s="193"/>
      <c r="P15" s="193"/>
    </row>
    <row r="16" spans="2:16" x14ac:dyDescent="0.25">
      <c r="B16" s="182"/>
      <c r="C16" s="182"/>
      <c r="D16" s="182"/>
      <c r="E16" s="182"/>
      <c r="G16" s="182"/>
      <c r="H16" s="182"/>
      <c r="I16" s="182"/>
      <c r="J16" s="182"/>
      <c r="M16" s="193"/>
      <c r="N16" s="193"/>
      <c r="O16" s="193"/>
      <c r="P16" s="193"/>
    </row>
    <row r="17" spans="3:16" x14ac:dyDescent="0.25">
      <c r="C17" s="183" t="s">
        <v>3</v>
      </c>
      <c r="D17" s="183"/>
      <c r="E17" s="183"/>
      <c r="H17" s="183" t="s">
        <v>3</v>
      </c>
      <c r="I17" s="183"/>
      <c r="J17" s="183"/>
      <c r="N17" s="183" t="s">
        <v>3</v>
      </c>
      <c r="O17" s="183"/>
      <c r="P17" s="183"/>
    </row>
    <row r="45" spans="3:26" ht="15.75" thickBot="1" x14ac:dyDescent="0.3"/>
    <row r="46" spans="3:26" ht="15.75" thickBot="1" x14ac:dyDescent="0.3">
      <c r="C46" s="8" t="s">
        <v>15</v>
      </c>
      <c r="D46" s="9"/>
      <c r="E46" s="18">
        <v>1995</v>
      </c>
      <c r="F46" s="10">
        <v>1996</v>
      </c>
      <c r="G46" s="18">
        <v>1997</v>
      </c>
      <c r="H46" s="10">
        <v>1998</v>
      </c>
      <c r="I46" s="18">
        <v>1999</v>
      </c>
      <c r="J46" s="10">
        <v>2000</v>
      </c>
      <c r="K46" s="18">
        <v>2001</v>
      </c>
      <c r="L46" s="10">
        <v>2002</v>
      </c>
      <c r="M46" s="18">
        <v>2003</v>
      </c>
      <c r="N46" s="10">
        <v>2004</v>
      </c>
      <c r="O46" s="18">
        <v>2005</v>
      </c>
      <c r="P46" s="10">
        <v>2006</v>
      </c>
      <c r="Q46" s="18">
        <v>2007</v>
      </c>
      <c r="R46" s="10">
        <v>2008</v>
      </c>
      <c r="S46" s="18">
        <v>2009</v>
      </c>
      <c r="T46" s="10">
        <v>2010</v>
      </c>
      <c r="U46" s="18">
        <v>2011</v>
      </c>
      <c r="V46" s="10">
        <v>2012</v>
      </c>
      <c r="W46" s="18">
        <v>2013</v>
      </c>
      <c r="X46" s="10">
        <v>2014</v>
      </c>
      <c r="Y46" s="18">
        <v>2015</v>
      </c>
      <c r="Z46" s="11">
        <v>2016</v>
      </c>
    </row>
    <row r="47" spans="3:26" ht="15.75" thickBot="1" x14ac:dyDescent="0.3">
      <c r="C47" s="185" t="s">
        <v>27</v>
      </c>
      <c r="D47" s="186"/>
      <c r="E47" s="65">
        <f>+A!D46/A!D$46</f>
        <v>1</v>
      </c>
      <c r="F47" s="89">
        <f>+A!E46/A!E$46</f>
        <v>1</v>
      </c>
      <c r="G47" s="65">
        <f>+A!F46/A!F$46</f>
        <v>1</v>
      </c>
      <c r="H47" s="89">
        <f>+A!G46/A!G$46</f>
        <v>1</v>
      </c>
      <c r="I47" s="65">
        <f>+A!H46/A!H$46</f>
        <v>1</v>
      </c>
      <c r="J47" s="89">
        <f>+A!I46/A!I$46</f>
        <v>1</v>
      </c>
      <c r="K47" s="65">
        <f>+A!J46/A!J$46</f>
        <v>1</v>
      </c>
      <c r="L47" s="89">
        <f>+A!K46/A!K$46</f>
        <v>1</v>
      </c>
      <c r="M47" s="65">
        <f>+A!L46/A!L$46</f>
        <v>1</v>
      </c>
      <c r="N47" s="89">
        <f>+A!M46/A!M$46</f>
        <v>1</v>
      </c>
      <c r="O47" s="65">
        <f>+A!N46/A!N$46</f>
        <v>1</v>
      </c>
      <c r="P47" s="89">
        <f>+A!O46/A!O$46</f>
        <v>1</v>
      </c>
      <c r="Q47" s="65">
        <f>+A!P46/A!P$46</f>
        <v>1</v>
      </c>
      <c r="R47" s="89">
        <f>+A!Q46/A!Q$46</f>
        <v>1</v>
      </c>
      <c r="S47" s="65">
        <f>+A!R46/A!R$46</f>
        <v>1</v>
      </c>
      <c r="T47" s="89">
        <f>+A!S46/A!S$46</f>
        <v>1</v>
      </c>
      <c r="U47" s="65">
        <f>+A!T46/A!T$46</f>
        <v>1</v>
      </c>
      <c r="V47" s="89">
        <f>+A!U46/A!U$46</f>
        <v>1</v>
      </c>
      <c r="W47" s="65">
        <f>+A!V46/A!V$46</f>
        <v>1</v>
      </c>
      <c r="X47" s="89">
        <f>+A!W46/A!W$46</f>
        <v>1</v>
      </c>
      <c r="Y47" s="65">
        <f>+A!X46/A!X$46</f>
        <v>1</v>
      </c>
      <c r="Z47" s="90">
        <f>+A!Y46/A!Y$46</f>
        <v>1</v>
      </c>
    </row>
    <row r="48" spans="3:26" x14ac:dyDescent="0.25">
      <c r="C48" s="180" t="s">
        <v>17</v>
      </c>
      <c r="D48" s="181"/>
      <c r="E48" s="67">
        <f>+A!D47/A!D$46</f>
        <v>0.15834659475314966</v>
      </c>
      <c r="F48" s="91">
        <f>+A!E47/A!E$46</f>
        <v>0.14173541134063775</v>
      </c>
      <c r="G48" s="67">
        <f>+A!F47/A!F$46</f>
        <v>9.9247648587869164E-2</v>
      </c>
      <c r="H48" s="91">
        <f>+A!G47/A!G$46</f>
        <v>0.23383847167766281</v>
      </c>
      <c r="I48" s="67">
        <f>+A!H47/A!H$46</f>
        <v>0.2134696140251309</v>
      </c>
      <c r="J48" s="91">
        <f>+A!I47/A!I$46</f>
        <v>0.16944743082892655</v>
      </c>
      <c r="K48" s="67">
        <f>+A!J47/A!J$46</f>
        <v>0.19795148369380094</v>
      </c>
      <c r="L48" s="91">
        <f>+A!K47/A!K$46</f>
        <v>0.1909383415277871</v>
      </c>
      <c r="M48" s="67">
        <f>+A!L47/A!L$46</f>
        <v>0.25174603250272476</v>
      </c>
      <c r="N48" s="91">
        <f>+A!M47/A!M$46</f>
        <v>0.26210400531638278</v>
      </c>
      <c r="O48" s="67">
        <f>+A!N47/A!N$46</f>
        <v>0.21779646351778978</v>
      </c>
      <c r="P48" s="91">
        <f>+A!O47/A!O$46</f>
        <v>0.21140739358287086</v>
      </c>
      <c r="Q48" s="67">
        <f>+A!P47/A!P$46</f>
        <v>0.1683167166470767</v>
      </c>
      <c r="R48" s="91">
        <f>+A!Q47/A!Q$46</f>
        <v>0.20495903899498569</v>
      </c>
      <c r="S48" s="67">
        <f>+A!R47/A!R$46</f>
        <v>0.21068078559870163</v>
      </c>
      <c r="T48" s="91">
        <f>+A!S47/A!S$46</f>
        <v>9.5220005698707422E-2</v>
      </c>
      <c r="U48" s="67">
        <f>+A!T47/A!T$46</f>
        <v>9.1266992637334329E-2</v>
      </c>
      <c r="V48" s="91">
        <f>+A!U47/A!U$46</f>
        <v>0.20168186412436626</v>
      </c>
      <c r="W48" s="67">
        <f>+A!V47/A!V$46</f>
        <v>0.30658243977869293</v>
      </c>
      <c r="X48" s="91">
        <f>+A!W47/A!W$46</f>
        <v>0.2164613582255335</v>
      </c>
      <c r="Y48" s="67">
        <f>+A!X47/A!X$46</f>
        <v>0.15824482465665518</v>
      </c>
      <c r="Z48" s="92">
        <f>+A!Y47/A!Y$46</f>
        <v>0.30779381109282306</v>
      </c>
    </row>
    <row r="49" spans="3:26" x14ac:dyDescent="0.25">
      <c r="C49" s="187" t="s">
        <v>18</v>
      </c>
      <c r="D49" s="188"/>
      <c r="E49" s="93">
        <f>+A!D48/A!D$46</f>
        <v>3.9442294471633693E-3</v>
      </c>
      <c r="F49" s="94">
        <f>+A!E48/A!E$46</f>
        <v>6.0271461299753878E-3</v>
      </c>
      <c r="G49" s="93">
        <f>+A!F48/A!F$46</f>
        <v>5.6991336518102719E-3</v>
      </c>
      <c r="H49" s="94">
        <f>+A!G48/A!G$46</f>
        <v>4.3635093575117717E-3</v>
      </c>
      <c r="I49" s="93">
        <f>+A!H48/A!H$46</f>
        <v>7.5052724583537667E-3</v>
      </c>
      <c r="J49" s="94">
        <f>+A!I48/A!I$46</f>
        <v>4.5379970042941356E-3</v>
      </c>
      <c r="K49" s="93">
        <f>+A!J48/A!J$46</f>
        <v>4.1948082181443545E-3</v>
      </c>
      <c r="L49" s="94">
        <f>+A!K48/A!K$46</f>
        <v>3.4580736945262649E-3</v>
      </c>
      <c r="M49" s="93">
        <f>+A!L48/A!L$46</f>
        <v>2.3037610354221098E-3</v>
      </c>
      <c r="N49" s="94">
        <f>+A!M48/A!M$46</f>
        <v>4.6926897044851819E-3</v>
      </c>
      <c r="O49" s="93">
        <f>+A!N48/A!N$46</f>
        <v>3.848536216710391E-3</v>
      </c>
      <c r="P49" s="94">
        <f>+A!O48/A!O$46</f>
        <v>3.1126278860661777E-3</v>
      </c>
      <c r="Q49" s="93">
        <f>+A!P48/A!P$46</f>
        <v>2.2590443060727817E-3</v>
      </c>
      <c r="R49" s="94">
        <f>+A!Q48/A!Q$46</f>
        <v>2.6279345427818982E-3</v>
      </c>
      <c r="S49" s="93">
        <f>+A!R48/A!R$46</f>
        <v>2.2274052160265001E-3</v>
      </c>
      <c r="T49" s="94">
        <f>+A!S48/A!S$46</f>
        <v>1.8415667019978056E-3</v>
      </c>
      <c r="U49" s="93">
        <f>+A!T48/A!T$46</f>
        <v>1.8462798196547641E-3</v>
      </c>
      <c r="V49" s="94">
        <f>+A!U48/A!U$46</f>
        <v>2.9688038431277286E-3</v>
      </c>
      <c r="W49" s="93">
        <f>+A!V48/A!V$46</f>
        <v>1.7783783323833597E-3</v>
      </c>
      <c r="X49" s="94">
        <f>+A!W48/A!W$46</f>
        <v>6.8259840066569786E-4</v>
      </c>
      <c r="Y49" s="93">
        <f>+A!X48/A!X$46</f>
        <v>1.0856484894861964E-3</v>
      </c>
      <c r="Z49" s="95">
        <f>+A!Y48/A!Y$46</f>
        <v>3.0350647170243775E-3</v>
      </c>
    </row>
    <row r="50" spans="3:26" x14ac:dyDescent="0.25">
      <c r="C50" s="180" t="s">
        <v>19</v>
      </c>
      <c r="D50" s="181"/>
      <c r="E50" s="67">
        <f>+A!D49/A!D$46</f>
        <v>2.0335581782791507E-2</v>
      </c>
      <c r="F50" s="91">
        <f>+A!E49/A!E$46</f>
        <v>2.5715363999435723E-2</v>
      </c>
      <c r="G50" s="67">
        <f>+A!F49/A!F$46</f>
        <v>6.8303729679086572E-3</v>
      </c>
      <c r="H50" s="91">
        <f>+A!G49/A!G$46</f>
        <v>6.8233524461584717E-3</v>
      </c>
      <c r="I50" s="67">
        <f>+A!H49/A!H$46</f>
        <v>1.1121516560610932E-2</v>
      </c>
      <c r="J50" s="91">
        <f>+A!I49/A!I$46</f>
        <v>1.3441774317027243E-2</v>
      </c>
      <c r="K50" s="67">
        <f>+A!J49/A!J$46</f>
        <v>1.6636141664692058E-2</v>
      </c>
      <c r="L50" s="91">
        <f>+A!K49/A!K$46</f>
        <v>1.4814063309370839E-2</v>
      </c>
      <c r="M50" s="67">
        <f>+A!L49/A!L$46</f>
        <v>1.1246994624113034E-2</v>
      </c>
      <c r="N50" s="91">
        <f>+A!M49/A!M$46</f>
        <v>5.4708809528655061E-3</v>
      </c>
      <c r="O50" s="67">
        <f>+A!N49/A!N$46</f>
        <v>4.8597320335828824E-3</v>
      </c>
      <c r="P50" s="91">
        <f>+A!O49/A!O$46</f>
        <v>1.7442225510589212E-2</v>
      </c>
      <c r="Q50" s="67">
        <f>+A!P49/A!P$46</f>
        <v>2.7637123509620328E-2</v>
      </c>
      <c r="R50" s="91">
        <f>+A!Q49/A!Q$46</f>
        <v>4.16030074292102E-2</v>
      </c>
      <c r="S50" s="67">
        <f>+A!R49/A!R$46</f>
        <v>3.8044368271488341E-2</v>
      </c>
      <c r="T50" s="91">
        <f>+A!S49/A!S$46</f>
        <v>4.3075541849416235E-3</v>
      </c>
      <c r="U50" s="67">
        <f>+A!T49/A!T$46</f>
        <v>8.0376631014709276E-3</v>
      </c>
      <c r="V50" s="91">
        <f>+A!U49/A!U$46</f>
        <v>7.948381282338584E-3</v>
      </c>
      <c r="W50" s="67">
        <f>+A!V49/A!V$46</f>
        <v>2.0467811312154176E-3</v>
      </c>
      <c r="X50" s="91">
        <f>+A!W49/A!W$46</f>
        <v>2.1238071191816157E-3</v>
      </c>
      <c r="Y50" s="67">
        <f>+A!X49/A!X$46</f>
        <v>2.3859742464756935E-3</v>
      </c>
      <c r="Z50" s="92">
        <f>+A!Y49/A!Y$46</f>
        <v>2.8246737500930924E-3</v>
      </c>
    </row>
    <row r="51" spans="3:26" x14ac:dyDescent="0.25">
      <c r="C51" s="187" t="s">
        <v>20</v>
      </c>
      <c r="D51" s="188"/>
      <c r="E51" s="93">
        <f>+A!D50/A!D$46</f>
        <v>6.4493093132715314E-3</v>
      </c>
      <c r="F51" s="94">
        <f>+A!E50/A!E$46</f>
        <v>1.2964307784981245E-2</v>
      </c>
      <c r="G51" s="93">
        <f>+A!F50/A!F$46</f>
        <v>3.0629688291310311E-2</v>
      </c>
      <c r="H51" s="94">
        <f>+A!G50/A!G$46</f>
        <v>2.2640089892356063E-2</v>
      </c>
      <c r="I51" s="93">
        <f>+A!H50/A!H$46</f>
        <v>6.6273396003198246E-3</v>
      </c>
      <c r="J51" s="94">
        <f>+A!I50/A!I$46</f>
        <v>6.288047299646775E-3</v>
      </c>
      <c r="K51" s="93">
        <f>+A!J50/A!J$46</f>
        <v>5.4219454780083717E-3</v>
      </c>
      <c r="L51" s="94">
        <f>+A!K50/A!K$46</f>
        <v>1.1143286793657229E-2</v>
      </c>
      <c r="M51" s="93">
        <f>+A!L50/A!L$46</f>
        <v>2.5051190685032605E-2</v>
      </c>
      <c r="N51" s="94">
        <f>+A!M50/A!M$46</f>
        <v>9.4417741330801875E-3</v>
      </c>
      <c r="O51" s="93">
        <f>+A!N50/A!N$46</f>
        <v>8.8229550637636822E-3</v>
      </c>
      <c r="P51" s="94">
        <f>+A!O50/A!O$46</f>
        <v>3.7420269745476195E-3</v>
      </c>
      <c r="Q51" s="93">
        <f>+A!P50/A!P$46</f>
        <v>2.2104706266023195E-3</v>
      </c>
      <c r="R51" s="94">
        <f>+A!Q50/A!Q$46</f>
        <v>2.4567745835191765E-2</v>
      </c>
      <c r="S51" s="93">
        <f>+A!R50/A!R$46</f>
        <v>7.7928147837880588E-2</v>
      </c>
      <c r="T51" s="94">
        <f>+A!S50/A!S$46</f>
        <v>0.14817745686715877</v>
      </c>
      <c r="U51" s="93">
        <f>+A!T50/A!T$46</f>
        <v>0.21980120855629909</v>
      </c>
      <c r="V51" s="94">
        <f>+A!U50/A!U$46</f>
        <v>0.21565737675750987</v>
      </c>
      <c r="W51" s="93">
        <f>+A!V50/A!V$46</f>
        <v>0.21021350381616652</v>
      </c>
      <c r="X51" s="94">
        <f>+A!W50/A!W$46</f>
        <v>0.19931966910793639</v>
      </c>
      <c r="Y51" s="93">
        <f>+A!X50/A!X$46</f>
        <v>9.9419444547700672E-2</v>
      </c>
      <c r="Z51" s="95">
        <f>+A!Y50/A!Y$46</f>
        <v>1.2258050184423809E-2</v>
      </c>
    </row>
    <row r="52" spans="3:26" x14ac:dyDescent="0.25">
      <c r="C52" s="180" t="s">
        <v>21</v>
      </c>
      <c r="D52" s="181"/>
      <c r="E52" s="67">
        <f>+A!D51/A!D$46</f>
        <v>6.7910922788484039E-3</v>
      </c>
      <c r="F52" s="91">
        <f>+A!E51/A!E$46</f>
        <v>6.1233987836495415E-3</v>
      </c>
      <c r="G52" s="67">
        <f>+A!F51/A!F$46</f>
        <v>8.1475722276366496E-3</v>
      </c>
      <c r="H52" s="91">
        <f>+A!G51/A!G$46</f>
        <v>2.9205078830100068E-3</v>
      </c>
      <c r="I52" s="67">
        <f>+A!H51/A!H$46</f>
        <v>1.0164377896706609E-2</v>
      </c>
      <c r="J52" s="91">
        <f>+A!I51/A!I$46</f>
        <v>1.0077618376616668E-2</v>
      </c>
      <c r="K52" s="67">
        <f>+A!J51/A!J$46</f>
        <v>7.880587472587814E-3</v>
      </c>
      <c r="L52" s="91">
        <f>+A!K51/A!K$46</f>
        <v>2.4326266075168209E-3</v>
      </c>
      <c r="M52" s="67">
        <f>+A!L51/A!L$46</f>
        <v>1.0624384026528834E-2</v>
      </c>
      <c r="N52" s="91">
        <f>+A!M51/A!M$46</f>
        <v>5.3276683836584902E-3</v>
      </c>
      <c r="O52" s="67">
        <f>+A!N51/A!N$46</f>
        <v>2.5798454628774637E-3</v>
      </c>
      <c r="P52" s="91">
        <f>+A!O51/A!O$46</f>
        <v>4.802309319161386E-3</v>
      </c>
      <c r="Q52" s="67">
        <f>+A!P51/A!P$46</f>
        <v>3.7255095705539133E-3</v>
      </c>
      <c r="R52" s="91">
        <f>+A!Q51/A!Q$46</f>
        <v>6.3510045505602237E-3</v>
      </c>
      <c r="S52" s="67">
        <f>+A!R51/A!R$46</f>
        <v>2.7209979943929072E-3</v>
      </c>
      <c r="T52" s="91">
        <f>+A!S51/A!S$46</f>
        <v>1.0510230647812851E-2</v>
      </c>
      <c r="U52" s="67">
        <f>+A!T51/A!T$46</f>
        <v>5.9346553771241995E-3</v>
      </c>
      <c r="V52" s="91">
        <f>+A!U51/A!U$46</f>
        <v>5.5308671381657133E-3</v>
      </c>
      <c r="W52" s="67">
        <f>+A!V51/A!V$46</f>
        <v>8.8916389828487454E-4</v>
      </c>
      <c r="X52" s="91">
        <f>+A!W51/A!W$46</f>
        <v>6.1344125046314084E-5</v>
      </c>
      <c r="Y52" s="67">
        <f>+A!X51/A!X$46</f>
        <v>5.3770309845932373E-3</v>
      </c>
      <c r="Z52" s="92">
        <f>+A!Y51/A!Y$46</f>
        <v>2.6157422253243767E-3</v>
      </c>
    </row>
    <row r="53" spans="3:26" x14ac:dyDescent="0.25">
      <c r="C53" s="187" t="s">
        <v>22</v>
      </c>
      <c r="D53" s="188"/>
      <c r="E53" s="93">
        <f>+A!D52/A!D$46</f>
        <v>0.23951945650520701</v>
      </c>
      <c r="F53" s="94">
        <f>+A!E52/A!E$46</f>
        <v>0.23504827846610038</v>
      </c>
      <c r="G53" s="93">
        <f>+A!F52/A!F$46</f>
        <v>0.22500856437816169</v>
      </c>
      <c r="H53" s="94">
        <f>+A!G52/A!G$46</f>
        <v>0.18244785804658273</v>
      </c>
      <c r="I53" s="93">
        <f>+A!H52/A!H$46</f>
        <v>0.19683359158379568</v>
      </c>
      <c r="J53" s="94">
        <f>+A!I52/A!I$46</f>
        <v>0.17784225388564184</v>
      </c>
      <c r="K53" s="93">
        <f>+A!J52/A!J$46</f>
        <v>0.16177098703919202</v>
      </c>
      <c r="L53" s="94">
        <f>+A!K52/A!K$46</f>
        <v>0.20547450053864696</v>
      </c>
      <c r="M53" s="93">
        <f>+A!L52/A!L$46</f>
        <v>0.28184423907400669</v>
      </c>
      <c r="N53" s="94">
        <f>+A!M52/A!M$46</f>
        <v>0.17679550634545327</v>
      </c>
      <c r="O53" s="93">
        <f>+A!N52/A!N$46</f>
        <v>0.15067887708532707</v>
      </c>
      <c r="P53" s="94">
        <f>+A!O52/A!O$46</f>
        <v>0.14789866784715883</v>
      </c>
      <c r="Q53" s="93">
        <f>+A!P52/A!P$46</f>
        <v>0.1045630461689314</v>
      </c>
      <c r="R53" s="94">
        <f>+A!Q52/A!Q$46</f>
        <v>0.11094201187022409</v>
      </c>
      <c r="S53" s="93">
        <f>+A!R52/A!R$46</f>
        <v>0.14202516118347677</v>
      </c>
      <c r="T53" s="94">
        <f>+A!S52/A!S$46</f>
        <v>0.172542588732396</v>
      </c>
      <c r="U53" s="93">
        <f>+A!T52/A!T$46</f>
        <v>0.19651259827983023</v>
      </c>
      <c r="V53" s="94">
        <f>+A!U52/A!U$46</f>
        <v>0.15285893202033118</v>
      </c>
      <c r="W53" s="93">
        <f>+A!V52/A!V$46</f>
        <v>0.19050679200115864</v>
      </c>
      <c r="X53" s="94">
        <f>+A!W52/A!W$46</f>
        <v>0.30288949646863694</v>
      </c>
      <c r="Y53" s="93">
        <f>+A!X52/A!X$46</f>
        <v>0.39914100663670959</v>
      </c>
      <c r="Z53" s="95">
        <f>+A!Y52/A!Y$46</f>
        <v>0.39299463396670958</v>
      </c>
    </row>
    <row r="54" spans="3:26" x14ac:dyDescent="0.25">
      <c r="C54" s="180" t="s">
        <v>23</v>
      </c>
      <c r="D54" s="181"/>
      <c r="E54" s="67">
        <f>+A!D53/A!D$46</f>
        <v>0.22173926429977223</v>
      </c>
      <c r="F54" s="91">
        <f>+A!E53/A!E$46</f>
        <v>0.21902150789865796</v>
      </c>
      <c r="G54" s="67">
        <f>+A!F53/A!F$46</f>
        <v>0.22359106108068516</v>
      </c>
      <c r="H54" s="91">
        <f>+A!G53/A!G$46</f>
        <v>0.18815852591457108</v>
      </c>
      <c r="I54" s="67">
        <f>+A!H53/A!H$46</f>
        <v>0.24371129947459466</v>
      </c>
      <c r="J54" s="91">
        <f>+A!I53/A!I$46</f>
        <v>0.21228782005274616</v>
      </c>
      <c r="K54" s="67">
        <f>+A!J53/A!J$46</f>
        <v>0.19475365291196289</v>
      </c>
      <c r="L54" s="91">
        <f>+A!K53/A!K$46</f>
        <v>0.20667347395303373</v>
      </c>
      <c r="M54" s="67">
        <f>+A!L53/A!L$46</f>
        <v>0.17207358029927045</v>
      </c>
      <c r="N54" s="91">
        <f>+A!M53/A!M$46</f>
        <v>0.177650630296699</v>
      </c>
      <c r="O54" s="67">
        <f>+A!N53/A!N$46</f>
        <v>0.16318635686895033</v>
      </c>
      <c r="P54" s="91">
        <f>+A!O53/A!O$46</f>
        <v>0.15464930914231051</v>
      </c>
      <c r="Q54" s="67">
        <f>+A!P53/A!P$46</f>
        <v>0.18344389988815285</v>
      </c>
      <c r="R54" s="91">
        <f>+A!Q53/A!Q$46</f>
        <v>0.25949988183001688</v>
      </c>
      <c r="S54" s="67">
        <f>+A!R53/A!R$46</f>
        <v>0.25670941069554015</v>
      </c>
      <c r="T54" s="91">
        <f>+A!S53/A!S$46</f>
        <v>0.23399890983694072</v>
      </c>
      <c r="U54" s="67">
        <f>+A!T53/A!T$46</f>
        <v>0.22707663579753257</v>
      </c>
      <c r="V54" s="91">
        <f>+A!U53/A!U$46</f>
        <v>0.19754262108564977</v>
      </c>
      <c r="W54" s="67">
        <f>+A!V53/A!V$46</f>
        <v>0.15380548806567837</v>
      </c>
      <c r="X54" s="91">
        <f>+A!W53/A!W$46</f>
        <v>0.16859167078029016</v>
      </c>
      <c r="Y54" s="67">
        <f>+A!X53/A!X$46</f>
        <v>0.18309828720082397</v>
      </c>
      <c r="Z54" s="92">
        <f>+A!Y53/A!Y$46</f>
        <v>0.12589465555570326</v>
      </c>
    </row>
    <row r="55" spans="3:26" x14ac:dyDescent="0.25">
      <c r="C55" s="187" t="s">
        <v>24</v>
      </c>
      <c r="D55" s="188"/>
      <c r="E55" s="93">
        <f>+A!D54/A!D$46</f>
        <v>0.11519128577888335</v>
      </c>
      <c r="F55" s="94">
        <f>+A!E54/A!E$46</f>
        <v>0.18712163794039252</v>
      </c>
      <c r="G55" s="93">
        <f>+A!F54/A!F$46</f>
        <v>0.25579399086386578</v>
      </c>
      <c r="H55" s="94">
        <f>+A!G54/A!G$46</f>
        <v>0.20763070293665314</v>
      </c>
      <c r="I55" s="93">
        <f>+A!H54/A!H$46</f>
        <v>0.1485330419694825</v>
      </c>
      <c r="J55" s="94">
        <f>+A!I54/A!I$46</f>
        <v>0.22549466081477462</v>
      </c>
      <c r="K55" s="93">
        <f>+A!J54/A!J$46</f>
        <v>0.23279444808208502</v>
      </c>
      <c r="L55" s="94">
        <f>+A!K54/A!K$46</f>
        <v>0.19895613242181756</v>
      </c>
      <c r="M55" s="93">
        <f>+A!L54/A!L$46</f>
        <v>0.10880903210594821</v>
      </c>
      <c r="N55" s="94">
        <f>+A!M54/A!M$46</f>
        <v>0.23224602131142641</v>
      </c>
      <c r="O55" s="93">
        <f>+A!N54/A!N$46</f>
        <v>0.30384581814600087</v>
      </c>
      <c r="P55" s="94">
        <f>+A!O54/A!O$46</f>
        <v>0.29587138480138209</v>
      </c>
      <c r="Q55" s="93">
        <f>+A!P54/A!P$46</f>
        <v>0.26373559669730012</v>
      </c>
      <c r="R55" s="94">
        <f>+A!Q54/A!Q$46</f>
        <v>0.13792819269878673</v>
      </c>
      <c r="S55" s="93">
        <f>+A!R54/A!R$46</f>
        <v>0.13696776319204595</v>
      </c>
      <c r="T55" s="94">
        <f>+A!S54/A!S$46</f>
        <v>0.11270408555299408</v>
      </c>
      <c r="U55" s="93">
        <f>+A!T54/A!T$46</f>
        <v>9.7206536584419398E-2</v>
      </c>
      <c r="V55" s="94">
        <f>+A!U54/A!U$46</f>
        <v>8.9298802359607465E-2</v>
      </c>
      <c r="W55" s="93">
        <f>+A!V54/A!V$46</f>
        <v>6.5349624457175806E-2</v>
      </c>
      <c r="X55" s="94">
        <f>+A!W54/A!W$46</f>
        <v>6.6090972165288586E-2</v>
      </c>
      <c r="Y55" s="93">
        <f>+A!X54/A!X$46</f>
        <v>9.8980093529111385E-2</v>
      </c>
      <c r="Z55" s="95">
        <f>+A!Y54/A!Y$46</f>
        <v>0.11043410224293422</v>
      </c>
    </row>
    <row r="56" spans="3:26" x14ac:dyDescent="0.25">
      <c r="C56" s="180" t="s">
        <v>25</v>
      </c>
      <c r="D56" s="181"/>
      <c r="E56" s="67">
        <f>+A!D55/A!D$46</f>
        <v>0.22709952679749543</v>
      </c>
      <c r="F56" s="91">
        <f>+A!E55/A!E$46</f>
        <v>0.16624292199598012</v>
      </c>
      <c r="G56" s="67">
        <f>+A!F55/A!F$46</f>
        <v>0.14505195784719882</v>
      </c>
      <c r="H56" s="91">
        <f>+A!G55/A!G$46</f>
        <v>0.15117700454840624</v>
      </c>
      <c r="I56" s="67">
        <f>+A!H55/A!H$46</f>
        <v>0.16203391826894084</v>
      </c>
      <c r="J56" s="91">
        <f>+A!I55/A!I$46</f>
        <v>0.18058239742032609</v>
      </c>
      <c r="K56" s="67">
        <f>+A!J55/A!J$46</f>
        <v>0.17859594543952645</v>
      </c>
      <c r="L56" s="91">
        <f>+A!K55/A!K$46</f>
        <v>0.16610950115364359</v>
      </c>
      <c r="M56" s="67">
        <f>+A!L55/A!L$46</f>
        <v>0.13629221627007385</v>
      </c>
      <c r="N56" s="91">
        <f>+A!M55/A!M$46</f>
        <v>0.12625411172611276</v>
      </c>
      <c r="O56" s="67">
        <f>+A!N55/A!N$46</f>
        <v>0.14428829400858756</v>
      </c>
      <c r="P56" s="91">
        <f>+A!O55/A!O$46</f>
        <v>0.16103883459395846</v>
      </c>
      <c r="Q56" s="67">
        <f>+A!P55/A!P$46</f>
        <v>0.24408945944818083</v>
      </c>
      <c r="R56" s="91">
        <f>+A!Q55/A!Q$46</f>
        <v>0.21150867133076143</v>
      </c>
      <c r="S56" s="67">
        <f>+A!R55/A!R$46</f>
        <v>0.13263232274003692</v>
      </c>
      <c r="T56" s="91">
        <f>+A!S55/A!S$46</f>
        <v>0.22066054165303947</v>
      </c>
      <c r="U56" s="67">
        <f>+A!T55/A!T$46</f>
        <v>0.15226574822977024</v>
      </c>
      <c r="V56" s="91">
        <f>+A!U55/A!U$46</f>
        <v>0.1264589519054542</v>
      </c>
      <c r="W56" s="67">
        <f>+A!V55/A!V$46</f>
        <v>6.8781984113663583E-2</v>
      </c>
      <c r="X56" s="91">
        <f>+A!W55/A!W$46</f>
        <v>4.3751998721965439E-2</v>
      </c>
      <c r="Y56" s="67">
        <f>+A!X55/A!X$46</f>
        <v>5.2124022562997252E-2</v>
      </c>
      <c r="Z56" s="92">
        <f>+A!Y55/A!Y$46</f>
        <v>4.1664949731778797E-2</v>
      </c>
    </row>
    <row r="57" spans="3:26" ht="15.75" thickBot="1" x14ac:dyDescent="0.3">
      <c r="C57" s="189" t="s">
        <v>26</v>
      </c>
      <c r="D57" s="190"/>
      <c r="E57" s="96">
        <f>+A!D56/A!D$46</f>
        <v>5.8365697510184714E-4</v>
      </c>
      <c r="F57" s="97">
        <f>+A!E56/A!E$46</f>
        <v>3.2075236825073383E-8</v>
      </c>
      <c r="G57" s="96">
        <f>+A!F56/A!F$46</f>
        <v>1.7176040953759933E-8</v>
      </c>
      <c r="H57" s="97">
        <f>+A!G56/A!G$46</f>
        <v>0</v>
      </c>
      <c r="I57" s="96">
        <f>+A!H56/A!H$46</f>
        <v>4.657572174258327E-8</v>
      </c>
      <c r="J57" s="97">
        <f>+A!I56/A!I$46</f>
        <v>0</v>
      </c>
      <c r="K57" s="96">
        <f>+A!J56/A!J$46</f>
        <v>0</v>
      </c>
      <c r="L57" s="97">
        <f>+A!K56/A!K$46</f>
        <v>0</v>
      </c>
      <c r="M57" s="96">
        <f>+A!L56/A!L$46</f>
        <v>8.5693768794884858E-6</v>
      </c>
      <c r="N57" s="97">
        <f>+A!M56/A!M$46</f>
        <v>1.6711829836392693E-5</v>
      </c>
      <c r="O57" s="96">
        <f>+A!N56/A!N$46</f>
        <v>9.3122549884918978E-5</v>
      </c>
      <c r="P57" s="97">
        <f>+A!O56/A!O$46</f>
        <v>3.5222562750671132E-5</v>
      </c>
      <c r="Q57" s="96">
        <f>+A!P56/A!P$46</f>
        <v>1.9134480993210678E-5</v>
      </c>
      <c r="R57" s="97">
        <f>+A!Q56/A!Q$46</f>
        <v>1.25107533195701E-5</v>
      </c>
      <c r="S57" s="96">
        <f>+A!R56/A!R$46</f>
        <v>6.3638011231394588E-5</v>
      </c>
      <c r="T57" s="97">
        <f>+A!S56/A!S$46</f>
        <v>3.7055907202866327E-5</v>
      </c>
      <c r="U57" s="96">
        <f>+A!T56/A!T$46</f>
        <v>5.1691328576621651E-5</v>
      </c>
      <c r="V57" s="97">
        <f>+A!U56/A!U$46</f>
        <v>5.3399874691517894E-5</v>
      </c>
      <c r="W57" s="96">
        <f>+A!V56/A!V$46</f>
        <v>4.5846178766925309E-5</v>
      </c>
      <c r="X57" s="97">
        <f>+A!W56/A!W$46</f>
        <v>2.7084885455318774E-5</v>
      </c>
      <c r="Y57" s="96">
        <f>+A!X56/A!X$46</f>
        <v>1.4366997517416974E-4</v>
      </c>
      <c r="Z57" s="98">
        <f>+A!Y56/A!Y$46</f>
        <v>4.8431001781851826E-4</v>
      </c>
    </row>
    <row r="58" spans="3:26" x14ac:dyDescent="0.25">
      <c r="C58" s="1" t="s">
        <v>57</v>
      </c>
    </row>
    <row r="59" spans="3:26" ht="15.75" thickBot="1" x14ac:dyDescent="0.3"/>
    <row r="60" spans="3:26" ht="15.75" thickBot="1" x14ac:dyDescent="0.3">
      <c r="C60" s="8" t="s">
        <v>15</v>
      </c>
      <c r="D60" s="9"/>
      <c r="E60" s="18">
        <v>1995</v>
      </c>
      <c r="F60" s="10">
        <v>1996</v>
      </c>
      <c r="G60" s="18">
        <v>1997</v>
      </c>
      <c r="H60" s="10">
        <v>1998</v>
      </c>
      <c r="I60" s="18">
        <v>1999</v>
      </c>
      <c r="J60" s="10">
        <v>2000</v>
      </c>
      <c r="K60" s="18">
        <v>2001</v>
      </c>
      <c r="L60" s="10">
        <v>2002</v>
      </c>
      <c r="M60" s="18">
        <v>2003</v>
      </c>
      <c r="N60" s="10">
        <v>2004</v>
      </c>
      <c r="O60" s="18">
        <v>2005</v>
      </c>
      <c r="P60" s="10">
        <v>2006</v>
      </c>
      <c r="Q60" s="18">
        <v>2007</v>
      </c>
      <c r="R60" s="10">
        <v>2008</v>
      </c>
      <c r="S60" s="18">
        <v>2009</v>
      </c>
      <c r="T60" s="10">
        <v>2010</v>
      </c>
      <c r="U60" s="18">
        <v>2011</v>
      </c>
      <c r="V60" s="10">
        <v>2012</v>
      </c>
      <c r="W60" s="18">
        <v>2013</v>
      </c>
      <c r="X60" s="10">
        <v>2014</v>
      </c>
      <c r="Y60" s="18">
        <v>2015</v>
      </c>
      <c r="Z60" s="11">
        <v>2016</v>
      </c>
    </row>
    <row r="61" spans="3:26" ht="15.75" thickBot="1" x14ac:dyDescent="0.3">
      <c r="C61" s="185" t="s">
        <v>27</v>
      </c>
      <c r="D61" s="186"/>
      <c r="E61" s="65">
        <f>+B!E46/B!E$46</f>
        <v>1</v>
      </c>
      <c r="F61" s="89">
        <f>+B!F46/B!F$46</f>
        <v>1</v>
      </c>
      <c r="G61" s="65">
        <f>+B!G46/B!G$46</f>
        <v>1</v>
      </c>
      <c r="H61" s="89">
        <f>+B!H46/B!H$46</f>
        <v>1</v>
      </c>
      <c r="I61" s="65">
        <f>+B!I46/B!I$46</f>
        <v>1</v>
      </c>
      <c r="J61" s="89">
        <f>+B!J46/B!J$46</f>
        <v>1</v>
      </c>
      <c r="K61" s="65">
        <f>+B!K46/B!K$46</f>
        <v>1</v>
      </c>
      <c r="L61" s="89">
        <f>+B!L46/B!L$46</f>
        <v>1</v>
      </c>
      <c r="M61" s="65">
        <f>+B!M46/B!M$46</f>
        <v>1</v>
      </c>
      <c r="N61" s="89">
        <f>+B!N46/B!N$46</f>
        <v>1</v>
      </c>
      <c r="O61" s="65">
        <f>+B!O46/B!O$46</f>
        <v>1</v>
      </c>
      <c r="P61" s="89">
        <f>+B!P46/B!P$46</f>
        <v>1</v>
      </c>
      <c r="Q61" s="65">
        <f>+B!Q46/B!Q$46</f>
        <v>1</v>
      </c>
      <c r="R61" s="89">
        <f>+B!R46/B!R$46</f>
        <v>1</v>
      </c>
      <c r="S61" s="65">
        <f>+B!S46/B!S$46</f>
        <v>1</v>
      </c>
      <c r="T61" s="89">
        <f>+B!T46/B!T$46</f>
        <v>1</v>
      </c>
      <c r="U61" s="65">
        <f>+B!U46/B!U$46</f>
        <v>1</v>
      </c>
      <c r="V61" s="89">
        <f>+B!V46/B!V$46</f>
        <v>1</v>
      </c>
      <c r="W61" s="65">
        <f>+B!W46/B!W$46</f>
        <v>1</v>
      </c>
      <c r="X61" s="89">
        <f>+B!X46/B!X$46</f>
        <v>1</v>
      </c>
      <c r="Y61" s="65">
        <f>+B!Y46/B!Y$46</f>
        <v>1</v>
      </c>
      <c r="Z61" s="90">
        <f>+B!Z46/B!Z$46</f>
        <v>1</v>
      </c>
    </row>
    <row r="62" spans="3:26" x14ac:dyDescent="0.25">
      <c r="C62" s="180" t="s">
        <v>17</v>
      </c>
      <c r="D62" s="181"/>
      <c r="E62" s="67">
        <f>+B!E47/B!E$46</f>
        <v>0.11530089471506541</v>
      </c>
      <c r="F62" s="91">
        <f>+B!F47/B!F$46</f>
        <v>9.8259871750629543E-2</v>
      </c>
      <c r="G62" s="67">
        <f>+B!G47/B!G$46</f>
        <v>7.4843734006871693E-2</v>
      </c>
      <c r="H62" s="91">
        <f>+B!H47/B!H$46</f>
        <v>9.3944614101976076E-2</v>
      </c>
      <c r="I62" s="67">
        <f>+B!I47/B!I$46</f>
        <v>7.9957423422833254E-2</v>
      </c>
      <c r="J62" s="91">
        <f>+B!J47/B!J$46</f>
        <v>6.8133135949649218E-2</v>
      </c>
      <c r="K62" s="67">
        <f>+B!K47/B!K$46</f>
        <v>7.5345794314449654E-2</v>
      </c>
      <c r="L62" s="91">
        <f>+B!L47/B!L$46</f>
        <v>3.9927831011067651E-2</v>
      </c>
      <c r="M62" s="67">
        <f>+B!M47/B!M$46</f>
        <v>4.5353236575375308E-2</v>
      </c>
      <c r="N62" s="91">
        <f>+B!N47/B!N$46</f>
        <v>3.4767098979794742E-2</v>
      </c>
      <c r="O62" s="67">
        <f>+B!O47/B!O$46</f>
        <v>2.3512411105088324E-2</v>
      </c>
      <c r="P62" s="91">
        <f>+B!P47/B!P$46</f>
        <v>2.1041348107267745E-2</v>
      </c>
      <c r="Q62" s="67">
        <f>+B!Q47/B!Q$46</f>
        <v>2.5143867862692765E-2</v>
      </c>
      <c r="R62" s="91">
        <f>+B!R47/B!R$46</f>
        <v>1.1802706854815341E-2</v>
      </c>
      <c r="S62" s="67">
        <f>+B!S47/B!S$46</f>
        <v>1.626742724181035E-2</v>
      </c>
      <c r="T62" s="91">
        <f>+B!T47/B!T$46</f>
        <v>8.7246699208176955E-3</v>
      </c>
      <c r="U62" s="67">
        <f>+B!U47/B!U$46</f>
        <v>5.3510586715995309E-3</v>
      </c>
      <c r="V62" s="91">
        <f>+B!V47/B!V$46</f>
        <v>1.5746219880595493E-3</v>
      </c>
      <c r="W62" s="67">
        <f>+B!W47/B!W$46</f>
        <v>4.3310833139616539E-3</v>
      </c>
      <c r="X62" s="91">
        <f>+B!X47/B!X$46</f>
        <v>7.6106774241069021E-3</v>
      </c>
      <c r="Y62" s="67">
        <f>+B!Y47/B!Y$46</f>
        <v>7.8410939900907667E-3</v>
      </c>
      <c r="Z62" s="92">
        <f>+B!Z47/B!Z$46</f>
        <v>4.0418843527403742E-3</v>
      </c>
    </row>
    <row r="63" spans="3:26" x14ac:dyDescent="0.25">
      <c r="C63" s="187" t="s">
        <v>18</v>
      </c>
      <c r="D63" s="188"/>
      <c r="E63" s="93">
        <f>+B!E48/B!E$46</f>
        <v>1.9351020296657546E-2</v>
      </c>
      <c r="F63" s="94">
        <f>+B!F48/B!F$46</f>
        <v>2.824794687400408E-2</v>
      </c>
      <c r="G63" s="93">
        <f>+B!G48/B!G$46</f>
        <v>2.5752342764465669E-2</v>
      </c>
      <c r="H63" s="94">
        <f>+B!H48/B!H$46</f>
        <v>2.8391475063448024E-2</v>
      </c>
      <c r="I63" s="93">
        <f>+B!I48/B!I$46</f>
        <v>6.931089466082023E-2</v>
      </c>
      <c r="J63" s="94">
        <f>+B!J48/B!J$46</f>
        <v>4.4673310516700565E-2</v>
      </c>
      <c r="K63" s="93">
        <f>+B!K48/B!K$46</f>
        <v>6.7001233747512323E-2</v>
      </c>
      <c r="L63" s="94">
        <f>+B!L48/B!L$46</f>
        <v>4.7479317409511744E-2</v>
      </c>
      <c r="M63" s="93">
        <f>+B!M48/B!M$46</f>
        <v>3.0305627787147228E-2</v>
      </c>
      <c r="N63" s="94">
        <f>+B!N48/B!N$46</f>
        <v>1.4919412391277871E-2</v>
      </c>
      <c r="O63" s="93">
        <f>+B!O48/B!O$46</f>
        <v>1.3427646371330159E-2</v>
      </c>
      <c r="P63" s="94">
        <f>+B!P48/B!P$46</f>
        <v>9.1403457178578281E-3</v>
      </c>
      <c r="Q63" s="93">
        <f>+B!Q48/B!Q$46</f>
        <v>4.4072209167511319E-4</v>
      </c>
      <c r="R63" s="94">
        <f>+B!R48/B!R$46</f>
        <v>4.0403315860465929E-4</v>
      </c>
      <c r="S63" s="93">
        <f>+B!S48/B!S$46</f>
        <v>8.9039310630934865E-4</v>
      </c>
      <c r="T63" s="94">
        <f>+B!T48/B!T$46</f>
        <v>1.3943984864418499E-3</v>
      </c>
      <c r="U63" s="93">
        <f>+B!U48/B!U$46</f>
        <v>1.2622064602747902E-3</v>
      </c>
      <c r="V63" s="94">
        <f>+B!V48/B!V$46</f>
        <v>2.9207974541714593E-3</v>
      </c>
      <c r="W63" s="93">
        <f>+B!W48/B!W$46</f>
        <v>1.0644639791276885E-3</v>
      </c>
      <c r="X63" s="94">
        <f>+B!X48/B!X$46</f>
        <v>6.7161536823947101E-4</v>
      </c>
      <c r="Y63" s="93">
        <f>+B!Y48/B!Y$46</f>
        <v>3.5172220227043219E-3</v>
      </c>
      <c r="Z63" s="95">
        <f>+B!Z48/B!Z$46</f>
        <v>3.9354776736915103E-4</v>
      </c>
    </row>
    <row r="64" spans="3:26" x14ac:dyDescent="0.25">
      <c r="C64" s="180" t="s">
        <v>19</v>
      </c>
      <c r="D64" s="181"/>
      <c r="E64" s="67">
        <f>+B!E49/B!E$46</f>
        <v>2.5000993820910918E-2</v>
      </c>
      <c r="F64" s="91">
        <f>+B!F49/B!F$46</f>
        <v>3.3799887603139012E-2</v>
      </c>
      <c r="G64" s="67">
        <f>+B!G49/B!G$46</f>
        <v>3.200831186511157E-2</v>
      </c>
      <c r="H64" s="91">
        <f>+B!H49/B!H$46</f>
        <v>2.9476263346813379E-2</v>
      </c>
      <c r="I64" s="67">
        <f>+B!I49/B!I$46</f>
        <v>2.2011232124048492E-2</v>
      </c>
      <c r="J64" s="91">
        <f>+B!J49/B!J$46</f>
        <v>3.43451568259708E-2</v>
      </c>
      <c r="K64" s="67">
        <f>+B!K49/B!K$46</f>
        <v>2.3118696267905733E-2</v>
      </c>
      <c r="L64" s="91">
        <f>+B!L49/B!L$46</f>
        <v>2.8246803221272952E-2</v>
      </c>
      <c r="M64" s="67">
        <f>+B!M49/B!M$46</f>
        <v>2.5038918176759562E-2</v>
      </c>
      <c r="N64" s="91">
        <f>+B!N49/B!N$46</f>
        <v>1.3276695828337997E-2</v>
      </c>
      <c r="O64" s="67">
        <f>+B!O49/B!O$46</f>
        <v>1.0921537128337397E-2</v>
      </c>
      <c r="P64" s="91">
        <f>+B!P49/B!P$46</f>
        <v>8.9484473661883453E-3</v>
      </c>
      <c r="Q64" s="67">
        <f>+B!Q49/B!Q$46</f>
        <v>1.0138772160611702E-2</v>
      </c>
      <c r="R64" s="91">
        <f>+B!R49/B!R$46</f>
        <v>1.4809601622345769E-2</v>
      </c>
      <c r="S64" s="67">
        <f>+B!S49/B!S$46</f>
        <v>1.3134977420929802E-2</v>
      </c>
      <c r="T64" s="91">
        <f>+B!T49/B!T$46</f>
        <v>1.5347728846520615E-2</v>
      </c>
      <c r="U64" s="67">
        <f>+B!U49/B!U$46</f>
        <v>9.4024465568796171E-3</v>
      </c>
      <c r="V64" s="91">
        <f>+B!V49/B!V$46</f>
        <v>1.7981858096465249E-2</v>
      </c>
      <c r="W64" s="67">
        <f>+B!W49/B!W$46</f>
        <v>3.5440721788432925E-2</v>
      </c>
      <c r="X64" s="91">
        <f>+B!X49/B!X$46</f>
        <v>6.5560394106825163E-3</v>
      </c>
      <c r="Y64" s="67">
        <f>+B!Y49/B!Y$46</f>
        <v>2.1785166098557854E-3</v>
      </c>
      <c r="Z64" s="92">
        <f>+B!Z49/B!Z$46</f>
        <v>2.4923252392087085E-2</v>
      </c>
    </row>
    <row r="65" spans="3:26" x14ac:dyDescent="0.25">
      <c r="C65" s="187" t="s">
        <v>20</v>
      </c>
      <c r="D65" s="188"/>
      <c r="E65" s="93">
        <f>+B!E50/B!E$46</f>
        <v>0.14142523056645134</v>
      </c>
      <c r="F65" s="94">
        <f>+B!F50/B!F$46</f>
        <v>0.11953201188185629</v>
      </c>
      <c r="G65" s="93">
        <f>+B!G50/B!G$46</f>
        <v>0.13724025321491137</v>
      </c>
      <c r="H65" s="94">
        <f>+B!H50/B!H$46</f>
        <v>0.14146533030430666</v>
      </c>
      <c r="I65" s="93">
        <f>+B!I50/B!I$46</f>
        <v>0.20739625760248814</v>
      </c>
      <c r="J65" s="94">
        <f>+B!J50/B!J$46</f>
        <v>0.16149361349038352</v>
      </c>
      <c r="K65" s="93">
        <f>+B!K50/B!K$46</f>
        <v>6.5178419871994492E-2</v>
      </c>
      <c r="L65" s="94">
        <f>+B!L50/B!L$46</f>
        <v>9.9242246198635989E-2</v>
      </c>
      <c r="M65" s="93">
        <f>+B!M50/B!M$46</f>
        <v>8.7602103205784917E-2</v>
      </c>
      <c r="N65" s="94">
        <f>+B!N50/B!N$46</f>
        <v>7.2991936481195369E-2</v>
      </c>
      <c r="O65" s="93">
        <f>+B!O50/B!O$46</f>
        <v>6.5579325153775139E-2</v>
      </c>
      <c r="P65" s="94">
        <f>+B!P50/B!P$46</f>
        <v>0.12064858702190147</v>
      </c>
      <c r="Q65" s="93">
        <f>+B!Q50/B!Q$46</f>
        <v>4.3019309978039384E-2</v>
      </c>
      <c r="R65" s="94">
        <f>+B!R50/B!R$46</f>
        <v>5.9469226419998453E-2</v>
      </c>
      <c r="S65" s="93">
        <f>+B!S50/B!S$46</f>
        <v>0.11318792666962321</v>
      </c>
      <c r="T65" s="94">
        <f>+B!T50/B!T$46</f>
        <v>5.5255912501825585E-2</v>
      </c>
      <c r="U65" s="93">
        <f>+B!U50/B!U$46</f>
        <v>9.8392011094043635E-2</v>
      </c>
      <c r="V65" s="94">
        <f>+B!V50/B!V$46</f>
        <v>0.17261551501833347</v>
      </c>
      <c r="W65" s="93">
        <f>+B!W50/B!W$46</f>
        <v>0.14346159806224601</v>
      </c>
      <c r="X65" s="94">
        <f>+B!X50/B!X$46</f>
        <v>0.14950843570105238</v>
      </c>
      <c r="Y65" s="93">
        <f>+B!Y50/B!Y$46</f>
        <v>0.14500715582306095</v>
      </c>
      <c r="Z65" s="95">
        <f>+B!Z50/B!Z$46</f>
        <v>1.8957758165268249E-2</v>
      </c>
    </row>
    <row r="66" spans="3:26" x14ac:dyDescent="0.25">
      <c r="C66" s="180" t="s">
        <v>21</v>
      </c>
      <c r="D66" s="181"/>
      <c r="E66" s="67">
        <f>+B!E51/B!E$46</f>
        <v>1.4596393194526633E-4</v>
      </c>
      <c r="F66" s="91">
        <f>+B!F51/B!F$46</f>
        <v>5.6271462594586184E-4</v>
      </c>
      <c r="G66" s="67">
        <f>+B!G51/B!G$46</f>
        <v>2.8058874479106684E-4</v>
      </c>
      <c r="H66" s="91">
        <f>+B!H51/B!H$46</f>
        <v>1.9756635681230563E-4</v>
      </c>
      <c r="I66" s="67">
        <f>+B!I51/B!I$46</f>
        <v>4.1845600574641918E-3</v>
      </c>
      <c r="J66" s="91">
        <f>+B!J51/B!J$46</f>
        <v>2.0376537513045164E-3</v>
      </c>
      <c r="K66" s="67">
        <f>+B!K51/B!K$46</f>
        <v>3.0172645616537245E-4</v>
      </c>
      <c r="L66" s="91">
        <f>+B!L51/B!L$46</f>
        <v>2.1697835764034476E-5</v>
      </c>
      <c r="M66" s="67">
        <f>+B!M51/B!M$46</f>
        <v>0</v>
      </c>
      <c r="N66" s="91">
        <f>+B!N51/B!N$46</f>
        <v>2.9549364567765073E-6</v>
      </c>
      <c r="O66" s="67">
        <f>+B!O51/B!O$46</f>
        <v>1.0161971833683536E-4</v>
      </c>
      <c r="P66" s="91">
        <f>+B!P51/B!P$46</f>
        <v>0</v>
      </c>
      <c r="Q66" s="67">
        <f>+B!Q51/B!Q$46</f>
        <v>9.4673618239365392E-6</v>
      </c>
      <c r="R66" s="91">
        <f>+B!R51/B!R$46</f>
        <v>3.3219066699303701E-7</v>
      </c>
      <c r="S66" s="67">
        <f>+B!S51/B!S$46</f>
        <v>2.6766248660693594E-6</v>
      </c>
      <c r="T66" s="91">
        <f>+B!T51/B!T$46</f>
        <v>1.9011586449045731E-4</v>
      </c>
      <c r="U66" s="67">
        <f>+B!U51/B!U$46</f>
        <v>1.4226001621791889E-3</v>
      </c>
      <c r="V66" s="91">
        <f>+B!V51/B!V$46</f>
        <v>4.9676782908223086E-3</v>
      </c>
      <c r="W66" s="67">
        <f>+B!W51/B!W$46</f>
        <v>2.1401706198592593E-2</v>
      </c>
      <c r="X66" s="91">
        <f>+B!X51/B!X$46</f>
        <v>1.0623081990272767E-3</v>
      </c>
      <c r="Y66" s="67">
        <f>+B!Y51/B!Y$46</f>
        <v>1.6224092206780834E-3</v>
      </c>
      <c r="Z66" s="92">
        <f>+B!Z51/B!Z$46</f>
        <v>1.8797073757340075E-3</v>
      </c>
    </row>
    <row r="67" spans="3:26" x14ac:dyDescent="0.25">
      <c r="C67" s="187" t="s">
        <v>22</v>
      </c>
      <c r="D67" s="188"/>
      <c r="E67" s="93">
        <f>+B!E52/B!E$46</f>
        <v>0.15923461735360275</v>
      </c>
      <c r="F67" s="94">
        <f>+B!F52/B!F$46</f>
        <v>0.19761197364072347</v>
      </c>
      <c r="G67" s="93">
        <f>+B!G52/B!G$46</f>
        <v>0.20492114835052749</v>
      </c>
      <c r="H67" s="94">
        <f>+B!H52/B!H$46</f>
        <v>0.22499477342680207</v>
      </c>
      <c r="I67" s="93">
        <f>+B!I52/B!I$46</f>
        <v>0.25205664653177395</v>
      </c>
      <c r="J67" s="94">
        <f>+B!J52/B!J$46</f>
        <v>0.27728456572979121</v>
      </c>
      <c r="K67" s="93">
        <f>+B!K52/B!K$46</f>
        <v>0.35189193800203183</v>
      </c>
      <c r="L67" s="94">
        <f>+B!L52/B!L$46</f>
        <v>0.33893509976193847</v>
      </c>
      <c r="M67" s="93">
        <f>+B!M52/B!M$46</f>
        <v>0.24514480322206303</v>
      </c>
      <c r="N67" s="94">
        <f>+B!N52/B!N$46</f>
        <v>0.29426099046557869</v>
      </c>
      <c r="O67" s="93">
        <f>+B!O52/B!O$46</f>
        <v>0.30317564158511495</v>
      </c>
      <c r="P67" s="94">
        <f>+B!P52/B!P$46</f>
        <v>0.27453556375516347</v>
      </c>
      <c r="Q67" s="93">
        <f>+B!Q52/B!Q$46</f>
        <v>0.26091997135313355</v>
      </c>
      <c r="R67" s="94">
        <f>+B!R52/B!R$46</f>
        <v>0.28114913615695009</v>
      </c>
      <c r="S67" s="93">
        <f>+B!S52/B!S$46</f>
        <v>0.25922749028065678</v>
      </c>
      <c r="T67" s="94">
        <f>+B!T52/B!T$46</f>
        <v>0.37875257131157086</v>
      </c>
      <c r="U67" s="93">
        <f>+B!U52/B!U$46</f>
        <v>0.40644743292257141</v>
      </c>
      <c r="V67" s="94">
        <f>+B!V52/B!V$46</f>
        <v>0.4798550001046944</v>
      </c>
      <c r="W67" s="93">
        <f>+B!W52/B!W$46</f>
        <v>0.56147081360668094</v>
      </c>
      <c r="X67" s="94">
        <f>+B!X52/B!X$46</f>
        <v>0.65734762462265384</v>
      </c>
      <c r="Y67" s="93">
        <f>+B!Y52/B!Y$46</f>
        <v>0.54472377859554233</v>
      </c>
      <c r="Z67" s="95">
        <f>+B!Z52/B!Z$46</f>
        <v>0.59934355653075233</v>
      </c>
    </row>
    <row r="68" spans="3:26" x14ac:dyDescent="0.25">
      <c r="C68" s="180" t="s">
        <v>23</v>
      </c>
      <c r="D68" s="181"/>
      <c r="E68" s="67">
        <f>+B!E53/B!E$46</f>
        <v>0.29983551939523184</v>
      </c>
      <c r="F68" s="91">
        <f>+B!F53/B!F$46</f>
        <v>0.28766056648686356</v>
      </c>
      <c r="G68" s="67">
        <f>+B!G53/B!G$46</f>
        <v>0.30760795026485721</v>
      </c>
      <c r="H68" s="91">
        <f>+B!H53/B!H$46</f>
        <v>0.29277680161496172</v>
      </c>
      <c r="I68" s="67">
        <f>+B!I53/B!I$46</f>
        <v>0.269282480432744</v>
      </c>
      <c r="J68" s="91">
        <f>+B!J53/B!J$46</f>
        <v>0.31992754776537569</v>
      </c>
      <c r="K68" s="67">
        <f>+B!K53/B!K$46</f>
        <v>0.31758779060149628</v>
      </c>
      <c r="L68" s="91">
        <f>+B!L53/B!L$46</f>
        <v>0.33051937989806052</v>
      </c>
      <c r="M68" s="67">
        <f>+B!M53/B!M$46</f>
        <v>0.43652568030529165</v>
      </c>
      <c r="N68" s="91">
        <f>+B!N53/B!N$46</f>
        <v>0.45302034538665953</v>
      </c>
      <c r="O68" s="67">
        <f>+B!O53/B!O$46</f>
        <v>0.44842534514040605</v>
      </c>
      <c r="P68" s="91">
        <f>+B!P53/B!P$46</f>
        <v>0.36201045656448616</v>
      </c>
      <c r="Q68" s="67">
        <f>+B!Q53/B!Q$46</f>
        <v>0.48085036496925082</v>
      </c>
      <c r="R68" s="91">
        <f>+B!R53/B!R$46</f>
        <v>0.5697605083071412</v>
      </c>
      <c r="S68" s="67">
        <f>+B!S53/B!S$46</f>
        <v>0.5430883674422905</v>
      </c>
      <c r="T68" s="91">
        <f>+B!T53/B!T$46</f>
        <v>0.47080998254213507</v>
      </c>
      <c r="U68" s="67">
        <f>+B!U53/B!U$46</f>
        <v>0.4329289646330014</v>
      </c>
      <c r="V68" s="91">
        <f>+B!V53/B!V$46</f>
        <v>0.27581073511454191</v>
      </c>
      <c r="W68" s="67">
        <f>+B!W53/B!W$46</f>
        <v>0.18344695620178769</v>
      </c>
      <c r="X68" s="91">
        <f>+B!X53/B!X$46</f>
        <v>0.13802483756636694</v>
      </c>
      <c r="Y68" s="67">
        <f>+B!Y53/B!Y$46</f>
        <v>0.25306006179234963</v>
      </c>
      <c r="Z68" s="92">
        <f>+B!Z53/B!Z$46</f>
        <v>0.31154574245068073</v>
      </c>
    </row>
    <row r="69" spans="3:26" x14ac:dyDescent="0.25">
      <c r="C69" s="187" t="s">
        <v>24</v>
      </c>
      <c r="D69" s="188"/>
      <c r="E69" s="93">
        <f>+B!E54/B!E$46</f>
        <v>0.2202589965922713</v>
      </c>
      <c r="F69" s="94">
        <f>+B!F54/B!F$46</f>
        <v>0.21710572722188839</v>
      </c>
      <c r="G69" s="93">
        <f>+B!G54/B!G$46</f>
        <v>0.1994783054052382</v>
      </c>
      <c r="H69" s="94">
        <f>+B!H54/B!H$46</f>
        <v>0.17261197699883471</v>
      </c>
      <c r="I69" s="93">
        <f>+B!I54/B!I$46</f>
        <v>7.6451192786896896E-2</v>
      </c>
      <c r="J69" s="94">
        <f>+B!J54/B!J$46</f>
        <v>7.0039972989838772E-2</v>
      </c>
      <c r="K69" s="93">
        <f>+B!K54/B!K$46</f>
        <v>7.5667237306623988E-2</v>
      </c>
      <c r="L69" s="94">
        <f>+B!L54/B!L$46</f>
        <v>9.484098379598925E-2</v>
      </c>
      <c r="M69" s="93">
        <f>+B!M54/B!M$46</f>
        <v>0.10937105320183739</v>
      </c>
      <c r="N69" s="94">
        <f>+B!N54/B!N$46</f>
        <v>0.10355510467582493</v>
      </c>
      <c r="O69" s="93">
        <f>+B!O54/B!O$46</f>
        <v>0.12042642703888332</v>
      </c>
      <c r="P69" s="94">
        <f>+B!P54/B!P$46</f>
        <v>0.19137395281535569</v>
      </c>
      <c r="Q69" s="93">
        <f>+B!Q54/B!Q$46</f>
        <v>0.16754410425448885</v>
      </c>
      <c r="R69" s="94">
        <f>+B!R54/B!R$46</f>
        <v>4.4327420776260978E-2</v>
      </c>
      <c r="S69" s="93">
        <f>+B!S54/B!S$46</f>
        <v>4.2458254804804321E-2</v>
      </c>
      <c r="T69" s="94">
        <f>+B!T54/B!T$46</f>
        <v>5.1538803950011564E-2</v>
      </c>
      <c r="U69" s="93">
        <f>+B!U54/B!U$46</f>
        <v>3.6497010856108937E-2</v>
      </c>
      <c r="V69" s="94">
        <f>+B!V54/B!V$46</f>
        <v>3.5335322166418104E-2</v>
      </c>
      <c r="W69" s="93">
        <f>+B!W54/B!W$46</f>
        <v>3.8615598666127869E-2</v>
      </c>
      <c r="X69" s="94">
        <f>+B!X54/B!X$46</f>
        <v>2.4341639863123866E-2</v>
      </c>
      <c r="Y69" s="93">
        <f>+B!Y54/B!Y$46</f>
        <v>2.4425389902059419E-2</v>
      </c>
      <c r="Z69" s="95">
        <f>+B!Z54/B!Z$46</f>
        <v>1.0437560917283928E-2</v>
      </c>
    </row>
    <row r="70" spans="3:26" x14ac:dyDescent="0.25">
      <c r="C70" s="180" t="s">
        <v>25</v>
      </c>
      <c r="D70" s="181"/>
      <c r="E70" s="67">
        <f>+B!E55/B!E$46</f>
        <v>1.9333227975532968E-2</v>
      </c>
      <c r="F70" s="91">
        <f>+B!F55/B!F$46</f>
        <v>1.7219345655305363E-2</v>
      </c>
      <c r="G70" s="67">
        <f>+B!G55/B!G$46</f>
        <v>1.786378037158837E-2</v>
      </c>
      <c r="H70" s="91">
        <f>+B!H55/B!H$46</f>
        <v>1.6141242986039972E-2</v>
      </c>
      <c r="I70" s="67">
        <f>+B!I55/B!I$46</f>
        <v>1.9349304321398024E-2</v>
      </c>
      <c r="J70" s="91">
        <f>+B!J55/B!J$46</f>
        <v>2.2065042980985793E-2</v>
      </c>
      <c r="K70" s="67">
        <f>+B!K55/B!K$46</f>
        <v>2.3836517452134932E-2</v>
      </c>
      <c r="L70" s="91">
        <f>+B!L55/B!L$46</f>
        <v>2.0695109983409624E-2</v>
      </c>
      <c r="M70" s="67">
        <f>+B!M55/B!M$46</f>
        <v>1.9987302471840194E-2</v>
      </c>
      <c r="N70" s="91">
        <f>+B!N55/B!N$46</f>
        <v>1.2996794248460737E-2</v>
      </c>
      <c r="O70" s="67">
        <f>+B!O55/B!O$46</f>
        <v>1.4001685773245421E-2</v>
      </c>
      <c r="P70" s="91">
        <f>+B!P55/B!P$46</f>
        <v>1.2073833100137564E-2</v>
      </c>
      <c r="Q70" s="67">
        <f>+B!Q55/B!Q$46</f>
        <v>1.1553434092120592E-2</v>
      </c>
      <c r="R70" s="91">
        <f>+B!R55/B!R$46</f>
        <v>1.2899685571517891E-2</v>
      </c>
      <c r="S70" s="67">
        <f>+B!S55/B!S$46</f>
        <v>1.1365336120468963E-2</v>
      </c>
      <c r="T70" s="91">
        <f>+B!T55/B!T$46</f>
        <v>1.7251578259136362E-2</v>
      </c>
      <c r="U70" s="67">
        <f>+B!U55/B!U$46</f>
        <v>8.0960202578433584E-3</v>
      </c>
      <c r="V70" s="91">
        <f>+B!V55/B!V$46</f>
        <v>8.7986097255285944E-3</v>
      </c>
      <c r="W70" s="67">
        <f>+B!W55/B!W$46</f>
        <v>1.0432425331932092E-2</v>
      </c>
      <c r="X70" s="91">
        <f>+B!X55/B!X$46</f>
        <v>1.4591258083217023E-2</v>
      </c>
      <c r="Y70" s="67">
        <f>+B!Y55/B!Y$46</f>
        <v>1.6598012969681754E-2</v>
      </c>
      <c r="Z70" s="92">
        <f>+B!Z55/B!Z$46</f>
        <v>2.5120213240585863E-2</v>
      </c>
    </row>
    <row r="71" spans="3:26" ht="15.75" thickBot="1" x14ac:dyDescent="0.3">
      <c r="C71" s="189" t="s">
        <v>26</v>
      </c>
      <c r="D71" s="190"/>
      <c r="E71" s="96">
        <f>+B!E56/B!E$46</f>
        <v>1.135468865933758E-4</v>
      </c>
      <c r="F71" s="97">
        <f>+B!F56/B!F$46</f>
        <v>0</v>
      </c>
      <c r="G71" s="96">
        <f>+B!G56/B!G$46</f>
        <v>3.595640377761742E-6</v>
      </c>
      <c r="H71" s="97">
        <f>+B!H56/B!H$46</f>
        <v>0</v>
      </c>
      <c r="I71" s="96">
        <f>+B!I56/B!I$46</f>
        <v>9.210894557658211E-9</v>
      </c>
      <c r="J71" s="97">
        <f>+B!J56/B!J$46</f>
        <v>0</v>
      </c>
      <c r="K71" s="96">
        <f>+B!K56/B!K$46</f>
        <v>7.0645979685337275E-5</v>
      </c>
      <c r="L71" s="97">
        <f>+B!L56/B!L$46</f>
        <v>9.1530884349702951E-5</v>
      </c>
      <c r="M71" s="96">
        <f>+B!M56/B!M$46</f>
        <v>6.7127505390063866E-4</v>
      </c>
      <c r="N71" s="97">
        <f>+B!N56/B!N$46</f>
        <v>2.0866660641346253E-4</v>
      </c>
      <c r="O71" s="96">
        <f>+B!O56/B!O$46</f>
        <v>4.2836262600507325E-4</v>
      </c>
      <c r="P71" s="97">
        <f>+B!P56/B!P$46</f>
        <v>2.2746087754569352E-4</v>
      </c>
      <c r="Q71" s="96">
        <f>+B!Q56/B!Q$46</f>
        <v>3.7999026869117383E-4</v>
      </c>
      <c r="R71" s="97">
        <f>+B!R56/B!R$46</f>
        <v>5.3773497763484595E-3</v>
      </c>
      <c r="S71" s="96">
        <f>+B!S56/B!S$46</f>
        <v>3.7714851329037256E-4</v>
      </c>
      <c r="T71" s="97">
        <f>+B!T56/B!T$46</f>
        <v>7.3427113129039597E-4</v>
      </c>
      <c r="U71" s="96">
        <f>+B!U56/B!U$46</f>
        <v>2.0024838549816888E-4</v>
      </c>
      <c r="V71" s="97">
        <f>+B!V56/B!V$46</f>
        <v>1.3985824459577959E-4</v>
      </c>
      <c r="W71" s="96">
        <f>+B!W56/B!W$46</f>
        <v>3.3463517100276908E-4</v>
      </c>
      <c r="X71" s="97">
        <f>+B!X56/B!X$46</f>
        <v>2.8555693954437022E-4</v>
      </c>
      <c r="Y71" s="96">
        <f>+B!Y56/B!Y$46</f>
        <v>1.0263693437980391E-3</v>
      </c>
      <c r="Z71" s="98">
        <f>+B!Z56/B!Z$46</f>
        <v>3.3567768074982732E-3</v>
      </c>
    </row>
    <row r="72" spans="3:26" x14ac:dyDescent="0.25">
      <c r="C72" s="1" t="s">
        <v>57</v>
      </c>
    </row>
  </sheetData>
  <mergeCells count="28">
    <mergeCell ref="B7:E16"/>
    <mergeCell ref="G9:J16"/>
    <mergeCell ref="M8:P16"/>
    <mergeCell ref="C17:E17"/>
    <mergeCell ref="H17:J17"/>
    <mergeCell ref="N17:P17"/>
    <mergeCell ref="C47:D47"/>
    <mergeCell ref="C48:D48"/>
    <mergeCell ref="C49:D49"/>
    <mergeCell ref="C50:D50"/>
    <mergeCell ref="C51:D51"/>
    <mergeCell ref="C52:D52"/>
    <mergeCell ref="C53:D53"/>
    <mergeCell ref="C54:D54"/>
    <mergeCell ref="C55:D55"/>
    <mergeCell ref="C56:D56"/>
    <mergeCell ref="C57:D57"/>
    <mergeCell ref="C61:D61"/>
    <mergeCell ref="C62:D62"/>
    <mergeCell ref="C63:D63"/>
    <mergeCell ref="C64:D64"/>
    <mergeCell ref="C70:D70"/>
    <mergeCell ref="C71:D71"/>
    <mergeCell ref="C65:D65"/>
    <mergeCell ref="C66:D66"/>
    <mergeCell ref="C67:D67"/>
    <mergeCell ref="C68:D68"/>
    <mergeCell ref="C69:D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Lenovo</cp:lastModifiedBy>
  <dcterms:created xsi:type="dcterms:W3CDTF">2017-09-28T16:39:19Z</dcterms:created>
  <dcterms:modified xsi:type="dcterms:W3CDTF">2018-03-01T00:18:14Z</dcterms:modified>
</cp:coreProperties>
</file>