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0115" windowHeight="799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44525"/>
</workbook>
</file>

<file path=xl/calcChain.xml><?xml version="1.0" encoding="utf-8"?>
<calcChain xmlns="http://schemas.openxmlformats.org/spreadsheetml/2006/main">
  <c r="K68" i="13" l="1"/>
  <c r="H60" i="13"/>
  <c r="I60" i="13"/>
  <c r="J60" i="13"/>
  <c r="K60" i="13"/>
  <c r="L60" i="13"/>
  <c r="P60" i="13"/>
  <c r="Q60" i="13"/>
  <c r="R60" i="13"/>
  <c r="S60" i="13"/>
  <c r="T60" i="13"/>
  <c r="X60" i="13"/>
  <c r="Y60" i="13"/>
  <c r="Z60" i="13"/>
  <c r="AA60" i="13"/>
  <c r="F61" i="13"/>
  <c r="J61" i="13"/>
  <c r="K61" i="13"/>
  <c r="L61" i="13"/>
  <c r="M61" i="13"/>
  <c r="N61" i="13"/>
  <c r="R61" i="13"/>
  <c r="S61" i="13"/>
  <c r="T61" i="13"/>
  <c r="U61" i="13"/>
  <c r="V61" i="13"/>
  <c r="Z61" i="13"/>
  <c r="AA61" i="13"/>
  <c r="F62" i="13"/>
  <c r="G62" i="13"/>
  <c r="H62" i="13"/>
  <c r="L62" i="13"/>
  <c r="M62" i="13"/>
  <c r="N62" i="13"/>
  <c r="O62" i="13"/>
  <c r="P62" i="13"/>
  <c r="T62" i="13"/>
  <c r="U62" i="13"/>
  <c r="V62" i="13"/>
  <c r="W62" i="13"/>
  <c r="X62" i="13"/>
  <c r="F63" i="13"/>
  <c r="G63" i="13"/>
  <c r="H63" i="13"/>
  <c r="I63" i="13"/>
  <c r="J63" i="13"/>
  <c r="N63" i="13"/>
  <c r="O63" i="13"/>
  <c r="P63" i="13"/>
  <c r="Q63" i="13"/>
  <c r="R63" i="13"/>
  <c r="V63" i="13"/>
  <c r="W63" i="13"/>
  <c r="X63" i="13"/>
  <c r="Y63" i="13"/>
  <c r="Z63" i="13"/>
  <c r="H64" i="13"/>
  <c r="I64" i="13"/>
  <c r="J64" i="13"/>
  <c r="K64" i="13"/>
  <c r="L64" i="13"/>
  <c r="P64" i="13"/>
  <c r="Q64" i="13"/>
  <c r="R64" i="13"/>
  <c r="S64" i="13"/>
  <c r="T64" i="13"/>
  <c r="X64" i="13"/>
  <c r="Y64" i="13"/>
  <c r="Z64" i="13"/>
  <c r="AA64" i="13"/>
  <c r="F65" i="13"/>
  <c r="J65" i="13"/>
  <c r="K65" i="13"/>
  <c r="L65" i="13"/>
  <c r="M65" i="13"/>
  <c r="N65" i="13"/>
  <c r="R65" i="13"/>
  <c r="S65" i="13"/>
  <c r="T65" i="13"/>
  <c r="U65" i="13"/>
  <c r="V65" i="13"/>
  <c r="Z65" i="13"/>
  <c r="AA65" i="13"/>
  <c r="F66" i="13"/>
  <c r="G66" i="13"/>
  <c r="H66" i="13"/>
  <c r="L66" i="13"/>
  <c r="M66" i="13"/>
  <c r="N66" i="13"/>
  <c r="O66" i="13"/>
  <c r="P66" i="13"/>
  <c r="T66" i="13"/>
  <c r="U66" i="13"/>
  <c r="V66" i="13"/>
  <c r="W66" i="13"/>
  <c r="X66" i="13"/>
  <c r="F67" i="13"/>
  <c r="G67" i="13"/>
  <c r="H67" i="13"/>
  <c r="I67" i="13"/>
  <c r="J67" i="13"/>
  <c r="N67" i="13"/>
  <c r="O67" i="13"/>
  <c r="P67" i="13"/>
  <c r="Q67" i="13"/>
  <c r="R67" i="13"/>
  <c r="V67" i="13"/>
  <c r="W67" i="13"/>
  <c r="X67" i="13"/>
  <c r="Y67" i="13"/>
  <c r="Z67" i="13"/>
  <c r="H68" i="13"/>
  <c r="I68" i="13"/>
  <c r="J68" i="13"/>
  <c r="L68" i="13"/>
  <c r="M68" i="13"/>
  <c r="Q68" i="13"/>
  <c r="R68" i="13"/>
  <c r="S68" i="13"/>
  <c r="T68" i="13"/>
  <c r="U68" i="13"/>
  <c r="Y68" i="13"/>
  <c r="Z68" i="13"/>
  <c r="AA68" i="13"/>
  <c r="F47" i="13"/>
  <c r="F60" i="13" s="1"/>
  <c r="G47" i="13"/>
  <c r="G60" i="13" s="1"/>
  <c r="H47" i="13"/>
  <c r="I47" i="13"/>
  <c r="J47" i="13"/>
  <c r="K47" i="13"/>
  <c r="L47" i="13"/>
  <c r="M47" i="13"/>
  <c r="M60" i="13" s="1"/>
  <c r="N47" i="13"/>
  <c r="N60" i="13" s="1"/>
  <c r="O47" i="13"/>
  <c r="O60" i="13" s="1"/>
  <c r="P47" i="13"/>
  <c r="Q47" i="13"/>
  <c r="R47" i="13"/>
  <c r="S47" i="13"/>
  <c r="T47" i="13"/>
  <c r="U47" i="13"/>
  <c r="U60" i="13" s="1"/>
  <c r="V47" i="13"/>
  <c r="V60" i="13" s="1"/>
  <c r="W47" i="13"/>
  <c r="W60" i="13" s="1"/>
  <c r="X47" i="13"/>
  <c r="Y47" i="13"/>
  <c r="Z47" i="13"/>
  <c r="AA47" i="13"/>
  <c r="F48" i="13"/>
  <c r="G48" i="13"/>
  <c r="G61" i="13" s="1"/>
  <c r="H48" i="13"/>
  <c r="H61" i="13" s="1"/>
  <c r="I48" i="13"/>
  <c r="I61" i="13" s="1"/>
  <c r="J48" i="13"/>
  <c r="K48" i="13"/>
  <c r="L48" i="13"/>
  <c r="M48" i="13"/>
  <c r="N48" i="13"/>
  <c r="O48" i="13"/>
  <c r="O61" i="13" s="1"/>
  <c r="P48" i="13"/>
  <c r="P61" i="13" s="1"/>
  <c r="Q48" i="13"/>
  <c r="Q61" i="13" s="1"/>
  <c r="R48" i="13"/>
  <c r="S48" i="13"/>
  <c r="T48" i="13"/>
  <c r="U48" i="13"/>
  <c r="V48" i="13"/>
  <c r="W48" i="13"/>
  <c r="W61" i="13" s="1"/>
  <c r="X48" i="13"/>
  <c r="X61" i="13" s="1"/>
  <c r="Y48" i="13"/>
  <c r="Y61" i="13" s="1"/>
  <c r="Z48" i="13"/>
  <c r="AA48" i="13"/>
  <c r="F49" i="13"/>
  <c r="G49" i="13"/>
  <c r="H49" i="13"/>
  <c r="I49" i="13"/>
  <c r="I62" i="13" s="1"/>
  <c r="J49" i="13"/>
  <c r="J62" i="13" s="1"/>
  <c r="K49" i="13"/>
  <c r="K62" i="13" s="1"/>
  <c r="L49" i="13"/>
  <c r="M49" i="13"/>
  <c r="N49" i="13"/>
  <c r="O49" i="13"/>
  <c r="P49" i="13"/>
  <c r="Q49" i="13"/>
  <c r="Q62" i="13" s="1"/>
  <c r="R49" i="13"/>
  <c r="R62" i="13" s="1"/>
  <c r="S49" i="13"/>
  <c r="S62" i="13" s="1"/>
  <c r="T49" i="13"/>
  <c r="U49" i="13"/>
  <c r="V49" i="13"/>
  <c r="W49" i="13"/>
  <c r="X49" i="13"/>
  <c r="Y49" i="13"/>
  <c r="Y62" i="13" s="1"/>
  <c r="Z49" i="13"/>
  <c r="Z62" i="13" s="1"/>
  <c r="AA49" i="13"/>
  <c r="AA62" i="13" s="1"/>
  <c r="F50" i="13"/>
  <c r="G50" i="13"/>
  <c r="H50" i="13"/>
  <c r="I50" i="13"/>
  <c r="J50" i="13"/>
  <c r="K50" i="13"/>
  <c r="K63" i="13" s="1"/>
  <c r="L50" i="13"/>
  <c r="L63" i="13" s="1"/>
  <c r="M50" i="13"/>
  <c r="M63" i="13" s="1"/>
  <c r="N50" i="13"/>
  <c r="O50" i="13"/>
  <c r="P50" i="13"/>
  <c r="Q50" i="13"/>
  <c r="R50" i="13"/>
  <c r="S50" i="13"/>
  <c r="S63" i="13" s="1"/>
  <c r="T50" i="13"/>
  <c r="T63" i="13" s="1"/>
  <c r="U50" i="13"/>
  <c r="U63" i="13" s="1"/>
  <c r="V50" i="13"/>
  <c r="W50" i="13"/>
  <c r="X50" i="13"/>
  <c r="Y50" i="13"/>
  <c r="Z50" i="13"/>
  <c r="AA50" i="13"/>
  <c r="AA63" i="13" s="1"/>
  <c r="F51" i="13"/>
  <c r="F64" i="13" s="1"/>
  <c r="G51" i="13"/>
  <c r="G64" i="13" s="1"/>
  <c r="H51" i="13"/>
  <c r="I51" i="13"/>
  <c r="J51" i="13"/>
  <c r="K51" i="13"/>
  <c r="L51" i="13"/>
  <c r="M51" i="13"/>
  <c r="M64" i="13" s="1"/>
  <c r="N51" i="13"/>
  <c r="N64" i="13" s="1"/>
  <c r="O51" i="13"/>
  <c r="O64" i="13" s="1"/>
  <c r="P51" i="13"/>
  <c r="Q51" i="13"/>
  <c r="R51" i="13"/>
  <c r="S51" i="13"/>
  <c r="T51" i="13"/>
  <c r="U51" i="13"/>
  <c r="U64" i="13" s="1"/>
  <c r="V51" i="13"/>
  <c r="V64" i="13" s="1"/>
  <c r="W51" i="13"/>
  <c r="W64" i="13" s="1"/>
  <c r="X51" i="13"/>
  <c r="Y51" i="13"/>
  <c r="Z51" i="13"/>
  <c r="AA51" i="13"/>
  <c r="F52" i="13"/>
  <c r="G52" i="13"/>
  <c r="G65" i="13" s="1"/>
  <c r="H52" i="13"/>
  <c r="H65" i="13" s="1"/>
  <c r="I52" i="13"/>
  <c r="I65" i="13" s="1"/>
  <c r="J52" i="13"/>
  <c r="K52" i="13"/>
  <c r="L52" i="13"/>
  <c r="M52" i="13"/>
  <c r="N52" i="13"/>
  <c r="O52" i="13"/>
  <c r="O65" i="13" s="1"/>
  <c r="P52" i="13"/>
  <c r="P65" i="13" s="1"/>
  <c r="Q52" i="13"/>
  <c r="Q65" i="13" s="1"/>
  <c r="R52" i="13"/>
  <c r="S52" i="13"/>
  <c r="T52" i="13"/>
  <c r="U52" i="13"/>
  <c r="V52" i="13"/>
  <c r="W52" i="13"/>
  <c r="W65" i="13" s="1"/>
  <c r="X52" i="13"/>
  <c r="X65" i="13" s="1"/>
  <c r="Y52" i="13"/>
  <c r="Y65" i="13" s="1"/>
  <c r="Z52" i="13"/>
  <c r="AA52" i="13"/>
  <c r="F53" i="13"/>
  <c r="G53" i="13"/>
  <c r="H53" i="13"/>
  <c r="I53" i="13"/>
  <c r="I66" i="13" s="1"/>
  <c r="J53" i="13"/>
  <c r="J66" i="13" s="1"/>
  <c r="K53" i="13"/>
  <c r="K66" i="13" s="1"/>
  <c r="L53" i="13"/>
  <c r="M53" i="13"/>
  <c r="N53" i="13"/>
  <c r="O53" i="13"/>
  <c r="P53" i="13"/>
  <c r="Q53" i="13"/>
  <c r="Q66" i="13" s="1"/>
  <c r="R53" i="13"/>
  <c r="R66" i="13" s="1"/>
  <c r="S53" i="13"/>
  <c r="S66" i="13" s="1"/>
  <c r="T53" i="13"/>
  <c r="U53" i="13"/>
  <c r="V53" i="13"/>
  <c r="W53" i="13"/>
  <c r="X53" i="13"/>
  <c r="Y53" i="13"/>
  <c r="Y66" i="13" s="1"/>
  <c r="Z53" i="13"/>
  <c r="Z66" i="13" s="1"/>
  <c r="AA53" i="13"/>
  <c r="AA66" i="13" s="1"/>
  <c r="F54" i="13"/>
  <c r="G54" i="13"/>
  <c r="H54" i="13"/>
  <c r="I54" i="13"/>
  <c r="J54" i="13"/>
  <c r="K54" i="13"/>
  <c r="K67" i="13" s="1"/>
  <c r="L54" i="13"/>
  <c r="L67" i="13" s="1"/>
  <c r="M54" i="13"/>
  <c r="M67" i="13" s="1"/>
  <c r="N54" i="13"/>
  <c r="O54" i="13"/>
  <c r="P54" i="13"/>
  <c r="Q54" i="13"/>
  <c r="R54" i="13"/>
  <c r="S54" i="13"/>
  <c r="S67" i="13" s="1"/>
  <c r="T54" i="13"/>
  <c r="T67" i="13" s="1"/>
  <c r="U54" i="13"/>
  <c r="U67" i="13" s="1"/>
  <c r="V54" i="13"/>
  <c r="W54" i="13"/>
  <c r="X54" i="13"/>
  <c r="Y54" i="13"/>
  <c r="Z54" i="13"/>
  <c r="AA54" i="13"/>
  <c r="AA67" i="13" s="1"/>
  <c r="F55" i="13"/>
  <c r="F68" i="13" s="1"/>
  <c r="G55" i="13"/>
  <c r="G68" i="13" s="1"/>
  <c r="H55" i="13"/>
  <c r="I55" i="13"/>
  <c r="J55" i="13"/>
  <c r="L55" i="13"/>
  <c r="M55" i="13"/>
  <c r="N55" i="13"/>
  <c r="N68" i="13" s="1"/>
  <c r="O55" i="13"/>
  <c r="O68" i="13" s="1"/>
  <c r="P55" i="13"/>
  <c r="P68" i="13" s="1"/>
  <c r="Q55" i="13"/>
  <c r="R55" i="13"/>
  <c r="S55" i="13"/>
  <c r="T55" i="13"/>
  <c r="U55" i="13"/>
  <c r="V55" i="13"/>
  <c r="V68" i="13" s="1"/>
  <c r="W55" i="13"/>
  <c r="W68" i="13" s="1"/>
  <c r="X55" i="13"/>
  <c r="X68" i="13" s="1"/>
  <c r="Y55" i="13"/>
  <c r="Z55" i="13"/>
  <c r="AA55" i="13"/>
  <c r="E63" i="10"/>
  <c r="E62" i="10"/>
  <c r="E52" i="10"/>
  <c r="E49" i="10"/>
  <c r="E48" i="10"/>
  <c r="H131" i="8"/>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H71"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D46" i="7"/>
  <c r="F46" i="13" l="1"/>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AA46" i="9"/>
  <c r="F46" i="9"/>
  <c r="H113" i="8"/>
  <c r="I113" i="8"/>
  <c r="J113" i="8"/>
  <c r="K113" i="8"/>
  <c r="L113" i="8"/>
  <c r="M113" i="8"/>
  <c r="N113" i="8"/>
  <c r="O113" i="8"/>
  <c r="P113" i="8"/>
  <c r="Q113" i="8"/>
  <c r="R113" i="8"/>
  <c r="S113" i="8"/>
  <c r="T113" i="8"/>
  <c r="U113" i="8"/>
  <c r="V113" i="8"/>
  <c r="W113" i="8"/>
  <c r="X113" i="8"/>
  <c r="Y113" i="8"/>
  <c r="Z113" i="8"/>
  <c r="AA113" i="8"/>
  <c r="AB113" i="8"/>
  <c r="AC113" i="8"/>
  <c r="H114" i="8"/>
  <c r="I114" i="8"/>
  <c r="J114" i="8"/>
  <c r="K114" i="8"/>
  <c r="L114" i="8"/>
  <c r="M114" i="8"/>
  <c r="N114" i="8"/>
  <c r="O114" i="8"/>
  <c r="P114" i="8"/>
  <c r="Q114" i="8"/>
  <c r="R114" i="8"/>
  <c r="S114" i="8"/>
  <c r="T114" i="8"/>
  <c r="U114" i="8"/>
  <c r="V114" i="8"/>
  <c r="W114" i="8"/>
  <c r="X114" i="8"/>
  <c r="Y114" i="8"/>
  <c r="Z114" i="8"/>
  <c r="AA114" i="8"/>
  <c r="AB114" i="8"/>
  <c r="AC114" i="8"/>
  <c r="H115" i="8"/>
  <c r="I115" i="8"/>
  <c r="J115" i="8"/>
  <c r="K115" i="8"/>
  <c r="L115" i="8"/>
  <c r="M115" i="8"/>
  <c r="N115" i="8"/>
  <c r="O115" i="8"/>
  <c r="P115" i="8"/>
  <c r="Q115" i="8"/>
  <c r="R115" i="8"/>
  <c r="S115" i="8"/>
  <c r="T115" i="8"/>
  <c r="U115" i="8"/>
  <c r="V115" i="8"/>
  <c r="W115" i="8"/>
  <c r="X115" i="8"/>
  <c r="Y115" i="8"/>
  <c r="Z115" i="8"/>
  <c r="AA115" i="8"/>
  <c r="AB115" i="8"/>
  <c r="AC115" i="8"/>
  <c r="H116" i="8"/>
  <c r="I116" i="8"/>
  <c r="J116" i="8"/>
  <c r="K116" i="8"/>
  <c r="L116" i="8"/>
  <c r="M116" i="8"/>
  <c r="N116" i="8"/>
  <c r="O116" i="8"/>
  <c r="P116" i="8"/>
  <c r="Q116" i="8"/>
  <c r="R116" i="8"/>
  <c r="S116" i="8"/>
  <c r="T116" i="8"/>
  <c r="U116" i="8"/>
  <c r="V116" i="8"/>
  <c r="W116" i="8"/>
  <c r="X116" i="8"/>
  <c r="Y116" i="8"/>
  <c r="Z116" i="8"/>
  <c r="AA116" i="8"/>
  <c r="AB116" i="8"/>
  <c r="AC116" i="8"/>
  <c r="H117" i="8"/>
  <c r="I117" i="8"/>
  <c r="J117" i="8"/>
  <c r="K117" i="8"/>
  <c r="L117" i="8"/>
  <c r="M117" i="8"/>
  <c r="N117" i="8"/>
  <c r="O117" i="8"/>
  <c r="P117" i="8"/>
  <c r="Q117" i="8"/>
  <c r="R117" i="8"/>
  <c r="S117" i="8"/>
  <c r="T117" i="8"/>
  <c r="U117" i="8"/>
  <c r="V117" i="8"/>
  <c r="W117" i="8"/>
  <c r="X117" i="8"/>
  <c r="Y117" i="8"/>
  <c r="Z117" i="8"/>
  <c r="AA117" i="8"/>
  <c r="AB117" i="8"/>
  <c r="AC117" i="8"/>
  <c r="H118" i="8"/>
  <c r="I118" i="8"/>
  <c r="J118" i="8"/>
  <c r="K118" i="8"/>
  <c r="L118" i="8"/>
  <c r="M118" i="8"/>
  <c r="N118" i="8"/>
  <c r="O118" i="8"/>
  <c r="P118" i="8"/>
  <c r="Q118" i="8"/>
  <c r="R118" i="8"/>
  <c r="S118" i="8"/>
  <c r="T118" i="8"/>
  <c r="U118" i="8"/>
  <c r="V118" i="8"/>
  <c r="W118" i="8"/>
  <c r="X118" i="8"/>
  <c r="Y118" i="8"/>
  <c r="Z118" i="8"/>
  <c r="AA118" i="8"/>
  <c r="AB118" i="8"/>
  <c r="AC118" i="8"/>
  <c r="H119" i="8"/>
  <c r="I119" i="8"/>
  <c r="J119" i="8"/>
  <c r="K119" i="8"/>
  <c r="L119" i="8"/>
  <c r="M119" i="8"/>
  <c r="N119" i="8"/>
  <c r="O119" i="8"/>
  <c r="P119" i="8"/>
  <c r="Q119" i="8"/>
  <c r="R119" i="8"/>
  <c r="S119" i="8"/>
  <c r="T119" i="8"/>
  <c r="U119" i="8"/>
  <c r="V119" i="8"/>
  <c r="W119" i="8"/>
  <c r="X119" i="8"/>
  <c r="Y119" i="8"/>
  <c r="Z119" i="8"/>
  <c r="AA119" i="8"/>
  <c r="AB119" i="8"/>
  <c r="AC119" i="8"/>
  <c r="H120" i="8"/>
  <c r="I120" i="8"/>
  <c r="J120" i="8"/>
  <c r="K120" i="8"/>
  <c r="L120" i="8"/>
  <c r="M120" i="8"/>
  <c r="N120" i="8"/>
  <c r="O120" i="8"/>
  <c r="P120" i="8"/>
  <c r="Q120" i="8"/>
  <c r="R120" i="8"/>
  <c r="S120" i="8"/>
  <c r="T120" i="8"/>
  <c r="U120" i="8"/>
  <c r="V120" i="8"/>
  <c r="W120" i="8"/>
  <c r="X120" i="8"/>
  <c r="Y120" i="8"/>
  <c r="Z120" i="8"/>
  <c r="AA120" i="8"/>
  <c r="AB120" i="8"/>
  <c r="AC120" i="8"/>
  <c r="H121" i="8"/>
  <c r="I121" i="8"/>
  <c r="J121" i="8"/>
  <c r="K121" i="8"/>
  <c r="L121" i="8"/>
  <c r="M121" i="8"/>
  <c r="N121" i="8"/>
  <c r="O121" i="8"/>
  <c r="P121" i="8"/>
  <c r="Q121" i="8"/>
  <c r="R121" i="8"/>
  <c r="S121" i="8"/>
  <c r="T121" i="8"/>
  <c r="U121" i="8"/>
  <c r="V121" i="8"/>
  <c r="W121" i="8"/>
  <c r="X121" i="8"/>
  <c r="Y121" i="8"/>
  <c r="Z121" i="8"/>
  <c r="AA121" i="8"/>
  <c r="AB121" i="8"/>
  <c r="AC121" i="8"/>
  <c r="H122" i="8"/>
  <c r="I122" i="8"/>
  <c r="J122" i="8"/>
  <c r="K122" i="8"/>
  <c r="L122" i="8"/>
  <c r="M122" i="8"/>
  <c r="N122" i="8"/>
  <c r="O122" i="8"/>
  <c r="P122" i="8"/>
  <c r="Q122" i="8"/>
  <c r="R122" i="8"/>
  <c r="S122" i="8"/>
  <c r="T122" i="8"/>
  <c r="U122" i="8"/>
  <c r="V122" i="8"/>
  <c r="W122" i="8"/>
  <c r="X122" i="8"/>
  <c r="Y122" i="8"/>
  <c r="Z122" i="8"/>
  <c r="AA122" i="8"/>
  <c r="AB122" i="8"/>
  <c r="AC122" i="8"/>
  <c r="I112" i="8"/>
  <c r="J112" i="8"/>
  <c r="K112" i="8"/>
  <c r="L112" i="8"/>
  <c r="M112" i="8"/>
  <c r="N112" i="8"/>
  <c r="O112" i="8"/>
  <c r="P112" i="8"/>
  <c r="Q112" i="8"/>
  <c r="R112" i="8"/>
  <c r="S112" i="8"/>
  <c r="T112" i="8"/>
  <c r="U112" i="8"/>
  <c r="V112" i="8"/>
  <c r="W112" i="8"/>
  <c r="X112" i="8"/>
  <c r="Y112" i="8"/>
  <c r="Z112" i="8"/>
  <c r="AA112" i="8"/>
  <c r="AB112" i="8"/>
  <c r="AC112" i="8"/>
  <c r="H112" i="8"/>
  <c r="I99" i="8"/>
  <c r="J99" i="8"/>
  <c r="K99" i="8"/>
  <c r="L99" i="8"/>
  <c r="M99" i="8"/>
  <c r="N99" i="8"/>
  <c r="O99" i="8"/>
  <c r="P99" i="8"/>
  <c r="Q99" i="8"/>
  <c r="R99" i="8"/>
  <c r="S99" i="8"/>
  <c r="T99" i="8"/>
  <c r="U99" i="8"/>
  <c r="V99" i="8"/>
  <c r="W99" i="8"/>
  <c r="X99" i="8"/>
  <c r="Y99" i="8"/>
  <c r="Z99" i="8"/>
  <c r="AA99" i="8"/>
  <c r="AB99" i="8"/>
  <c r="AC99" i="8"/>
  <c r="H100" i="8"/>
  <c r="I100" i="8"/>
  <c r="J100" i="8"/>
  <c r="K100" i="8"/>
  <c r="L100" i="8"/>
  <c r="M100" i="8"/>
  <c r="N100" i="8"/>
  <c r="O100" i="8"/>
  <c r="P100" i="8"/>
  <c r="Q100" i="8"/>
  <c r="R100" i="8"/>
  <c r="S100" i="8"/>
  <c r="T100" i="8"/>
  <c r="U100" i="8"/>
  <c r="V100" i="8"/>
  <c r="W100" i="8"/>
  <c r="X100" i="8"/>
  <c r="Y100" i="8"/>
  <c r="Z100" i="8"/>
  <c r="AA100" i="8"/>
  <c r="AB100" i="8"/>
  <c r="AC100" i="8"/>
  <c r="H101" i="8"/>
  <c r="I101" i="8"/>
  <c r="J101" i="8"/>
  <c r="K101" i="8"/>
  <c r="L101" i="8"/>
  <c r="M101" i="8"/>
  <c r="N101" i="8"/>
  <c r="O101" i="8"/>
  <c r="P101" i="8"/>
  <c r="Q101" i="8"/>
  <c r="R101" i="8"/>
  <c r="S101" i="8"/>
  <c r="T101" i="8"/>
  <c r="U101" i="8"/>
  <c r="V101" i="8"/>
  <c r="W101" i="8"/>
  <c r="X101" i="8"/>
  <c r="Y101" i="8"/>
  <c r="Z101" i="8"/>
  <c r="AA101" i="8"/>
  <c r="AB101" i="8"/>
  <c r="AC101" i="8"/>
  <c r="H102" i="8"/>
  <c r="I102" i="8"/>
  <c r="J102" i="8"/>
  <c r="K102" i="8"/>
  <c r="L102" i="8"/>
  <c r="M102" i="8"/>
  <c r="N102" i="8"/>
  <c r="O102" i="8"/>
  <c r="P102" i="8"/>
  <c r="Q102" i="8"/>
  <c r="R102" i="8"/>
  <c r="S102" i="8"/>
  <c r="T102" i="8"/>
  <c r="U102" i="8"/>
  <c r="V102" i="8"/>
  <c r="W102" i="8"/>
  <c r="X102" i="8"/>
  <c r="Y102" i="8"/>
  <c r="Z102" i="8"/>
  <c r="AA102" i="8"/>
  <c r="AB102" i="8"/>
  <c r="AC102" i="8"/>
  <c r="H103" i="8"/>
  <c r="I103" i="8"/>
  <c r="J103" i="8"/>
  <c r="K103" i="8"/>
  <c r="L103" i="8"/>
  <c r="M103" i="8"/>
  <c r="N103" i="8"/>
  <c r="O103" i="8"/>
  <c r="P103" i="8"/>
  <c r="Q103" i="8"/>
  <c r="R103" i="8"/>
  <c r="S103" i="8"/>
  <c r="T103" i="8"/>
  <c r="U103" i="8"/>
  <c r="V103" i="8"/>
  <c r="W103" i="8"/>
  <c r="X103" i="8"/>
  <c r="Y103" i="8"/>
  <c r="Z103" i="8"/>
  <c r="AA103" i="8"/>
  <c r="AB103" i="8"/>
  <c r="AC103" i="8"/>
  <c r="H104" i="8"/>
  <c r="I104" i="8"/>
  <c r="J104" i="8"/>
  <c r="K104" i="8"/>
  <c r="L104" i="8"/>
  <c r="M104" i="8"/>
  <c r="N104" i="8"/>
  <c r="O104" i="8"/>
  <c r="P104" i="8"/>
  <c r="Q104" i="8"/>
  <c r="R104" i="8"/>
  <c r="S104" i="8"/>
  <c r="T104" i="8"/>
  <c r="U104" i="8"/>
  <c r="V104" i="8"/>
  <c r="W104" i="8"/>
  <c r="X104" i="8"/>
  <c r="Y104" i="8"/>
  <c r="Z104" i="8"/>
  <c r="AA104" i="8"/>
  <c r="AB104" i="8"/>
  <c r="AC104" i="8"/>
  <c r="H105" i="8"/>
  <c r="I105" i="8"/>
  <c r="J105" i="8"/>
  <c r="K105" i="8"/>
  <c r="L105" i="8"/>
  <c r="M105" i="8"/>
  <c r="N105" i="8"/>
  <c r="O105" i="8"/>
  <c r="P105" i="8"/>
  <c r="Q105" i="8"/>
  <c r="R105" i="8"/>
  <c r="S105" i="8"/>
  <c r="T105" i="8"/>
  <c r="U105" i="8"/>
  <c r="V105" i="8"/>
  <c r="W105" i="8"/>
  <c r="X105" i="8"/>
  <c r="Y105" i="8"/>
  <c r="Z105" i="8"/>
  <c r="AA105" i="8"/>
  <c r="AB105" i="8"/>
  <c r="AC105" i="8"/>
  <c r="H106" i="8"/>
  <c r="I106" i="8"/>
  <c r="J106" i="8"/>
  <c r="K106" i="8"/>
  <c r="L106" i="8"/>
  <c r="M106" i="8"/>
  <c r="N106" i="8"/>
  <c r="O106" i="8"/>
  <c r="P106" i="8"/>
  <c r="Q106" i="8"/>
  <c r="R106" i="8"/>
  <c r="S106" i="8"/>
  <c r="T106" i="8"/>
  <c r="U106" i="8"/>
  <c r="V106" i="8"/>
  <c r="W106" i="8"/>
  <c r="X106" i="8"/>
  <c r="Y106" i="8"/>
  <c r="Z106" i="8"/>
  <c r="AA106" i="8"/>
  <c r="AB106" i="8"/>
  <c r="AC106" i="8"/>
  <c r="H107" i="8"/>
  <c r="I107" i="8"/>
  <c r="J107" i="8"/>
  <c r="K107" i="8"/>
  <c r="L107" i="8"/>
  <c r="M107" i="8"/>
  <c r="N107" i="8"/>
  <c r="O107" i="8"/>
  <c r="P107" i="8"/>
  <c r="Q107" i="8"/>
  <c r="R107" i="8"/>
  <c r="S107" i="8"/>
  <c r="T107" i="8"/>
  <c r="U107" i="8"/>
  <c r="V107" i="8"/>
  <c r="W107" i="8"/>
  <c r="X107" i="8"/>
  <c r="Y107" i="8"/>
  <c r="Z107" i="8"/>
  <c r="AA107" i="8"/>
  <c r="AB107" i="8"/>
  <c r="AC107" i="8"/>
  <c r="H108" i="8"/>
  <c r="I108" i="8"/>
  <c r="J108" i="8"/>
  <c r="K108" i="8"/>
  <c r="L108" i="8"/>
  <c r="M108" i="8"/>
  <c r="N108" i="8"/>
  <c r="O108" i="8"/>
  <c r="P108" i="8"/>
  <c r="Q108" i="8"/>
  <c r="R108" i="8"/>
  <c r="S108" i="8"/>
  <c r="T108" i="8"/>
  <c r="U108" i="8"/>
  <c r="V108" i="8"/>
  <c r="W108" i="8"/>
  <c r="X108" i="8"/>
  <c r="Y108" i="8"/>
  <c r="Z108" i="8"/>
  <c r="AA108" i="8"/>
  <c r="AB108" i="8"/>
  <c r="AC108" i="8"/>
  <c r="I98" i="8"/>
  <c r="J98" i="8"/>
  <c r="K98" i="8"/>
  <c r="L98" i="8"/>
  <c r="M98" i="8"/>
  <c r="N98" i="8"/>
  <c r="O98" i="8"/>
  <c r="P98" i="8"/>
  <c r="Q98" i="8"/>
  <c r="R98" i="8"/>
  <c r="S98" i="8"/>
  <c r="T98" i="8"/>
  <c r="U98" i="8"/>
  <c r="V98" i="8"/>
  <c r="W98" i="8"/>
  <c r="X98" i="8"/>
  <c r="Y98" i="8"/>
  <c r="Z98" i="8"/>
  <c r="AA98" i="8"/>
  <c r="AB98" i="8"/>
  <c r="AC98" i="8"/>
  <c r="H98" i="8"/>
  <c r="H67"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A140" i="8" l="1"/>
  <c r="AA80" i="8"/>
  <c r="AA126" i="8"/>
  <c r="P150" i="8"/>
  <c r="P90" i="8"/>
  <c r="P136" i="8"/>
  <c r="AB148" i="8"/>
  <c r="AB134" i="8"/>
  <c r="AB88" i="8"/>
  <c r="R147" i="8"/>
  <c r="R133" i="8"/>
  <c r="R87" i="8"/>
  <c r="P146" i="8"/>
  <c r="P132" i="8"/>
  <c r="P86" i="8"/>
  <c r="AB144" i="8"/>
  <c r="AB130" i="8"/>
  <c r="AB84" i="8"/>
  <c r="R143" i="8"/>
  <c r="R129" i="8"/>
  <c r="R83" i="8"/>
  <c r="P142" i="8"/>
  <c r="P82" i="8"/>
  <c r="P128" i="8"/>
  <c r="O136" i="8"/>
  <c r="O150" i="8"/>
  <c r="O90" i="8"/>
  <c r="S148" i="8"/>
  <c r="S134" i="8"/>
  <c r="S88" i="8"/>
  <c r="Q147" i="8"/>
  <c r="Q133" i="8"/>
  <c r="Q87" i="8"/>
  <c r="W146" i="8"/>
  <c r="W132" i="8"/>
  <c r="W86" i="8"/>
  <c r="M145" i="8"/>
  <c r="M131" i="8"/>
  <c r="M85" i="8"/>
  <c r="Y143" i="8"/>
  <c r="Y129" i="8"/>
  <c r="Y83" i="8"/>
  <c r="I143" i="8"/>
  <c r="I129" i="8"/>
  <c r="I83" i="8"/>
  <c r="U141" i="8"/>
  <c r="U127" i="8"/>
  <c r="U81" i="8"/>
  <c r="I140" i="8"/>
  <c r="I80" i="8"/>
  <c r="I126" i="8"/>
  <c r="AB149" i="8"/>
  <c r="AB135" i="8"/>
  <c r="AB89" i="8"/>
  <c r="L149" i="8"/>
  <c r="L89" i="8"/>
  <c r="L135" i="8"/>
  <c r="J148" i="8"/>
  <c r="J134" i="8"/>
  <c r="J88" i="8"/>
  <c r="V146" i="8"/>
  <c r="V132" i="8"/>
  <c r="V86" i="8"/>
  <c r="T145" i="8"/>
  <c r="T131" i="8"/>
  <c r="T85" i="8"/>
  <c r="R144" i="8"/>
  <c r="R84" i="8"/>
  <c r="R130" i="8"/>
  <c r="H143" i="8"/>
  <c r="H83" i="8"/>
  <c r="H129" i="8"/>
  <c r="AB141" i="8"/>
  <c r="AB127" i="8"/>
  <c r="AB81" i="8"/>
  <c r="X140" i="8"/>
  <c r="X80" i="8"/>
  <c r="X126" i="8"/>
  <c r="U150" i="8"/>
  <c r="U90" i="8"/>
  <c r="U136" i="8"/>
  <c r="K149" i="8"/>
  <c r="K135" i="8"/>
  <c r="K89" i="8"/>
  <c r="I148" i="8"/>
  <c r="I134" i="8"/>
  <c r="I88" i="8"/>
  <c r="U146" i="8"/>
  <c r="U132" i="8"/>
  <c r="U86" i="8"/>
  <c r="K145" i="8"/>
  <c r="K131" i="8"/>
  <c r="K85" i="8"/>
  <c r="Q144" i="8"/>
  <c r="Q130" i="8"/>
  <c r="Q84" i="8"/>
  <c r="AC142" i="8"/>
  <c r="AC128" i="8"/>
  <c r="AC82" i="8"/>
  <c r="U142" i="8"/>
  <c r="U128" i="8"/>
  <c r="U82" i="8"/>
  <c r="M142" i="8"/>
  <c r="M128" i="8"/>
  <c r="M82" i="8"/>
  <c r="S141" i="8"/>
  <c r="S81" i="8"/>
  <c r="S127" i="8"/>
  <c r="W126" i="8"/>
  <c r="W80" i="8"/>
  <c r="W140" i="8"/>
  <c r="O126" i="8"/>
  <c r="O140" i="8"/>
  <c r="O80" i="8"/>
  <c r="AB136" i="8"/>
  <c r="AB150" i="8"/>
  <c r="AB90" i="8"/>
  <c r="T136" i="8"/>
  <c r="T150" i="8"/>
  <c r="T90" i="8"/>
  <c r="L136" i="8"/>
  <c r="L150" i="8"/>
  <c r="L90" i="8"/>
  <c r="Z135" i="8"/>
  <c r="Z89" i="8"/>
  <c r="Z149" i="8"/>
  <c r="R135" i="8"/>
  <c r="R89" i="8"/>
  <c r="R149" i="8"/>
  <c r="J135" i="8"/>
  <c r="J89" i="8"/>
  <c r="J149" i="8"/>
  <c r="X134" i="8"/>
  <c r="X148" i="8"/>
  <c r="X88" i="8"/>
  <c r="P134" i="8"/>
  <c r="P88" i="8"/>
  <c r="P148" i="8"/>
  <c r="H134" i="8"/>
  <c r="H148" i="8"/>
  <c r="H88" i="8"/>
  <c r="V133" i="8"/>
  <c r="V147" i="8"/>
  <c r="V87" i="8"/>
  <c r="N133" i="8"/>
  <c r="N147" i="8"/>
  <c r="N87" i="8"/>
  <c r="AB132" i="8"/>
  <c r="AB86" i="8"/>
  <c r="AB146" i="8"/>
  <c r="T132" i="8"/>
  <c r="T86" i="8"/>
  <c r="T146" i="8"/>
  <c r="L132" i="8"/>
  <c r="L86" i="8"/>
  <c r="L146" i="8"/>
  <c r="Z131" i="8"/>
  <c r="Z145" i="8"/>
  <c r="Z85" i="8"/>
  <c r="R131" i="8"/>
  <c r="R85" i="8"/>
  <c r="R145" i="8"/>
  <c r="J131" i="8"/>
  <c r="J145" i="8"/>
  <c r="J85" i="8"/>
  <c r="X130" i="8"/>
  <c r="X144" i="8"/>
  <c r="X84" i="8"/>
  <c r="P130" i="8"/>
  <c r="P144" i="8"/>
  <c r="P84" i="8"/>
  <c r="H130" i="8"/>
  <c r="H84" i="8"/>
  <c r="H144" i="8"/>
  <c r="V129" i="8"/>
  <c r="V83" i="8"/>
  <c r="V143" i="8"/>
  <c r="N129" i="8"/>
  <c r="N83" i="8"/>
  <c r="N143" i="8"/>
  <c r="AB128" i="8"/>
  <c r="AB142" i="8"/>
  <c r="AB82" i="8"/>
  <c r="T128" i="8"/>
  <c r="T82" i="8"/>
  <c r="T142" i="8"/>
  <c r="L128" i="8"/>
  <c r="L82" i="8"/>
  <c r="L142" i="8"/>
  <c r="Z141" i="8"/>
  <c r="Z127" i="8"/>
  <c r="Z81" i="8"/>
  <c r="R141" i="8"/>
  <c r="R127" i="8"/>
  <c r="R81" i="8"/>
  <c r="J141" i="8"/>
  <c r="J127" i="8"/>
  <c r="J81" i="8"/>
  <c r="S140" i="8"/>
  <c r="S126" i="8"/>
  <c r="S80" i="8"/>
  <c r="H150" i="8"/>
  <c r="H136" i="8"/>
  <c r="H90" i="8"/>
  <c r="L148" i="8"/>
  <c r="L88" i="8"/>
  <c r="L134" i="8"/>
  <c r="X146" i="8"/>
  <c r="X132" i="8"/>
  <c r="X86" i="8"/>
  <c r="N145" i="8"/>
  <c r="N85" i="8"/>
  <c r="N131" i="8"/>
  <c r="Z143" i="8"/>
  <c r="Z129" i="8"/>
  <c r="Z83" i="8"/>
  <c r="R126" i="8"/>
  <c r="R80" i="8"/>
  <c r="R140" i="8"/>
  <c r="AC149" i="8"/>
  <c r="AC135" i="8"/>
  <c r="AC89" i="8"/>
  <c r="AA148" i="8"/>
  <c r="AA134" i="8"/>
  <c r="AA88" i="8"/>
  <c r="I147" i="8"/>
  <c r="I133" i="8"/>
  <c r="I87" i="8"/>
  <c r="U145" i="8"/>
  <c r="U131" i="8"/>
  <c r="U85" i="8"/>
  <c r="S144" i="8"/>
  <c r="S130" i="8"/>
  <c r="S84" i="8"/>
  <c r="W142" i="8"/>
  <c r="W128" i="8"/>
  <c r="W82" i="8"/>
  <c r="L145" i="8"/>
  <c r="L131" i="8"/>
  <c r="L85" i="8"/>
  <c r="X143" i="8"/>
  <c r="X129" i="8"/>
  <c r="X83" i="8"/>
  <c r="N142" i="8"/>
  <c r="N128" i="8"/>
  <c r="N82" i="8"/>
  <c r="M150" i="8"/>
  <c r="M90" i="8"/>
  <c r="M136" i="8"/>
  <c r="Y148" i="8"/>
  <c r="Y134" i="8"/>
  <c r="Y88" i="8"/>
  <c r="O147" i="8"/>
  <c r="O133" i="8"/>
  <c r="O87" i="8"/>
  <c r="M146" i="8"/>
  <c r="M132" i="8"/>
  <c r="M86" i="8"/>
  <c r="Y144" i="8"/>
  <c r="Y130" i="8"/>
  <c r="Y84" i="8"/>
  <c r="O143" i="8"/>
  <c r="O129" i="8"/>
  <c r="O83" i="8"/>
  <c r="AA141" i="8"/>
  <c r="AA81" i="8"/>
  <c r="AA127" i="8"/>
  <c r="H126" i="8"/>
  <c r="H140" i="8"/>
  <c r="H80" i="8"/>
  <c r="AA136" i="8"/>
  <c r="AA150" i="8"/>
  <c r="AA90" i="8"/>
  <c r="Q135" i="8"/>
  <c r="Q89" i="8"/>
  <c r="Q149" i="8"/>
  <c r="O134" i="8"/>
  <c r="O88" i="8"/>
  <c r="O148" i="8"/>
  <c r="AA132" i="8"/>
  <c r="AA86" i="8"/>
  <c r="AA146" i="8"/>
  <c r="Y131" i="8"/>
  <c r="Y145" i="8"/>
  <c r="Y85" i="8"/>
  <c r="W84" i="8"/>
  <c r="W144" i="8"/>
  <c r="W130" i="8"/>
  <c r="U83" i="8"/>
  <c r="U143" i="8"/>
  <c r="U129" i="8"/>
  <c r="K82" i="8"/>
  <c r="K142" i="8"/>
  <c r="K128" i="8"/>
  <c r="I127" i="8"/>
  <c r="I81" i="8"/>
  <c r="I141" i="8"/>
  <c r="K140" i="8"/>
  <c r="K126" i="8"/>
  <c r="K80" i="8"/>
  <c r="V149" i="8"/>
  <c r="V135" i="8"/>
  <c r="V89" i="8"/>
  <c r="T148" i="8"/>
  <c r="T88" i="8"/>
  <c r="T134" i="8"/>
  <c r="J147" i="8"/>
  <c r="J87" i="8"/>
  <c r="J133" i="8"/>
  <c r="V145" i="8"/>
  <c r="V85" i="8"/>
  <c r="V131" i="8"/>
  <c r="L144" i="8"/>
  <c r="L84" i="8"/>
  <c r="L130" i="8"/>
  <c r="X142" i="8"/>
  <c r="X82" i="8"/>
  <c r="X128" i="8"/>
  <c r="N141" i="8"/>
  <c r="N81" i="8"/>
  <c r="N127" i="8"/>
  <c r="Z126" i="8"/>
  <c r="Z140" i="8"/>
  <c r="Z80" i="8"/>
  <c r="W136" i="8"/>
  <c r="W150" i="8"/>
  <c r="W90" i="8"/>
  <c r="M149" i="8"/>
  <c r="M135" i="8"/>
  <c r="M89" i="8"/>
  <c r="Y147" i="8"/>
  <c r="Y133" i="8"/>
  <c r="Y87" i="8"/>
  <c r="AC145" i="8"/>
  <c r="AC131" i="8"/>
  <c r="AC85" i="8"/>
  <c r="AA144" i="8"/>
  <c r="AA130" i="8"/>
  <c r="AA84" i="8"/>
  <c r="Q143" i="8"/>
  <c r="Q129" i="8"/>
  <c r="Q83" i="8"/>
  <c r="AC141" i="8"/>
  <c r="AC127" i="8"/>
  <c r="AC81" i="8"/>
  <c r="Y140" i="8"/>
  <c r="Y80" i="8"/>
  <c r="Y126" i="8"/>
  <c r="V150" i="8"/>
  <c r="V90" i="8"/>
  <c r="V136" i="8"/>
  <c r="T149" i="8"/>
  <c r="T135" i="8"/>
  <c r="T89" i="8"/>
  <c r="R148" i="8"/>
  <c r="R134" i="8"/>
  <c r="R88" i="8"/>
  <c r="P147" i="8"/>
  <c r="P87" i="8"/>
  <c r="P133" i="8"/>
  <c r="AB145" i="8"/>
  <c r="AB85" i="8"/>
  <c r="AB131" i="8"/>
  <c r="J144" i="8"/>
  <c r="J130" i="8"/>
  <c r="J84" i="8"/>
  <c r="V142" i="8"/>
  <c r="V128" i="8"/>
  <c r="V82" i="8"/>
  <c r="L141" i="8"/>
  <c r="L127" i="8"/>
  <c r="L81" i="8"/>
  <c r="AC150" i="8"/>
  <c r="AC90" i="8"/>
  <c r="AC136" i="8"/>
  <c r="S149" i="8"/>
  <c r="S135" i="8"/>
  <c r="S89" i="8"/>
  <c r="W147" i="8"/>
  <c r="W133" i="8"/>
  <c r="W87" i="8"/>
  <c r="AA145" i="8"/>
  <c r="AA131" i="8"/>
  <c r="AA85" i="8"/>
  <c r="W143" i="8"/>
  <c r="W129" i="8"/>
  <c r="W83" i="8"/>
  <c r="N140" i="8"/>
  <c r="N126" i="8"/>
  <c r="N80" i="8"/>
  <c r="S136" i="8"/>
  <c r="S90" i="8"/>
  <c r="S150" i="8"/>
  <c r="I89" i="8"/>
  <c r="I135" i="8"/>
  <c r="I149" i="8"/>
  <c r="AC87" i="8"/>
  <c r="AC147" i="8"/>
  <c r="AC133" i="8"/>
  <c r="M133" i="8"/>
  <c r="M147" i="8"/>
  <c r="M87" i="8"/>
  <c r="K86" i="8"/>
  <c r="K132" i="8"/>
  <c r="K146" i="8"/>
  <c r="Q131" i="8"/>
  <c r="Q85" i="8"/>
  <c r="Q145" i="8"/>
  <c r="O130" i="8"/>
  <c r="O144" i="8"/>
  <c r="O84" i="8"/>
  <c r="M83" i="8"/>
  <c r="M129" i="8"/>
  <c r="M143" i="8"/>
  <c r="AA128" i="8"/>
  <c r="AA142" i="8"/>
  <c r="AA82" i="8"/>
  <c r="Y127" i="8"/>
  <c r="Y81" i="8"/>
  <c r="Y141" i="8"/>
  <c r="Q127" i="8"/>
  <c r="Q141" i="8"/>
  <c r="Q81" i="8"/>
  <c r="AC126" i="8"/>
  <c r="AC140" i="8"/>
  <c r="AC80" i="8"/>
  <c r="U126" i="8"/>
  <c r="U140" i="8"/>
  <c r="U80" i="8"/>
  <c r="M140" i="8"/>
  <c r="M126" i="8"/>
  <c r="M80" i="8"/>
  <c r="Z150" i="8"/>
  <c r="Z90" i="8"/>
  <c r="Z136" i="8"/>
  <c r="R136" i="8"/>
  <c r="R150" i="8"/>
  <c r="R90" i="8"/>
  <c r="J90" i="8"/>
  <c r="J150" i="8"/>
  <c r="J136" i="8"/>
  <c r="X89" i="8"/>
  <c r="X149" i="8"/>
  <c r="X135" i="8"/>
  <c r="P89" i="8"/>
  <c r="P149" i="8"/>
  <c r="P135" i="8"/>
  <c r="H89" i="8"/>
  <c r="H135" i="8"/>
  <c r="H149" i="8"/>
  <c r="V88" i="8"/>
  <c r="V134" i="8"/>
  <c r="V148" i="8"/>
  <c r="N88" i="8"/>
  <c r="N148" i="8"/>
  <c r="N134" i="8"/>
  <c r="AB87" i="8"/>
  <c r="AB147" i="8"/>
  <c r="AB133" i="8"/>
  <c r="T87" i="8"/>
  <c r="T133" i="8"/>
  <c r="T147" i="8"/>
  <c r="L87" i="8"/>
  <c r="L133" i="8"/>
  <c r="L147" i="8"/>
  <c r="Z86" i="8"/>
  <c r="Z146" i="8"/>
  <c r="Z132" i="8"/>
  <c r="R86" i="8"/>
  <c r="R146" i="8"/>
  <c r="R132" i="8"/>
  <c r="J86" i="8"/>
  <c r="J146" i="8"/>
  <c r="J132" i="8"/>
  <c r="X85" i="8"/>
  <c r="X145" i="8"/>
  <c r="X131" i="8"/>
  <c r="P85" i="8"/>
  <c r="P145" i="8"/>
  <c r="P131" i="8"/>
  <c r="H85" i="8"/>
  <c r="H145" i="8"/>
  <c r="V84" i="8"/>
  <c r="V130" i="8"/>
  <c r="V144" i="8"/>
  <c r="N84" i="8"/>
  <c r="N130" i="8"/>
  <c r="N144" i="8"/>
  <c r="AB83" i="8"/>
  <c r="AB129" i="8"/>
  <c r="AB143" i="8"/>
  <c r="T83" i="8"/>
  <c r="T143" i="8"/>
  <c r="T129" i="8"/>
  <c r="L83" i="8"/>
  <c r="L143" i="8"/>
  <c r="L129" i="8"/>
  <c r="Z82" i="8"/>
  <c r="Z128" i="8"/>
  <c r="Z142" i="8"/>
  <c r="R82" i="8"/>
  <c r="R142" i="8"/>
  <c r="R128" i="8"/>
  <c r="J82" i="8"/>
  <c r="J142" i="8"/>
  <c r="J128" i="8"/>
  <c r="X81" i="8"/>
  <c r="X141" i="8"/>
  <c r="X127" i="8"/>
  <c r="P127" i="8"/>
  <c r="P141" i="8"/>
  <c r="P81" i="8"/>
  <c r="H127" i="8"/>
  <c r="H81" i="8"/>
  <c r="H141" i="8"/>
  <c r="X150" i="8"/>
  <c r="X136" i="8"/>
  <c r="X90" i="8"/>
  <c r="N149" i="8"/>
  <c r="N135" i="8"/>
  <c r="N89" i="8"/>
  <c r="Z147" i="8"/>
  <c r="Z133" i="8"/>
  <c r="Z87" i="8"/>
  <c r="H146" i="8"/>
  <c r="H132" i="8"/>
  <c r="H86" i="8"/>
  <c r="T144" i="8"/>
  <c r="T130" i="8"/>
  <c r="T84" i="8"/>
  <c r="J143" i="8"/>
  <c r="J83" i="8"/>
  <c r="J129" i="8"/>
  <c r="V141" i="8"/>
  <c r="V127" i="8"/>
  <c r="V81" i="8"/>
  <c r="J126" i="8"/>
  <c r="J80" i="8"/>
  <c r="J140" i="8"/>
  <c r="U149" i="8"/>
  <c r="U135" i="8"/>
  <c r="U89" i="8"/>
  <c r="K148" i="8"/>
  <c r="K134" i="8"/>
  <c r="K88" i="8"/>
  <c r="O146" i="8"/>
  <c r="O132" i="8"/>
  <c r="O86" i="8"/>
  <c r="K144" i="8"/>
  <c r="K130" i="8"/>
  <c r="K84" i="8"/>
  <c r="O142" i="8"/>
  <c r="O128" i="8"/>
  <c r="O82" i="8"/>
  <c r="M141" i="8"/>
  <c r="M81" i="8"/>
  <c r="M127" i="8"/>
  <c r="Q140" i="8"/>
  <c r="Q126" i="8"/>
  <c r="Q80" i="8"/>
  <c r="N150" i="8"/>
  <c r="N90" i="8"/>
  <c r="N136" i="8"/>
  <c r="Z148" i="8"/>
  <c r="Z134" i="8"/>
  <c r="Z88" i="8"/>
  <c r="X147" i="8"/>
  <c r="X87" i="8"/>
  <c r="X133" i="8"/>
  <c r="H147" i="8"/>
  <c r="H87" i="8"/>
  <c r="H133" i="8"/>
  <c r="N146" i="8"/>
  <c r="N86" i="8"/>
  <c r="N132" i="8"/>
  <c r="Z144" i="8"/>
  <c r="Z84" i="8"/>
  <c r="Z130" i="8"/>
  <c r="P143" i="8"/>
  <c r="P129" i="8"/>
  <c r="P83" i="8"/>
  <c r="T141" i="8"/>
  <c r="T127" i="8"/>
  <c r="T81" i="8"/>
  <c r="P140" i="8"/>
  <c r="P80" i="8"/>
  <c r="P126" i="8"/>
  <c r="AA149" i="8"/>
  <c r="AA89" i="8"/>
  <c r="AA135" i="8"/>
  <c r="Q148" i="8"/>
  <c r="Q134" i="8"/>
  <c r="Q88" i="8"/>
  <c r="AC146" i="8"/>
  <c r="AC132" i="8"/>
  <c r="AC86" i="8"/>
  <c r="S145" i="8"/>
  <c r="S131" i="8"/>
  <c r="S85" i="8"/>
  <c r="I144" i="8"/>
  <c r="I130" i="8"/>
  <c r="I84" i="8"/>
  <c r="K141" i="8"/>
  <c r="K127" i="8"/>
  <c r="K81" i="8"/>
  <c r="V126" i="8"/>
  <c r="V140" i="8"/>
  <c r="V80" i="8"/>
  <c r="K136" i="8"/>
  <c r="K150" i="8"/>
  <c r="K90" i="8"/>
  <c r="Y149" i="8"/>
  <c r="Y89" i="8"/>
  <c r="Y135" i="8"/>
  <c r="W148" i="8"/>
  <c r="W88" i="8"/>
  <c r="W134" i="8"/>
  <c r="U87" i="8"/>
  <c r="U147" i="8"/>
  <c r="U133" i="8"/>
  <c r="S86" i="8"/>
  <c r="S146" i="8"/>
  <c r="S132" i="8"/>
  <c r="I85" i="8"/>
  <c r="I145" i="8"/>
  <c r="I131" i="8"/>
  <c r="AC129" i="8"/>
  <c r="AC83" i="8"/>
  <c r="AC143" i="8"/>
  <c r="S128" i="8"/>
  <c r="S82" i="8"/>
  <c r="S142" i="8"/>
  <c r="AB126" i="8"/>
  <c r="AB140" i="8"/>
  <c r="AB80" i="8"/>
  <c r="T80" i="8"/>
  <c r="T140" i="8"/>
  <c r="T126" i="8"/>
  <c r="L126" i="8"/>
  <c r="L80" i="8"/>
  <c r="L140" i="8"/>
  <c r="Y90" i="8"/>
  <c r="Y150" i="8"/>
  <c r="Y136" i="8"/>
  <c r="Q136" i="8"/>
  <c r="Q90" i="8"/>
  <c r="Q150" i="8"/>
  <c r="I150" i="8"/>
  <c r="I136" i="8"/>
  <c r="I90" i="8"/>
  <c r="W149" i="8"/>
  <c r="W135" i="8"/>
  <c r="W89" i="8"/>
  <c r="O149" i="8"/>
  <c r="O135" i="8"/>
  <c r="O89" i="8"/>
  <c r="AC134" i="8"/>
  <c r="AC88" i="8"/>
  <c r="AC148" i="8"/>
  <c r="U148" i="8"/>
  <c r="U88" i="8"/>
  <c r="U134" i="8"/>
  <c r="M148" i="8"/>
  <c r="M88" i="8"/>
  <c r="M134" i="8"/>
  <c r="AA147" i="8"/>
  <c r="AA133" i="8"/>
  <c r="AA87" i="8"/>
  <c r="S147" i="8"/>
  <c r="S133" i="8"/>
  <c r="S87" i="8"/>
  <c r="K147" i="8"/>
  <c r="K87" i="8"/>
  <c r="K133" i="8"/>
  <c r="Y146" i="8"/>
  <c r="Y132" i="8"/>
  <c r="Y86" i="8"/>
  <c r="Q146" i="8"/>
  <c r="Q132" i="8"/>
  <c r="Q86" i="8"/>
  <c r="I132" i="8"/>
  <c r="I86" i="8"/>
  <c r="I146" i="8"/>
  <c r="W145" i="8"/>
  <c r="W85" i="8"/>
  <c r="W131" i="8"/>
  <c r="O85" i="8"/>
  <c r="O145" i="8"/>
  <c r="O131" i="8"/>
  <c r="AC144" i="8"/>
  <c r="AC130" i="8"/>
  <c r="AC84" i="8"/>
  <c r="U144" i="8"/>
  <c r="U130" i="8"/>
  <c r="U84" i="8"/>
  <c r="M144" i="8"/>
  <c r="M84" i="8"/>
  <c r="M130" i="8"/>
  <c r="AA143" i="8"/>
  <c r="AA129" i="8"/>
  <c r="AA83" i="8"/>
  <c r="S143" i="8"/>
  <c r="S129" i="8"/>
  <c r="S83" i="8"/>
  <c r="K129" i="8"/>
  <c r="K83" i="8"/>
  <c r="K143" i="8"/>
  <c r="Y142" i="8"/>
  <c r="Y82" i="8"/>
  <c r="Y128" i="8"/>
  <c r="Q142" i="8"/>
  <c r="Q82" i="8"/>
  <c r="Q128" i="8"/>
  <c r="I142" i="8"/>
  <c r="I128" i="8"/>
  <c r="I82" i="8"/>
  <c r="W81" i="8"/>
  <c r="W141" i="8"/>
  <c r="W127" i="8"/>
  <c r="O81" i="8"/>
  <c r="O127" i="8"/>
  <c r="O141" i="8"/>
  <c r="H128" i="8"/>
  <c r="H142" i="8"/>
  <c r="H82" i="8"/>
</calcChain>
</file>

<file path=xl/sharedStrings.xml><?xml version="1.0" encoding="utf-8"?>
<sst xmlns="http://schemas.openxmlformats.org/spreadsheetml/2006/main" count="371" uniqueCount="61">
  <si>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</si>
  <si>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</si>
  <si>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</si>
  <si>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</si>
  <si>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</si>
  <si>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</si>
  <si>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</si>
  <si>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</si>
  <si>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</si>
  <si>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</si>
  <si>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</si>
  <si>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</si>
  <si>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</si>
  <si>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</si>
  <si>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</si>
  <si>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</si>
  <si>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</si>
  <si>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</si>
  <si>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</si>
  <si>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</si>
  <si>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</si>
  <si>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</si>
  <si>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</si>
  <si>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</si>
  <si>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</si>
  <si>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</si>
  <si>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</si>
  <si>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</si>
  <si>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</si>
  <si>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</si>
  <si>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</si>
  <si>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</si>
  <si>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</si>
  <si>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</si>
  <si>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</si>
  <si>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</si>
  <si>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</si>
  <si>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</si>
  <si>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Merchandise trade matrix – product groups, imports in thousands of dollars, annual, 1995-2016</t>
  </si>
  <si>
    <t>Colombia</t>
  </si>
  <si>
    <t>País</t>
  </si>
  <si>
    <t>Merchandise trade matrix – product groups, exports/ imports per capita in dollars, annual, 1995-2016</t>
  </si>
  <si>
    <t>Xi = exportaciones del país i; Mi = importaciones del país i; Ni = Población del país i;                                                   PIBi = Producto Interno
Bruto del país i. (Durán, J. &amp; Álvarez, M., 2008)</t>
  </si>
  <si>
    <t>Producto interno bruto (PIB) (1995- 2016) Miles de millones de dólares</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</si>
  <si>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</si>
  <si>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</si>
  <si>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</si>
  <si>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</si>
  <si>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</si>
  <si>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</si>
  <si>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</si>
  <si>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</si>
  <si>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</si>
  <si>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</si>
  <si>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</si>
  <si>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Estadísticas de población Colombia- Chile (1995-2016)</t>
  </si>
  <si>
    <t>Chile</t>
  </si>
  <si>
    <t>Fuente: https://www.datosmacro.com/demografia/poblacion/chile</t>
  </si>
  <si>
    <t>Fuente: DANE- Series de Población</t>
  </si>
  <si>
    <t>Fuente: UNCTAD STAT</t>
  </si>
  <si>
    <t>Fuente: elaboración propia con datos de UNCTAD STAT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</si>
</sst>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0000_);\(#,##0.0000000\)"/>
    <numFmt numFmtId="166" formatCode="_(* #,##0_);_(* \(#,##0\);_(* &quot;-&quot;??_);_(@_)"/>
    <numFmt numFmtId="167" formatCode="0.0%"/>
    <numFmt numFmtId="168" formatCode="0.00000%"/>
    <numFmt numFmtId="173" formatCode="#,##0.000_);\(#,##0.000\)"/>
    <numFmt numFmtId="175" formatCode="#,##0.00000_);\(#,##0.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b/>
      <sz val="16"/>
      <name val="Arial"/>
      <family val="2"/>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u/>
      <sz val="8"/>
      <color theme="1"/>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3" fontId="5" fillId="0" borderId="0" applyFont="0" applyFill="0" applyBorder="0" applyAlignment="0" applyProtection="0"/>
    <xf numFmtId="0" fontId="14" fillId="0" borderId="0"/>
    <xf numFmtId="9" fontId="5" fillId="0" borderId="0" applyFont="0" applyFill="0" applyBorder="0" applyAlignment="0" applyProtection="0"/>
    <xf numFmtId="0" fontId="21" fillId="0" borderId="0" applyNumberFormat="0" applyFill="0" applyBorder="0" applyAlignment="0" applyProtection="0">
      <alignment vertical="top"/>
      <protection locked="0"/>
    </xf>
    <xf numFmtId="43" fontId="14" fillId="0" borderId="0" applyFont="0" applyFill="0" applyBorder="0" applyAlignment="0" applyProtection="0"/>
    <xf numFmtId="0" fontId="18" fillId="0" borderId="0"/>
    <xf numFmtId="9" fontId="14" fillId="0" borderId="0" applyFont="0" applyFill="0" applyBorder="0" applyAlignment="0" applyProtection="0"/>
    <xf numFmtId="0" fontId="22" fillId="0" borderId="0" applyNumberFormat="0" applyFill="0" applyBorder="0" applyAlignment="0" applyProtection="0"/>
  </cellStyleXfs>
  <cellXfs count="234">
    <xf numFmtId="0" fontId="0" fillId="0" borderId="0" xfId="0"/>
    <xf numFmtId="0" fontId="0" fillId="0" borderId="0" xfId="0"/>
    <xf numFmtId="0" fontId="8" fillId="0" borderId="0" xfId="0" applyFont="1" applyAlignment="1">
      <alignment horizontal="right"/>
    </xf>
    <xf numFmtId="0" fontId="7" fillId="0" borderId="0" xfId="0" applyFont="1"/>
    <xf numFmtId="0" fontId="13" fillId="0" borderId="0" xfId="0" applyFont="1" applyAlignment="1"/>
    <xf numFmtId="0" fontId="14" fillId="0" borderId="0" xfId="0" applyFont="1"/>
    <xf numFmtId="0" fontId="15" fillId="0" borderId="0" xfId="0" applyFont="1" applyAlignment="1">
      <alignment horizontal="left" vertical="center"/>
    </xf>
    <xf numFmtId="0" fontId="16" fillId="0" borderId="0" xfId="0" applyFont="1" applyAlignment="1">
      <alignment horizontal="left" vertical="center"/>
    </xf>
    <xf numFmtId="0" fontId="17" fillId="3" borderId="4" xfId="0" applyFont="1" applyFill="1" applyBorder="1" applyAlignment="1">
      <alignment horizontal="center"/>
    </xf>
    <xf numFmtId="0" fontId="6" fillId="3" borderId="5" xfId="0" applyFont="1" applyFill="1" applyBorder="1"/>
    <xf numFmtId="0" fontId="17" fillId="3" borderId="5" xfId="0" applyNumberFormat="1" applyFont="1" applyFill="1" applyBorder="1" applyAlignment="1">
      <alignment horizontal="center"/>
    </xf>
    <xf numFmtId="0" fontId="17"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0" fontId="17" fillId="3" borderId="13" xfId="0" applyNumberFormat="1" applyFont="1" applyFill="1" applyBorder="1" applyAlignment="1">
      <alignment horizontal="center"/>
    </xf>
    <xf numFmtId="39" fontId="0" fillId="4" borderId="14" xfId="0" applyNumberFormat="1" applyFill="1" applyBorder="1" applyAlignment="1">
      <alignment horizontal="center"/>
    </xf>
    <xf numFmtId="39" fontId="0" fillId="0" borderId="14" xfId="0" applyNumberFormat="1" applyFill="1" applyBorder="1" applyAlignment="1">
      <alignment horizontal="center"/>
    </xf>
    <xf numFmtId="39" fontId="0" fillId="0" borderId="15" xfId="0" applyNumberFormat="1" applyFill="1" applyBorder="1" applyAlignment="1">
      <alignment horizontal="center"/>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40" fontId="1" fillId="4" borderId="2" xfId="0" applyNumberFormat="1" applyFont="1" applyFill="1" applyBorder="1" applyAlignment="1">
      <alignment horizontal="center"/>
    </xf>
    <xf numFmtId="40" fontId="1" fillId="4" borderId="12" xfId="0" applyNumberFormat="1" applyFont="1" applyFill="1" applyBorder="1" applyAlignment="1">
      <alignment horizontal="center"/>
    </xf>
    <xf numFmtId="40" fontId="1" fillId="4" borderId="11" xfId="0" applyNumberFormat="1" applyFont="1" applyFill="1" applyBorder="1" applyAlignment="1">
      <alignment horizontal="center"/>
    </xf>
    <xf numFmtId="0" fontId="6" fillId="3" borderId="6" xfId="0" applyFont="1" applyFill="1" applyBorder="1"/>
    <xf numFmtId="3" fontId="18" fillId="4" borderId="0" xfId="2" applyNumberFormat="1" applyFont="1" applyFill="1" applyBorder="1" applyAlignment="1">
      <alignment horizontal="center"/>
    </xf>
    <xf numFmtId="3" fontId="18" fillId="4" borderId="8" xfId="2" applyNumberFormat="1" applyFont="1" applyFill="1" applyBorder="1" applyAlignment="1">
      <alignment horizontal="center"/>
    </xf>
    <xf numFmtId="3" fontId="18" fillId="0" borderId="3" xfId="2" applyNumberFormat="1" applyFont="1" applyFill="1" applyBorder="1" applyAlignment="1">
      <alignment horizontal="center"/>
    </xf>
    <xf numFmtId="3" fontId="18" fillId="0" borderId="10" xfId="2" applyNumberFormat="1" applyFont="1" applyFill="1" applyBorder="1" applyAlignment="1">
      <alignment horizontal="center"/>
    </xf>
    <xf numFmtId="3" fontId="18" fillId="4" borderId="14" xfId="2" applyNumberFormat="1" applyFont="1" applyFill="1" applyBorder="1" applyAlignment="1">
      <alignment horizontal="center"/>
    </xf>
    <xf numFmtId="3" fontId="18"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7" fillId="3" borderId="1" xfId="0" applyFont="1" applyFill="1" applyBorder="1" applyAlignment="1">
      <alignment horizontal="center"/>
    </xf>
    <xf numFmtId="0" fontId="17" fillId="3" borderId="12"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4" borderId="9" xfId="0" applyFill="1" applyBorder="1" applyAlignment="1">
      <alignment horizontal="center"/>
    </xf>
    <xf numFmtId="3" fontId="18" fillId="4" borderId="15" xfId="2" applyNumberFormat="1" applyFont="1" applyFill="1" applyBorder="1" applyAlignment="1">
      <alignment horizontal="center"/>
    </xf>
    <xf numFmtId="3" fontId="18" fillId="4" borderId="10" xfId="2" applyNumberFormat="1" applyFont="1" applyFill="1" applyBorder="1" applyAlignment="1">
      <alignment horizontal="center"/>
    </xf>
    <xf numFmtId="167" fontId="1" fillId="2" borderId="12" xfId="3" applyNumberFormat="1" applyFont="1" applyFill="1" applyBorder="1" applyAlignment="1">
      <alignment horizontal="center"/>
    </xf>
    <xf numFmtId="10"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0" fontId="0" fillId="4" borderId="13" xfId="3" applyNumberFormat="1" applyFont="1" applyFill="1" applyBorder="1" applyAlignment="1">
      <alignment horizontal="center"/>
    </xf>
    <xf numFmtId="10" fontId="0" fillId="4" borderId="14" xfId="3" applyNumberFormat="1" applyFont="1" applyFill="1" applyBorder="1" applyAlignment="1">
      <alignment horizontal="center"/>
    </xf>
    <xf numFmtId="10" fontId="0" fillId="4" borderId="15"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0" fontId="23" fillId="0" borderId="0" xfId="8" applyFont="1"/>
    <xf numFmtId="10" fontId="0" fillId="0" borderId="0" xfId="0" applyNumberFormat="1"/>
    <xf numFmtId="37" fontId="1" fillId="2" borderId="12" xfId="0" applyNumberFormat="1" applyFont="1" applyFill="1" applyBorder="1" applyAlignment="1">
      <alignment horizontal="center"/>
    </xf>
    <xf numFmtId="37" fontId="0" fillId="4" borderId="13" xfId="0" applyNumberFormat="1" applyFill="1" applyBorder="1" applyAlignment="1">
      <alignment horizontal="center"/>
    </xf>
    <xf numFmtId="37" fontId="0" fillId="4" borderId="14" xfId="0" applyNumberFormat="1" applyFill="1" applyBorder="1" applyAlignment="1">
      <alignment horizontal="center"/>
    </xf>
    <xf numFmtId="37" fontId="0" fillId="4" borderId="15" xfId="0" applyNumberFormat="1" applyFill="1" applyBorder="1" applyAlignment="1">
      <alignment horizontal="center"/>
    </xf>
    <xf numFmtId="0" fontId="17"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43"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5" fillId="3" borderId="4" xfId="0" applyFont="1" applyFill="1" applyBorder="1" applyAlignment="1">
      <alignment horizontal="center"/>
    </xf>
    <xf numFmtId="0" fontId="26" fillId="3" borderId="5" xfId="0" applyFont="1" applyFill="1" applyBorder="1"/>
    <xf numFmtId="43" fontId="0" fillId="4" borderId="13" xfId="1" applyFont="1" applyFill="1" applyBorder="1" applyAlignment="1">
      <alignment horizontal="center"/>
    </xf>
    <xf numFmtId="43" fontId="0" fillId="4" borderId="15" xfId="1" applyFont="1" applyFill="1" applyBorder="1" applyAlignment="1">
      <alignment horizontal="center"/>
    </xf>
    <xf numFmtId="43"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43" fontId="0" fillId="4" borderId="4" xfId="1" applyFont="1" applyFill="1" applyBorder="1" applyAlignment="1">
      <alignment horizontal="center"/>
    </xf>
    <xf numFmtId="43" fontId="0" fillId="4" borderId="5" xfId="1" applyFont="1" applyFill="1" applyBorder="1" applyAlignment="1">
      <alignment horizontal="center"/>
    </xf>
    <xf numFmtId="43" fontId="0" fillId="4" borderId="7" xfId="1" applyFont="1" applyFill="1" applyBorder="1" applyAlignment="1">
      <alignment horizontal="center"/>
    </xf>
    <xf numFmtId="43" fontId="0" fillId="4" borderId="9" xfId="1" applyFont="1" applyFill="1" applyBorder="1" applyAlignment="1">
      <alignment horizontal="center"/>
    </xf>
    <xf numFmtId="43"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7"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0" fontId="0" fillId="4" borderId="7" xfId="0" applyFill="1" applyBorder="1" applyAlignment="1">
      <alignment horizontal="left"/>
    </xf>
    <xf numFmtId="0" fontId="0" fillId="4" borderId="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2" xfId="0" applyFont="1" applyFill="1" applyBorder="1" applyAlignment="1">
      <alignment horizontal="left"/>
    </xf>
    <xf numFmtId="0" fontId="0" fillId="0" borderId="7" xfId="0" applyFill="1" applyBorder="1" applyAlignment="1">
      <alignment horizontal="left"/>
    </xf>
    <xf numFmtId="0" fontId="0" fillId="0" borderId="0" xfId="0" applyFill="1" applyBorder="1" applyAlignment="1">
      <alignment horizontal="left"/>
    </xf>
    <xf numFmtId="0" fontId="0" fillId="0" borderId="9" xfId="0" applyFill="1" applyBorder="1" applyAlignment="1">
      <alignment horizontal="left"/>
    </xf>
    <xf numFmtId="0" fontId="0" fillId="0" borderId="3"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7" fillId="3" borderId="1" xfId="0" applyFont="1" applyFill="1" applyBorder="1" applyAlignment="1">
      <alignment horizontal="center"/>
    </xf>
    <xf numFmtId="0" fontId="17" fillId="3" borderId="2" xfId="0" applyFont="1" applyFill="1" applyBorder="1" applyAlignment="1">
      <alignment horizontal="center"/>
    </xf>
    <xf numFmtId="0" fontId="17" fillId="3" borderId="11" xfId="0" applyFont="1" applyFill="1" applyBorder="1" applyAlignment="1">
      <alignment horizontal="center"/>
    </xf>
    <xf numFmtId="0" fontId="0" fillId="0" borderId="8" xfId="0" applyFill="1" applyBorder="1" applyAlignment="1">
      <alignment horizontal="left"/>
    </xf>
    <xf numFmtId="0" fontId="0" fillId="4" borderId="8" xfId="0"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4" borderId="6"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0" fillId="0" borderId="10" xfId="0"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20" fillId="0" borderId="3" xfId="0" applyFont="1" applyBorder="1" applyAlignment="1">
      <alignment horizontal="center"/>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4" fillId="2" borderId="1" xfId="0" applyFont="1" applyFill="1" applyBorder="1" applyAlignment="1">
      <alignment horizontal="left"/>
    </xf>
    <xf numFmtId="0" fontId="24"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0" fontId="27" fillId="0" borderId="0" xfId="0" applyFont="1" applyAlignment="1">
      <alignment horizontal="center" vertical="center"/>
    </xf>
    <xf numFmtId="173" fontId="0" fillId="0" borderId="3" xfId="0" applyNumberFormat="1" applyFill="1" applyBorder="1" applyAlignment="1">
      <alignment horizontal="center"/>
    </xf>
    <xf numFmtId="173" fontId="0" fillId="0" borderId="15" xfId="0" applyNumberFormat="1" applyFill="1" applyBorder="1" applyAlignment="1">
      <alignment horizontal="center"/>
    </xf>
    <xf numFmtId="40" fontId="11" fillId="4" borderId="12" xfId="0" applyNumberFormat="1" applyFont="1" applyFill="1" applyBorder="1" applyAlignment="1">
      <alignment horizontal="center"/>
    </xf>
    <xf numFmtId="40" fontId="11" fillId="4" borderId="2" xfId="0" applyNumberFormat="1" applyFont="1" applyFill="1" applyBorder="1" applyAlignment="1">
      <alignment horizontal="center"/>
    </xf>
    <xf numFmtId="164" fontId="1" fillId="2" borderId="13" xfId="0" applyNumberFormat="1" applyFont="1" applyFill="1" applyBorder="1" applyAlignment="1">
      <alignment horizontal="center"/>
    </xf>
    <xf numFmtId="175" fontId="0" fillId="4" borderId="5" xfId="0" applyNumberFormat="1" applyFill="1" applyBorder="1" applyAlignment="1">
      <alignment horizontal="center"/>
    </xf>
    <xf numFmtId="175" fontId="0" fillId="4" borderId="6" xfId="0" applyNumberFormat="1" applyFill="1" applyBorder="1" applyAlignment="1">
      <alignment horizontal="center"/>
    </xf>
    <xf numFmtId="175" fontId="0" fillId="4" borderId="0" xfId="0" applyNumberFormat="1" applyFill="1" applyBorder="1" applyAlignment="1">
      <alignment horizontal="center"/>
    </xf>
    <xf numFmtId="175" fontId="0" fillId="4" borderId="8" xfId="0" applyNumberFormat="1" applyFill="1" applyBorder="1" applyAlignment="1">
      <alignment horizontal="center"/>
    </xf>
    <xf numFmtId="175" fontId="0" fillId="4" borderId="3" xfId="0" applyNumberFormat="1" applyFill="1" applyBorder="1" applyAlignment="1">
      <alignment horizontal="center"/>
    </xf>
    <xf numFmtId="175" fontId="0" fillId="4" borderId="10" xfId="0" applyNumberFormat="1" applyFill="1" applyBorder="1" applyAlignment="1">
      <alignment horizontal="center"/>
    </xf>
    <xf numFmtId="164" fontId="1" fillId="2" borderId="6" xfId="0" applyNumberFormat="1" applyFont="1" applyFill="1" applyBorder="1" applyAlignment="1">
      <alignment horizontal="center"/>
    </xf>
    <xf numFmtId="175" fontId="0" fillId="4" borderId="13" xfId="0" applyNumberFormat="1" applyFill="1" applyBorder="1" applyAlignment="1">
      <alignment horizontal="center"/>
    </xf>
    <xf numFmtId="175" fontId="0" fillId="4" borderId="14" xfId="0" applyNumberFormat="1" applyFill="1" applyBorder="1" applyAlignment="1">
      <alignment horizontal="center"/>
    </xf>
    <xf numFmtId="175" fontId="0" fillId="4" borderId="15" xfId="0" applyNumberFormat="1" applyFill="1" applyBorder="1" applyAlignment="1">
      <alignment horizontal="center"/>
    </xf>
    <xf numFmtId="164" fontId="1" fillId="2" borderId="5" xfId="0" applyNumberFormat="1" applyFont="1" applyFill="1" applyBorder="1" applyAlignment="1">
      <alignment horizontal="center"/>
    </xf>
    <xf numFmtId="0" fontId="19" fillId="0" borderId="3" xfId="0" applyFont="1" applyBorder="1" applyAlignment="1">
      <alignment horizontal="left" vertical="center"/>
    </xf>
    <xf numFmtId="0" fontId="8" fillId="0" borderId="0" xfId="0" applyFont="1" applyBorder="1" applyAlignment="1">
      <alignment horizontal="left"/>
    </xf>
    <xf numFmtId="0" fontId="19" fillId="0" borderId="3" xfId="0" applyFont="1" applyBorder="1" applyAlignment="1">
      <alignment horizontal="left" vertical="center" wrapText="1"/>
    </xf>
    <xf numFmtId="40" fontId="1" fillId="0" borderId="12" xfId="0" applyNumberFormat="1" applyFont="1" applyFill="1" applyBorder="1" applyAlignment="1">
      <alignment horizontal="center"/>
    </xf>
    <xf numFmtId="40" fontId="11" fillId="0" borderId="12" xfId="0" applyNumberFormat="1" applyFont="1" applyFill="1" applyBorder="1" applyAlignment="1">
      <alignment horizontal="center"/>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cellXfs>
  <cellStyles count="9">
    <cellStyle name="Hipervínculo" xfId="8" builtinId="8"/>
    <cellStyle name="Hipervínculo 2" xfId="4"/>
    <cellStyle name="Millares" xfId="1" builtinId="3"/>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r>
            <a:rPr lang="es-CO" sz="2000" b="0"/>
            <a:t>Chile</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Chile:  International trade in goods and services- trade structure by partner, product or service- </a:t>
          </a:r>
          <a:r>
            <a:rPr lang="es-CO"/>
            <a:t>Merchandise trade matrix – product groups, exports in thousands of dollars, annual, 1995-2016.</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Chile: International trade in goods and services- trade structure by partner, product or service- </a:t>
          </a:r>
          <a:r>
            <a:rPr lang="es-CO" b="0"/>
            <a:t>Merchandise trade matrix – product groups, imports in thousands of dollars, annual, 1995-2016.</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1995-2016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1995-2016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1995-2016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Chile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Chile.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7391399"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478279"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r>
            <a:rPr lang="es-CO" sz="2000" b="0" kern="1200"/>
            <a:t>Chile</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478279" cy="4810186"/>
      </dsp:txXfrm>
    </dsp:sp>
    <dsp:sp modelId="{E6E477ED-800F-4FDD-8D4D-EE9E659545C2}">
      <dsp:nvSpPr>
        <dsp:cNvPr id="0" name=""/>
        <dsp:cNvSpPr/>
      </dsp:nvSpPr>
      <dsp:spPr>
        <a:xfrm>
          <a:off x="1589151" y="3482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 Chile:  International trade in goods and services- trade structure by partner, product or service- </a:t>
          </a:r>
          <a:r>
            <a:rPr lang="es-CO" sz="1300" kern="1200"/>
            <a:t>Merchandise trade matrix – product groups, exports in thousands of dollars, annual, 1995-2016.</a:t>
          </a:r>
        </a:p>
      </dsp:txBody>
      <dsp:txXfrm>
        <a:off x="1589151" y="34822"/>
        <a:ext cx="5802249" cy="649422"/>
      </dsp:txXfrm>
    </dsp:sp>
    <dsp:sp modelId="{FEB9683F-983F-4FAE-8A4D-E48613D83443}">
      <dsp:nvSpPr>
        <dsp:cNvPr id="0" name=""/>
        <dsp:cNvSpPr/>
      </dsp:nvSpPr>
      <dsp:spPr>
        <a:xfrm>
          <a:off x="1478279" y="68424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589151" y="71671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 Chile: International trade in goods and services- trade structure by partner, product or service- </a:t>
          </a:r>
          <a:r>
            <a:rPr lang="es-CO" sz="1300" b="0" kern="1200"/>
            <a:t>Merchandise trade matrix – product groups, imports in thousands of dollars, annual, 1995-2016.</a:t>
          </a:r>
        </a:p>
      </dsp:txBody>
      <dsp:txXfrm>
        <a:off x="1589151" y="716715"/>
        <a:ext cx="5802249" cy="649422"/>
      </dsp:txXfrm>
    </dsp:sp>
    <dsp:sp modelId="{7296F6A3-BED4-45B6-9493-1798AC405508}">
      <dsp:nvSpPr>
        <dsp:cNvPr id="0" name=""/>
        <dsp:cNvSpPr/>
      </dsp:nvSpPr>
      <dsp:spPr>
        <a:xfrm>
          <a:off x="1478279" y="136613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589151" y="139860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del Mundo: </a:t>
          </a:r>
          <a:r>
            <a:rPr lang="es-CO" sz="1300" kern="1200"/>
            <a:t>Merchandise trade matrix – product groups, exports in thousands of dollars, annual, 1995-2016 para todos los países. </a:t>
          </a:r>
          <a:endParaRPr lang="es-CO" sz="1300" b="1" kern="1200"/>
        </a:p>
      </dsp:txBody>
      <dsp:txXfrm>
        <a:off x="1589151" y="1398608"/>
        <a:ext cx="5802249" cy="649422"/>
      </dsp:txXfrm>
    </dsp:sp>
    <dsp:sp modelId="{EE5A2359-C2F2-4604-B9E0-BAD32608715E}">
      <dsp:nvSpPr>
        <dsp:cNvPr id="0" name=""/>
        <dsp:cNvSpPr/>
      </dsp:nvSpPr>
      <dsp:spPr>
        <a:xfrm>
          <a:off x="1478279" y="204803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589151" y="208050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Importaciones Colombia provenientes del Mundo: </a:t>
          </a:r>
          <a:r>
            <a:rPr lang="es-CO" sz="1300" b="0" kern="1200"/>
            <a:t>Merchandise trade matrix – product groups, imports in thousands of dollars, annual, 1995-2016 para todos los países. </a:t>
          </a:r>
          <a:endParaRPr lang="es-CO" sz="1300" kern="1200"/>
        </a:p>
      </dsp:txBody>
      <dsp:txXfrm>
        <a:off x="1589151" y="2080502"/>
        <a:ext cx="5802249" cy="649422"/>
      </dsp:txXfrm>
    </dsp:sp>
    <dsp:sp modelId="{238D5868-9818-448F-B3D3-7B38A03E9BBE}">
      <dsp:nvSpPr>
        <dsp:cNvPr id="0" name=""/>
        <dsp:cNvSpPr/>
      </dsp:nvSpPr>
      <dsp:spPr>
        <a:xfrm>
          <a:off x="1478279" y="272992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589151" y="2762395"/>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Exportaciones Colombia al Mundo: </a:t>
          </a:r>
          <a:r>
            <a:rPr lang="es-CO" sz="1300" kern="1200"/>
            <a:t>Merchandise trade matrix – product groups, exports in thousands of dollars, annual, 1995-2016 para todos los paises.</a:t>
          </a:r>
        </a:p>
      </dsp:txBody>
      <dsp:txXfrm>
        <a:off x="1589151" y="2762395"/>
        <a:ext cx="5802249" cy="649422"/>
      </dsp:txXfrm>
    </dsp:sp>
    <dsp:sp modelId="{4472BFF0-5788-43A9-A59F-58ACC1158DA0}">
      <dsp:nvSpPr>
        <dsp:cNvPr id="0" name=""/>
        <dsp:cNvSpPr/>
      </dsp:nvSpPr>
      <dsp:spPr>
        <a:xfrm>
          <a:off x="1478279" y="3411817"/>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589151" y="3444288"/>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Producto Interno Bruto de Colombia y Chile. </a:t>
          </a:r>
        </a:p>
      </dsp:txBody>
      <dsp:txXfrm>
        <a:off x="1589151" y="3444288"/>
        <a:ext cx="5802249" cy="649422"/>
      </dsp:txXfrm>
    </dsp:sp>
    <dsp:sp modelId="{1F0A6A32-AB9E-41A0-A7A1-62AFCD11E4E3}">
      <dsp:nvSpPr>
        <dsp:cNvPr id="0" name=""/>
        <dsp:cNvSpPr/>
      </dsp:nvSpPr>
      <dsp:spPr>
        <a:xfrm>
          <a:off x="1478279" y="4093710"/>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589151" y="4126182"/>
          <a:ext cx="5802249" cy="64942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9530" tIns="49530" rIns="49530" bIns="49530" numCol="1" spcCol="1270" anchor="t" anchorCtr="0">
          <a:noAutofit/>
        </a:bodyPr>
        <a:lstStyle/>
        <a:p>
          <a:pPr lvl="0" algn="l" defTabSz="577850">
            <a:lnSpc>
              <a:spcPct val="90000"/>
            </a:lnSpc>
            <a:spcBef>
              <a:spcPct val="0"/>
            </a:spcBef>
            <a:spcAft>
              <a:spcPct val="35000"/>
            </a:spcAft>
          </a:pPr>
          <a:r>
            <a:rPr lang="es-CO" sz="1300" b="1" kern="1200"/>
            <a:t>Población de Colombia y de Chile para cada año en cuestión</a:t>
          </a:r>
          <a:r>
            <a:rPr lang="es-CO" sz="1300" kern="1200"/>
            <a:t>.</a:t>
          </a:r>
        </a:p>
      </dsp:txBody>
      <dsp:txXfrm>
        <a:off x="1589151" y="4126182"/>
        <a:ext cx="5802249" cy="649422"/>
      </dsp:txXfrm>
    </dsp:sp>
    <dsp:sp modelId="{818481AF-22B3-4E42-8495-D443CCA6EC8B}">
      <dsp:nvSpPr>
        <dsp:cNvPr id="0" name=""/>
        <dsp:cNvSpPr/>
      </dsp:nvSpPr>
      <dsp:spPr>
        <a:xfrm>
          <a:off x="1478279" y="4775604"/>
          <a:ext cx="5913119"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109483</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379483"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273707</xdr:colOff>
      <xdr:row>19</xdr:row>
      <xdr:rowOff>58456</xdr:rowOff>
    </xdr:from>
    <xdr:to>
      <xdr:col>2</xdr:col>
      <xdr:colOff>87586</xdr:colOff>
      <xdr:row>24</xdr:row>
      <xdr:rowOff>23978</xdr:rowOff>
    </xdr:to>
    <xdr:pic>
      <xdr:nvPicPr>
        <xdr:cNvPr id="5" name="4 Imagen"/>
        <xdr:cNvPicPr>
          <a:picLocks noChangeAspect="1"/>
        </xdr:cNvPicPr>
      </xdr:nvPicPr>
      <xdr:blipFill>
        <a:blip xmlns:r="http://schemas.openxmlformats.org/officeDocument/2006/relationships" r:embed="rId4"/>
        <a:stretch>
          <a:fillRect/>
        </a:stretch>
      </xdr:blipFill>
      <xdr:spPr>
        <a:xfrm>
          <a:off x="273707" y="3594749"/>
          <a:ext cx="1346638" cy="8961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1028701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342900</xdr:colOff>
      <xdr:row>3</xdr:row>
      <xdr:rowOff>100011</xdr:rowOff>
    </xdr:from>
    <xdr:to>
      <xdr:col>11</xdr:col>
      <xdr:colOff>114300</xdr:colOff>
      <xdr:row>28</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10</xdr:col>
      <xdr:colOff>285750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16</xdr:col>
      <xdr:colOff>228600</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9</xdr:col>
      <xdr:colOff>114300</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495301</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11</xdr:col>
      <xdr:colOff>38100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16</xdr:col>
      <xdr:colOff>342900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161926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10</xdr:col>
      <xdr:colOff>476250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16</xdr:col>
      <xdr:colOff>323850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447675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15</xdr:col>
      <xdr:colOff>28575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200025</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68"/>
  <sheetViews>
    <sheetView showGridLines="0" workbookViewId="0">
      <selection activeCell="D68" sqref="D68"/>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183"/>
      <c r="G3" s="183"/>
      <c r="H3" s="183"/>
      <c r="I3" s="183"/>
      <c r="J3" s="183"/>
    </row>
    <row r="4" spans="2:15" s="1" customFormat="1" x14ac:dyDescent="0.25"/>
    <row r="5" spans="2:15" s="1" customFormat="1" x14ac:dyDescent="0.25"/>
    <row r="6" spans="2:15" s="1" customFormat="1" x14ac:dyDescent="0.25">
      <c r="L6" s="167" t="s">
        <v>12</v>
      </c>
      <c r="M6" s="168"/>
      <c r="N6" s="168"/>
      <c r="O6" s="168"/>
    </row>
    <row r="7" spans="2:15" s="1" customFormat="1" x14ac:dyDescent="0.25">
      <c r="B7" s="146" t="s">
        <v>48</v>
      </c>
      <c r="C7" s="157"/>
      <c r="D7" s="157"/>
      <c r="E7" s="157"/>
      <c r="L7" s="168"/>
      <c r="M7" s="168"/>
      <c r="N7" s="168"/>
      <c r="O7" s="168"/>
    </row>
    <row r="8" spans="2:15" s="1" customFormat="1" x14ac:dyDescent="0.25">
      <c r="B8" s="157"/>
      <c r="C8" s="157"/>
      <c r="D8" s="157"/>
      <c r="E8" s="157"/>
      <c r="L8" s="168"/>
      <c r="M8" s="168"/>
      <c r="N8" s="168"/>
      <c r="O8" s="168"/>
    </row>
    <row r="9" spans="2:15" s="1" customFormat="1" x14ac:dyDescent="0.25">
      <c r="B9" s="157"/>
      <c r="C9" s="157"/>
      <c r="D9" s="157"/>
      <c r="E9" s="157"/>
      <c r="L9" s="168"/>
      <c r="M9" s="168"/>
      <c r="N9" s="168"/>
      <c r="O9" s="168"/>
    </row>
    <row r="10" spans="2:15" s="1" customFormat="1" x14ac:dyDescent="0.25">
      <c r="B10" s="157"/>
      <c r="C10" s="157"/>
      <c r="D10" s="157"/>
      <c r="E10" s="157"/>
      <c r="L10" s="168"/>
      <c r="M10" s="168"/>
      <c r="N10" s="168"/>
      <c r="O10" s="168"/>
    </row>
    <row r="11" spans="2:15" s="1" customFormat="1" x14ac:dyDescent="0.25">
      <c r="B11" s="157"/>
      <c r="C11" s="157"/>
      <c r="D11" s="157"/>
      <c r="E11" s="157"/>
      <c r="L11" s="168"/>
      <c r="M11" s="168"/>
      <c r="N11" s="168"/>
      <c r="O11" s="168"/>
    </row>
    <row r="12" spans="2:15" s="1" customFormat="1" x14ac:dyDescent="0.25">
      <c r="B12" s="157"/>
      <c r="C12" s="157"/>
      <c r="D12" s="157"/>
      <c r="E12" s="157"/>
      <c r="F12"/>
      <c r="G12"/>
      <c r="H12"/>
      <c r="I12"/>
      <c r="L12" s="168"/>
      <c r="M12" s="168"/>
      <c r="N12" s="168"/>
      <c r="O12" s="168"/>
    </row>
    <row r="13" spans="2:15" s="1" customFormat="1" x14ac:dyDescent="0.25">
      <c r="B13" s="157"/>
      <c r="C13" s="157"/>
      <c r="D13" s="157"/>
      <c r="E13" s="157"/>
      <c r="F13"/>
      <c r="G13"/>
      <c r="H13"/>
      <c r="I13"/>
      <c r="L13" s="168"/>
      <c r="M13" s="168"/>
      <c r="N13" s="168"/>
      <c r="O13" s="168"/>
    </row>
    <row r="14" spans="2:15" s="1" customFormat="1" x14ac:dyDescent="0.25">
      <c r="B14" s="157"/>
      <c r="C14" s="157"/>
      <c r="D14" s="157"/>
      <c r="E14" s="157"/>
      <c r="F14"/>
      <c r="G14"/>
      <c r="H14"/>
      <c r="I14"/>
      <c r="L14" s="168"/>
      <c r="M14" s="168"/>
      <c r="N14" s="168"/>
      <c r="O14" s="168"/>
    </row>
    <row r="15" spans="2:15" ht="18.75" customHeight="1" x14ac:dyDescent="0.25">
      <c r="B15" s="157"/>
      <c r="C15" s="157"/>
      <c r="D15" s="157"/>
      <c r="E15" s="157"/>
      <c r="L15" s="168"/>
      <c r="M15" s="168"/>
      <c r="N15" s="168"/>
      <c r="O15" s="168"/>
    </row>
    <row r="16" spans="2:15" x14ac:dyDescent="0.25">
      <c r="C16" s="147" t="s">
        <v>3</v>
      </c>
      <c r="D16" s="147"/>
      <c r="E16" s="147"/>
      <c r="G16" s="147" t="s">
        <v>3</v>
      </c>
      <c r="H16" s="147"/>
      <c r="I16" s="147"/>
      <c r="L16" s="147" t="s">
        <v>3</v>
      </c>
      <c r="M16" s="147"/>
      <c r="N16" s="147"/>
    </row>
    <row r="42" spans="4:27" ht="15.75" thickBot="1" x14ac:dyDescent="0.3"/>
    <row r="43" spans="4:27" ht="15.75" thickBot="1" x14ac:dyDescent="0.3">
      <c r="D43" s="8" t="s">
        <v>15</v>
      </c>
      <c r="E43" s="9"/>
      <c r="F43" s="128">
        <v>1995</v>
      </c>
      <c r="G43" s="18">
        <v>1996</v>
      </c>
      <c r="H43" s="10">
        <v>1997</v>
      </c>
      <c r="I43" s="18">
        <v>1998</v>
      </c>
      <c r="J43" s="10">
        <v>1999</v>
      </c>
      <c r="K43" s="18">
        <v>2000</v>
      </c>
      <c r="L43" s="10">
        <v>2001</v>
      </c>
      <c r="M43" s="18">
        <v>2002</v>
      </c>
      <c r="N43" s="10">
        <v>2003</v>
      </c>
      <c r="O43" s="18">
        <v>2004</v>
      </c>
      <c r="P43" s="10">
        <v>2005</v>
      </c>
      <c r="Q43" s="18">
        <v>2006</v>
      </c>
      <c r="R43" s="10">
        <v>2007</v>
      </c>
      <c r="S43" s="18">
        <v>2008</v>
      </c>
      <c r="T43" s="10">
        <v>2009</v>
      </c>
      <c r="U43" s="18">
        <v>2010</v>
      </c>
      <c r="V43" s="10">
        <v>2011</v>
      </c>
      <c r="W43" s="18">
        <v>2012</v>
      </c>
      <c r="X43" s="10">
        <v>2013</v>
      </c>
      <c r="Y43" s="18">
        <v>2014</v>
      </c>
      <c r="Z43" s="10">
        <v>2015</v>
      </c>
      <c r="AA43" s="18">
        <v>2016</v>
      </c>
    </row>
    <row r="44" spans="4:27" x14ac:dyDescent="0.25">
      <c r="D44" s="164" t="s">
        <v>17</v>
      </c>
      <c r="E44" s="165"/>
      <c r="F44" s="129">
        <f>+(A!D47-B!E47)/(I!F76+H!F58)</f>
        <v>-1.8003154224224077E-2</v>
      </c>
      <c r="G44" s="130">
        <f>+(A!E47-B!F47)/(I!G76+H!G58)</f>
        <v>-2.0323164059253083E-2</v>
      </c>
      <c r="H44" s="131">
        <f>+(A!F47-B!G47)/(I!H76+H!H58)</f>
        <v>-1.8147292124838458E-2</v>
      </c>
      <c r="I44" s="130">
        <f>+(A!G47-B!H47)/(I!I76+H!I58)</f>
        <v>-2.0356333274951493E-2</v>
      </c>
      <c r="J44" s="131">
        <f>+(A!H47-B!I47)/(I!J76+H!J58)</f>
        <v>-2.1006711687656297E-2</v>
      </c>
      <c r="K44" s="130">
        <f>+(A!I47-B!J47)/(I!K76+H!K58)</f>
        <v>-1.6706185036450182E-2</v>
      </c>
      <c r="L44" s="131">
        <f>+(A!J47-B!K47)/(I!L76+H!L58)</f>
        <v>-1.9831739420663883E-2</v>
      </c>
      <c r="M44" s="130">
        <f>+(A!K47-B!L47)/(I!M76+H!M58)</f>
        <v>-1.7815421020880125E-2</v>
      </c>
      <c r="N44" s="131">
        <f>+(A!L47-B!M47)/(I!N76+H!N58)</f>
        <v>-1.8127908645736233E-2</v>
      </c>
      <c r="O44" s="130">
        <f>+(A!M47-B!N47)/(I!O76+H!O58)</f>
        <v>-1.4685077199609729E-2</v>
      </c>
      <c r="P44" s="131">
        <f>+(A!N47-B!O47)/(I!P76+H!P58)</f>
        <v>-1.237997207322309E-2</v>
      </c>
      <c r="Q44" s="130">
        <f>+(A!O47-B!P47)/(I!Q76+H!Q58)</f>
        <v>-1.2345712286988166E-2</v>
      </c>
      <c r="R44" s="131">
        <f>+(A!P47-B!Q47)/(I!R76+H!R58)</f>
        <v>-1.5239790900253125E-2</v>
      </c>
      <c r="S44" s="130">
        <f>+(A!Q47-B!R47)/(I!S76+H!S58)</f>
        <v>-1.573101699914033E-2</v>
      </c>
      <c r="T44" s="131">
        <f>+(A!R47-B!S47)/(I!T76+H!T58)</f>
        <v>-1.2341839939594923E-2</v>
      </c>
      <c r="U44" s="130">
        <f>+(A!S47-B!T47)/(I!U76+H!U58)</f>
        <v>-1.318217139272506E-2</v>
      </c>
      <c r="V44" s="131">
        <f>+(A!T47-B!U47)/(I!V76+H!V58)</f>
        <v>-1.0052046782411266E-2</v>
      </c>
      <c r="W44" s="130">
        <f>+(A!U47-B!V47)/(I!W76+H!W58)</f>
        <v>-1.9241656768866036E-2</v>
      </c>
      <c r="X44" s="131">
        <f>+(A!V47-B!W47)/(I!X76+H!X58)</f>
        <v>-2.620935468387306E-2</v>
      </c>
      <c r="Y44" s="130">
        <f>+(A!W47-B!X47)/(I!Y76+H!Y58)</f>
        <v>-2.4259835409367311E-2</v>
      </c>
      <c r="Z44" s="131">
        <f>+(A!X47-B!Y47)/(I!Z76+H!Z58)</f>
        <v>-2.3312458295553409E-2</v>
      </c>
      <c r="AA44" s="130">
        <f>+(A!Y47-B!Z47)/(I!AA76+H!AA58)</f>
        <v>-2.2014312852089966E-2</v>
      </c>
    </row>
    <row r="45" spans="4:27" x14ac:dyDescent="0.25">
      <c r="D45" s="151" t="s">
        <v>18</v>
      </c>
      <c r="E45" s="152"/>
      <c r="F45" s="132">
        <f>+(A!D48-B!E48)/(I!F77+H!F59)</f>
        <v>-4.4452023462349506E-2</v>
      </c>
      <c r="G45" s="133">
        <f>+(A!E48-B!F48)/(I!G77+H!G59)</f>
        <v>-3.7339908896068925E-2</v>
      </c>
      <c r="H45" s="134">
        <f>+(A!F48-B!G48)/(I!H77+H!H59)</f>
        <v>-3.8889818895850484E-2</v>
      </c>
      <c r="I45" s="133">
        <f>+(A!G48-B!H48)/(I!I77+H!I59)</f>
        <v>-3.8668360031353474E-2</v>
      </c>
      <c r="J45" s="134">
        <f>+(A!H48-B!I48)/(I!J77+H!J59)</f>
        <v>-6.6777349931016139E-2</v>
      </c>
      <c r="K45" s="133">
        <f>+(A!I48-B!J48)/(I!K77+H!K59)</f>
        <v>-7.5756991579463556E-2</v>
      </c>
      <c r="L45" s="134">
        <f>+(A!J48-B!K48)/(I!L77+H!L59)</f>
        <v>-8.4525789762469924E-2</v>
      </c>
      <c r="M45" s="133">
        <f>+(A!K48-B!L48)/(I!M77+H!M59)</f>
        <v>-6.9439192582237061E-2</v>
      </c>
      <c r="N45" s="134">
        <f>+(A!L48-B!M48)/(I!N77+H!N59)</f>
        <v>-6.7422885891627912E-2</v>
      </c>
      <c r="O45" s="133">
        <f>+(A!M48-B!N48)/(I!O77+H!O59)</f>
        <v>-6.3172674067740617E-2</v>
      </c>
      <c r="P45" s="134">
        <f>+(A!N48-B!O48)/(I!P77+H!P59)</f>
        <v>-8.6854608695489777E-2</v>
      </c>
      <c r="Q45" s="133">
        <f>+(A!O48-B!P48)/(I!Q77+H!Q59)</f>
        <v>-0.10246111427189154</v>
      </c>
      <c r="R45" s="134">
        <f>+(A!P48-B!Q48)/(I!R77+H!R59)</f>
        <v>-0.12124660857685644</v>
      </c>
      <c r="S45" s="133">
        <f>+(A!Q48-B!R48)/(I!S77+H!S59)</f>
        <v>-0.16984680256530749</v>
      </c>
      <c r="T45" s="134">
        <f>+(A!R48-B!S48)/(I!T77+H!T59)</f>
        <v>-0.15532593273232195</v>
      </c>
      <c r="U45" s="133">
        <f>+(A!S48-B!T48)/(I!U77+H!U59)</f>
        <v>-0.20481458935122721</v>
      </c>
      <c r="V45" s="134">
        <f>+(A!T48-B!U48)/(I!V77+H!V59)</f>
        <v>-0.17711895447053261</v>
      </c>
      <c r="W45" s="133">
        <f>+(A!U48-B!V48)/(I!W77+H!W59)</f>
        <v>-0.14055296814821394</v>
      </c>
      <c r="X45" s="134">
        <f>+(A!V48-B!W48)/(I!X77+H!X59)</f>
        <v>-0.11081801054667847</v>
      </c>
      <c r="Y45" s="133">
        <f>+(A!W48-B!X48)/(I!Y77+H!Y59)</f>
        <v>-0.13432961952231443</v>
      </c>
      <c r="Z45" s="134">
        <f>+(A!X48-B!Y48)/(I!Z77+H!Z59)</f>
        <v>-0.16690340490753608</v>
      </c>
      <c r="AA45" s="133">
        <f>+(A!Y48-B!Z48)/(I!AA77+H!AA59)</f>
        <v>-0.16078871761070357</v>
      </c>
    </row>
    <row r="46" spans="4:27" x14ac:dyDescent="0.25">
      <c r="D46" s="144" t="s">
        <v>19</v>
      </c>
      <c r="E46" s="145"/>
      <c r="F46" s="132">
        <f>+(A!D49-B!E49)/(I!F78+H!F60)</f>
        <v>-3.9764507556027728E-2</v>
      </c>
      <c r="G46" s="133">
        <f>+(A!E49-B!F49)/(I!G78+H!G60)</f>
        <v>-2.4972361717463816E-2</v>
      </c>
      <c r="H46" s="134">
        <f>+(A!F49-B!G49)/(I!H78+H!H60)</f>
        <v>-2.3536105832976852E-2</v>
      </c>
      <c r="I46" s="133">
        <f>+(A!G49-B!H49)/(I!I78+H!I60)</f>
        <v>-1.9200792246120604E-2</v>
      </c>
      <c r="J46" s="134">
        <f>+(A!H49-B!I49)/(I!J78+H!J60)</f>
        <v>-3.1767704292846977E-2</v>
      </c>
      <c r="K46" s="133">
        <f>+(A!I49-B!J49)/(I!K78+H!K60)</f>
        <v>-3.6982375631089151E-2</v>
      </c>
      <c r="L46" s="134">
        <f>+(A!J49-B!K49)/(I!L78+H!L60)</f>
        <v>-2.9944295848833378E-2</v>
      </c>
      <c r="M46" s="133">
        <f>+(A!K49-B!L49)/(I!M78+H!M60)</f>
        <v>-2.4754996515539304E-2</v>
      </c>
      <c r="N46" s="134">
        <f>+(A!L49-B!M49)/(I!N78+H!N60)</f>
        <v>-2.4849691666399498E-2</v>
      </c>
      <c r="O46" s="133">
        <f>+(A!M49-B!N49)/(I!O78+H!O60)</f>
        <v>-2.8368935195228973E-2</v>
      </c>
      <c r="P46" s="134">
        <f>+(A!N49-B!O49)/(I!P78+H!P60)</f>
        <v>-2.1780201828632505E-2</v>
      </c>
      <c r="Q46" s="133">
        <f>+(A!O49-B!P49)/(I!Q78+H!Q60)</f>
        <v>-2.122604756800495E-2</v>
      </c>
      <c r="R46" s="134">
        <f>+(A!P49-B!Q49)/(I!R78+H!R60)</f>
        <v>-2.0427288571478006E-2</v>
      </c>
      <c r="S46" s="133">
        <f>+(A!Q49-B!R49)/(I!S78+H!S60)</f>
        <v>-2.3810952003571959E-2</v>
      </c>
      <c r="T46" s="134">
        <f>+(A!R49-B!S49)/(I!T78+H!T60)</f>
        <v>-1.9024466645926802E-2</v>
      </c>
      <c r="U46" s="133">
        <f>+(A!S49-B!T49)/(I!U78+H!U60)</f>
        <v>-2.8737324731678292E-2</v>
      </c>
      <c r="V46" s="134">
        <f>+(A!T49-B!U49)/(I!V78+H!V60)</f>
        <v>-2.3897719080431458E-2</v>
      </c>
      <c r="W46" s="133">
        <f>+(A!U49-B!V49)/(I!W78+H!W60)</f>
        <v>-2.4239054718464641E-2</v>
      </c>
      <c r="X46" s="134">
        <f>+(A!V49-B!W49)/(I!X78+H!X60)</f>
        <v>-1.9384060406201994E-2</v>
      </c>
      <c r="Y46" s="133">
        <f>+(A!W49-B!X49)/(I!Y78+H!Y60)</f>
        <v>-2.2089881620343903E-2</v>
      </c>
      <c r="Z46" s="134">
        <f>+(A!X49-B!Y49)/(I!Z78+H!Z60)</f>
        <v>-1.9250701163094595E-2</v>
      </c>
      <c r="AA46" s="133">
        <f>+(A!Y49-B!Z49)/(I!AA78+H!AA60)</f>
        <v>-1.5510399677016061E-2</v>
      </c>
    </row>
    <row r="47" spans="4:27" x14ac:dyDescent="0.25">
      <c r="D47" s="151" t="s">
        <v>20</v>
      </c>
      <c r="E47" s="152"/>
      <c r="F47" s="132">
        <f>+(A!D50-B!E50)/(I!F79+H!F61)</f>
        <v>4.0616581365459194E-4</v>
      </c>
      <c r="G47" s="133">
        <f>+(A!E50-B!F50)/(I!G79+H!G61)</f>
        <v>6.312232402534825E-3</v>
      </c>
      <c r="H47" s="134">
        <f>+(A!F50-B!G50)/(I!H79+H!H61)</f>
        <v>2.0979517818216879E-3</v>
      </c>
      <c r="I47" s="133">
        <f>+(A!G50-B!H50)/(I!I79+H!I61)</f>
        <v>6.9965296966083648E-4</v>
      </c>
      <c r="J47" s="134">
        <f>+(A!H50-B!I50)/(I!J79+H!J61)</f>
        <v>3.2657794367910269E-3</v>
      </c>
      <c r="K47" s="133">
        <f>+(A!I50-B!J50)/(I!K79+H!K61)</f>
        <v>3.9881971592300265E-3</v>
      </c>
      <c r="L47" s="134">
        <f>+(A!J50-B!K50)/(I!L79+H!L61)</f>
        <v>6.8245267534897927E-4</v>
      </c>
      <c r="M47" s="133">
        <f>+(A!K50-B!L50)/(I!M79+H!M61)</f>
        <v>2.5242137586575989E-5</v>
      </c>
      <c r="N47" s="134">
        <f>+(A!L50-B!M50)/(I!N79+H!N61)</f>
        <v>2.1869457673809067E-3</v>
      </c>
      <c r="O47" s="133">
        <f>+(A!M50-B!N50)/(I!O79+H!O61)</f>
        <v>3.3383492428804419E-3</v>
      </c>
      <c r="P47" s="134">
        <f>+(A!N50-B!O50)/(I!P79+H!P61)</f>
        <v>8.3871022432626396E-3</v>
      </c>
      <c r="Q47" s="133">
        <f>+(A!O50-B!P50)/(I!Q79+H!Q61)</f>
        <v>2.1389648847693126E-3</v>
      </c>
      <c r="R47" s="134">
        <f>+(A!P50-B!Q50)/(I!R79+H!R61)</f>
        <v>8.4982840163040502E-3</v>
      </c>
      <c r="S47" s="133">
        <f>+(A!Q50-B!R50)/(I!S79+H!S61)</f>
        <v>2.7294089509256755E-2</v>
      </c>
      <c r="T47" s="134">
        <f>+(A!R50-B!S50)/(I!T79+H!T61)</f>
        <v>1.7880722406358154E-2</v>
      </c>
      <c r="U47" s="133">
        <f>+(A!S50-B!T50)/(I!U79+H!U61)</f>
        <v>1.9592250525530246E-2</v>
      </c>
      <c r="V47" s="134">
        <f>+(A!T50-B!U50)/(I!V79+H!V61)</f>
        <v>4.1422604326895957E-2</v>
      </c>
      <c r="W47" s="133">
        <f>+(A!U50-B!V50)/(I!W79+H!W61)</f>
        <v>3.7054077032924029E-2</v>
      </c>
      <c r="X47" s="134">
        <f>+(A!V50-B!W50)/(I!X79+H!X61)</f>
        <v>2.4075197296529984E-2</v>
      </c>
      <c r="Y47" s="133">
        <f>+(A!W50-B!X50)/(I!Y79+H!Y61)</f>
        <v>1.2394747860763097E-2</v>
      </c>
      <c r="Z47" s="134">
        <f>+(A!X50-B!Y50)/(I!Z79+H!Z61)</f>
        <v>1.1411264835309375E-2</v>
      </c>
      <c r="AA47" s="133">
        <f>+(A!Y50-B!Z50)/(I!AA79+H!AA61)</f>
        <v>1.3955855511899772E-2</v>
      </c>
    </row>
    <row r="48" spans="4:27" x14ac:dyDescent="0.25">
      <c r="D48" s="144" t="s">
        <v>21</v>
      </c>
      <c r="E48" s="145"/>
      <c r="F48" s="132">
        <f>+(A!D51-B!E51)/(I!F80+H!F62)</f>
        <v>1.1936293700073417E-5</v>
      </c>
      <c r="G48" s="133">
        <f>+(A!E51-B!F51)/(I!G80+H!G62)</f>
        <v>2.9357287339234991E-3</v>
      </c>
      <c r="H48" s="134">
        <f>+(A!F51-B!G51)/(I!H80+H!H62)</f>
        <v>-1.8834133345261997E-4</v>
      </c>
      <c r="I48" s="133">
        <f>+(A!G51-B!H51)/(I!I80+H!I62)</f>
        <v>-4.0613374281549742E-5</v>
      </c>
      <c r="J48" s="134">
        <f>+(A!H51-B!I51)/(I!J80+H!J62)</f>
        <v>-1.7428269986411937E-3</v>
      </c>
      <c r="K48" s="133">
        <f>+(A!I51-B!J51)/(I!K80+H!K62)</f>
        <v>-1.2666160368248101E-3</v>
      </c>
      <c r="L48" s="134">
        <f>+(A!J51-B!K51)/(I!L80+H!L62)</f>
        <v>-3.9539215600400603E-3</v>
      </c>
      <c r="M48" s="133">
        <f>+(A!K51-B!L51)/(I!M80+H!M62)</f>
        <v>4.5108205028861134E-3</v>
      </c>
      <c r="N48" s="134">
        <f>+(A!L51-B!M51)/(I!N80+H!N62)</f>
        <v>1.2751011065513934E-2</v>
      </c>
      <c r="O48" s="133">
        <f>+(A!M51-B!N51)/(I!O80+H!O62)</f>
        <v>9.6501237687088518E-3</v>
      </c>
      <c r="P48" s="134">
        <f>+(A!N51-B!O51)/(I!P80+H!P62)</f>
        <v>1.4004044057549207E-2</v>
      </c>
      <c r="Q48" s="133">
        <f>+(A!O51-B!P51)/(I!Q80+H!Q62)</f>
        <v>1.1314076163957918E-2</v>
      </c>
      <c r="R48" s="134">
        <f>+(A!P51-B!Q51)/(I!R80+H!R62)</f>
        <v>5.2833973864853086E-3</v>
      </c>
      <c r="S48" s="133">
        <f>+(A!Q51-B!R51)/(I!S80+H!S62)</f>
        <v>5.4330868621095567E-3</v>
      </c>
      <c r="T48" s="134">
        <f>+(A!R51-B!S51)/(I!T80+H!T62)</f>
        <v>8.3976673229913706E-4</v>
      </c>
      <c r="U48" s="133">
        <f>+(A!S51-B!T51)/(I!U80+H!U62)</f>
        <v>2.0431031102498554E-3</v>
      </c>
      <c r="V48" s="134">
        <f>+(A!T51-B!U51)/(I!V80+H!V62)</f>
        <v>5.5065333059934919E-3</v>
      </c>
      <c r="W48" s="133">
        <f>+(A!U51-B!V51)/(I!W80+H!W62)</f>
        <v>1.9391620460119698E-3</v>
      </c>
      <c r="X48" s="134">
        <f>+(A!V51-B!W51)/(I!X80+H!X62)</f>
        <v>-1.3509878039829782E-3</v>
      </c>
      <c r="Y48" s="133">
        <f>+(A!W51-B!X51)/(I!Y80+H!Y62)</f>
        <v>4.5752650089865175E-3</v>
      </c>
      <c r="Z48" s="134">
        <f>+(A!X51-B!Y51)/(I!Z80+H!Z62)</f>
        <v>1.1928942536858844E-2</v>
      </c>
      <c r="AA48" s="133">
        <f>+(A!Y51-B!Z51)/(I!AA80+H!AA62)</f>
        <v>9.5908417406865148E-3</v>
      </c>
    </row>
    <row r="49" spans="4:27" x14ac:dyDescent="0.25">
      <c r="D49" s="151" t="s">
        <v>22</v>
      </c>
      <c r="E49" s="152"/>
      <c r="F49" s="132">
        <f>+(A!D52-B!E52)/(I!F81+H!F63)</f>
        <v>2.3650492726248511E-2</v>
      </c>
      <c r="G49" s="133">
        <f>+(A!E52-B!F52)/(I!G81+H!G63)</f>
        <v>2.4356558328931546E-2</v>
      </c>
      <c r="H49" s="134">
        <f>+(A!F52-B!G52)/(I!H81+H!H63)</f>
        <v>2.1961236882722973E-2</v>
      </c>
      <c r="I49" s="133">
        <f>+(A!G52-B!H52)/(I!I81+H!I63)</f>
        <v>1.7282580016088997E-2</v>
      </c>
      <c r="J49" s="134">
        <f>+(A!H52-B!I52)/(I!J81+H!J63)</f>
        <v>1.4772617397162567E-2</v>
      </c>
      <c r="K49" s="133">
        <f>+(A!I52-B!J52)/(I!K81+H!K63)</f>
        <v>1.2812599108779211E-2</v>
      </c>
      <c r="L49" s="134">
        <f>+(A!J52-B!K52)/(I!L81+H!L63)</f>
        <v>1.2750620554510074E-2</v>
      </c>
      <c r="M49" s="133">
        <f>+(A!K52-B!L52)/(I!M81+H!M63)</f>
        <v>9.1969280267139436E-3</v>
      </c>
      <c r="N49" s="134">
        <f>+(A!L52-B!M52)/(I!N81+H!N63)</f>
        <v>9.5348205614265193E-3</v>
      </c>
      <c r="O49" s="133">
        <f>+(A!M52-B!N52)/(I!O81+H!O63)</f>
        <v>9.3977152762691717E-3</v>
      </c>
      <c r="P49" s="134">
        <f>+(A!N52-B!O52)/(I!P81+H!P63)</f>
        <v>5.8440683528806943E-3</v>
      </c>
      <c r="Q49" s="133">
        <f>+(A!O52-B!P52)/(I!Q81+H!Q63)</f>
        <v>2.4275389617654012E-3</v>
      </c>
      <c r="R49" s="134">
        <f>+(A!P52-B!Q52)/(I!R81+H!R63)</f>
        <v>4.6574025010687262E-3</v>
      </c>
      <c r="S49" s="133">
        <f>+(A!Q52-B!R52)/(I!S81+H!S63)</f>
        <v>2.0258229928780793E-3</v>
      </c>
      <c r="T49" s="134">
        <f>+(A!R52-B!S52)/(I!T81+H!T63)</f>
        <v>2.9215214503585875E-3</v>
      </c>
      <c r="U49" s="133">
        <f>+(A!S52-B!T52)/(I!U81+H!U63)</f>
        <v>2.8647076240205156E-3</v>
      </c>
      <c r="V49" s="134">
        <f>+(A!T52-B!U52)/(I!V81+H!V63)</f>
        <v>1.6047364505681807E-3</v>
      </c>
      <c r="W49" s="133">
        <f>+(A!U52-B!V52)/(I!W81+H!W63)</f>
        <v>2.2220623043918736E-3</v>
      </c>
      <c r="X49" s="134">
        <f>+(A!V52-B!W52)/(I!X81+H!X63)</f>
        <v>4.9585767941233748E-3</v>
      </c>
      <c r="Y49" s="133">
        <f>+(A!W52-B!X52)/(I!Y81+H!Y63)</f>
        <v>1.8908941777971598E-3</v>
      </c>
      <c r="Z49" s="134">
        <f>+(A!X52-B!Y52)/(I!Z81+H!Z63)</f>
        <v>4.4091142322378084E-3</v>
      </c>
      <c r="AA49" s="133">
        <f>+(A!Y52-B!Z52)/(I!AA81+H!AA63)</f>
        <v>5.8377097880870253E-3</v>
      </c>
    </row>
    <row r="50" spans="4:27" x14ac:dyDescent="0.25">
      <c r="D50" s="144" t="s">
        <v>23</v>
      </c>
      <c r="E50" s="145"/>
      <c r="F50" s="132">
        <f>+(A!D53-B!E53)/(I!F82+H!F64)</f>
        <v>-3.7525402130486763E-3</v>
      </c>
      <c r="G50" s="133">
        <f>+(A!E53-B!F53)/(I!G82+H!G64)</f>
        <v>-6.7178183061577454E-3</v>
      </c>
      <c r="H50" s="134">
        <f>+(A!F53-B!G53)/(I!H82+H!H64)</f>
        <v>-6.1352254737066757E-3</v>
      </c>
      <c r="I50" s="133">
        <f>+(A!G53-B!H53)/(I!I82+H!I64)</f>
        <v>-4.8078949549345178E-3</v>
      </c>
      <c r="J50" s="134">
        <f>+(A!H53-B!I53)/(I!J82+H!J64)</f>
        <v>-9.4056346989556238E-3</v>
      </c>
      <c r="K50" s="133">
        <f>+(A!I53-B!J53)/(I!K82+H!K64)</f>
        <v>-8.2363020574985606E-3</v>
      </c>
      <c r="L50" s="134">
        <f>+(A!J53-B!K53)/(I!L82+H!L64)</f>
        <v>-8.6330409019683505E-3</v>
      </c>
      <c r="M50" s="133">
        <f>+(A!K53-B!L53)/(I!M82+H!M64)</f>
        <v>-9.9543057408888053E-3</v>
      </c>
      <c r="N50" s="134">
        <f>+(A!L53-B!M53)/(I!N82+H!N64)</f>
        <v>-9.6927273282688877E-3</v>
      </c>
      <c r="O50" s="133">
        <f>+(A!M53-B!N53)/(I!O82+H!O64)</f>
        <v>-6.3355942324547941E-3</v>
      </c>
      <c r="P50" s="134">
        <f>+(A!N53-B!O53)/(I!P82+H!P64)</f>
        <v>-1.1513216976185627E-2</v>
      </c>
      <c r="Q50" s="133">
        <f>+(A!O53-B!P53)/(I!Q82+H!Q64)</f>
        <v>-1.7951227918876295E-2</v>
      </c>
      <c r="R50" s="134">
        <f>+(A!P53-B!Q53)/(I!R82+H!R64)</f>
        <v>-1.8796944842533917E-2</v>
      </c>
      <c r="S50" s="133">
        <f>+(A!Q53-B!R53)/(I!S82+H!S64)</f>
        <v>-1.3980680056500341E-2</v>
      </c>
      <c r="T50" s="134">
        <f>+(A!R53-B!S53)/(I!T82+H!T64)</f>
        <v>-1.6759129524481151E-2</v>
      </c>
      <c r="U50" s="133">
        <f>+(A!S53-B!T53)/(I!U82+H!U64)</f>
        <v>-1.7132190479141055E-2</v>
      </c>
      <c r="V50" s="134">
        <f>+(A!T53-B!U53)/(I!V82+H!V64)</f>
        <v>-1.6683337558439912E-2</v>
      </c>
      <c r="W50" s="133">
        <f>+(A!U53-B!V53)/(I!W82+H!W64)</f>
        <v>-1.6286333931841888E-2</v>
      </c>
      <c r="X50" s="134">
        <f>+(A!V53-B!W53)/(I!X82+H!X64)</f>
        <v>-1.9024211257602723E-2</v>
      </c>
      <c r="Y50" s="133">
        <f>+(A!W53-B!X53)/(I!Y82+H!Y64)</f>
        <v>-1.6072799083815127E-2</v>
      </c>
      <c r="Z50" s="134">
        <f>+(A!X53-B!Y53)/(I!Z82+H!Z64)</f>
        <v>-1.3032662462847917E-2</v>
      </c>
      <c r="AA50" s="133">
        <f>+(A!Y53-B!Z53)/(I!AA82+H!AA64)</f>
        <v>-1.6384583611936846E-2</v>
      </c>
    </row>
    <row r="51" spans="4:27" x14ac:dyDescent="0.25">
      <c r="D51" s="151" t="s">
        <v>24</v>
      </c>
      <c r="E51" s="152"/>
      <c r="F51" s="132">
        <f>+(A!D54-B!E54)/(I!F83+H!F65)</f>
        <v>-4.0832585596708342E-3</v>
      </c>
      <c r="G51" s="133">
        <f>+(A!E54-B!F54)/(I!G83+H!G65)</f>
        <v>-3.1933927806046653E-3</v>
      </c>
      <c r="H51" s="134">
        <f>+(A!F54-B!G54)/(I!H83+H!H65)</f>
        <v>-3.7478998359751509E-3</v>
      </c>
      <c r="I51" s="133">
        <f>+(A!G54-B!H54)/(I!I83+H!I65)</f>
        <v>-2.1881541007380376E-3</v>
      </c>
      <c r="J51" s="134">
        <f>+(A!H54-B!I54)/(I!J83+H!J65)</f>
        <v>-3.1580939771851755E-3</v>
      </c>
      <c r="K51" s="133">
        <f>+(A!I54-B!J54)/(I!K83+H!K65)</f>
        <v>-3.8830592607784343E-3</v>
      </c>
      <c r="L51" s="134">
        <f>+(A!J54-B!K54)/(I!L83+H!L65)</f>
        <v>-4.1849625454675092E-3</v>
      </c>
      <c r="M51" s="133">
        <f>+(A!K54-B!L54)/(I!M83+H!M65)</f>
        <v>-5.7795792129307312E-3</v>
      </c>
      <c r="N51" s="134">
        <f>+(A!L54-B!M54)/(I!N83+H!N65)</f>
        <v>-6.6744477961066008E-3</v>
      </c>
      <c r="O51" s="133">
        <f>+(A!M54-B!N54)/(I!O83+H!O65)</f>
        <v>-5.1895644228985762E-3</v>
      </c>
      <c r="P51" s="134">
        <f>+(A!N54-B!O54)/(I!P83+H!P65)</f>
        <v>-3.0607386788271411E-3</v>
      </c>
      <c r="Q51" s="133">
        <f>+(A!O54-B!P54)/(I!Q83+H!Q65)</f>
        <v>-3.5497080135434497E-3</v>
      </c>
      <c r="R51" s="134">
        <f>+(A!P54-B!Q54)/(I!R83+H!R65)</f>
        <v>-4.3308001976219423E-3</v>
      </c>
      <c r="S51" s="133">
        <f>+(A!Q54-B!R54)/(I!S83+H!S65)</f>
        <v>-2.0439385120924625E-3</v>
      </c>
      <c r="T51" s="134">
        <f>+(A!R54-B!S54)/(I!T83+H!T65)</f>
        <v>-5.6121161479006656E-4</v>
      </c>
      <c r="U51" s="133">
        <f>+(A!S54-B!T54)/(I!U83+H!U65)</f>
        <v>2.5164573452735468E-4</v>
      </c>
      <c r="V51" s="134">
        <f>+(A!T54-B!U54)/(I!V83+H!V65)</f>
        <v>-6.7475885482508107E-4</v>
      </c>
      <c r="W51" s="133">
        <f>+(A!U54-B!V54)/(I!W83+H!W65)</f>
        <v>-4.7121391389814672E-4</v>
      </c>
      <c r="X51" s="134">
        <f>+(A!V54-B!W54)/(I!X83+H!X65)</f>
        <v>1.5393282300979699E-3</v>
      </c>
      <c r="Y51" s="133">
        <f>+(A!W54-B!X54)/(I!Y83+H!Y65)</f>
        <v>2.7198052054147804E-4</v>
      </c>
      <c r="Z51" s="134">
        <f>+(A!X54-B!Y54)/(I!Z83+H!Z65)</f>
        <v>2.1252662272273183E-3</v>
      </c>
      <c r="AA51" s="133">
        <f>+(A!Y54-B!Z54)/(I!AA83+H!AA65)</f>
        <v>2.6726785605462951E-3</v>
      </c>
    </row>
    <row r="52" spans="4:27" x14ac:dyDescent="0.25">
      <c r="D52" s="144" t="s">
        <v>25</v>
      </c>
      <c r="E52" s="145"/>
      <c r="F52" s="132">
        <f>+(A!D55-B!E55)/(I!F84+H!F66)</f>
        <v>8.1706568492973235E-3</v>
      </c>
      <c r="G52" s="133">
        <f>+(A!E55-B!F55)/(I!G84+H!G66)</f>
        <v>9.8546656934399568E-3</v>
      </c>
      <c r="H52" s="134">
        <f>+(A!F55-B!G55)/(I!H84+H!H66)</f>
        <v>9.0645109458438143E-3</v>
      </c>
      <c r="I52" s="133">
        <f>+(A!G55-B!H55)/(I!I84+H!I66)</f>
        <v>8.5218342959285653E-3</v>
      </c>
      <c r="J52" s="134">
        <f>+(A!H55-B!I55)/(I!J84+H!J66)</f>
        <v>1.1210906121495478E-2</v>
      </c>
      <c r="K52" s="133">
        <f>+(A!I55-B!J55)/(I!K84+H!K66)</f>
        <v>8.7892634120813259E-3</v>
      </c>
      <c r="L52" s="134">
        <f>+(A!J55-B!K55)/(I!L84+H!L66)</f>
        <v>8.4453265574935335E-3</v>
      </c>
      <c r="M52" s="133">
        <f>+(A!K55-B!L55)/(I!M84+H!M66)</f>
        <v>8.939444807245768E-3</v>
      </c>
      <c r="N52" s="134">
        <f>+(A!L55-B!M55)/(I!N84+H!N66)</f>
        <v>6.5035838954874301E-3</v>
      </c>
      <c r="O52" s="133">
        <f>+(A!M55-B!N55)/(I!O84+H!O66)</f>
        <v>9.5888424322966587E-3</v>
      </c>
      <c r="P52" s="134">
        <f>+(A!N55-B!O55)/(I!P84+H!P66)</f>
        <v>7.054062093585574E-3</v>
      </c>
      <c r="Q52" s="133">
        <f>+(A!O55-B!P55)/(I!Q84+H!Q66)</f>
        <v>6.8821181207968218E-3</v>
      </c>
      <c r="R52" s="134">
        <f>+(A!P55-B!Q55)/(I!R84+H!R66)</f>
        <v>4.5434010959897351E-3</v>
      </c>
      <c r="S52" s="133">
        <f>+(A!Q55-B!R55)/(I!S84+H!S66)</f>
        <v>4.640632872853271E-3</v>
      </c>
      <c r="T52" s="134">
        <f>+(A!R55-B!S55)/(I!T84+H!T66)</f>
        <v>4.1383428704703422E-3</v>
      </c>
      <c r="U52" s="133">
        <f>+(A!S55-B!T55)/(I!U84+H!U66)</f>
        <v>6.1020055630169228E-3</v>
      </c>
      <c r="V52" s="134">
        <f>+(A!T55-B!U55)/(I!V84+H!V66)</f>
        <v>4.6609718021855834E-3</v>
      </c>
      <c r="W52" s="133">
        <f>+(A!U55-B!V55)/(I!W84+H!W66)</f>
        <v>5.4823070644759537E-3</v>
      </c>
      <c r="X52" s="134">
        <f>+(A!V55-B!W55)/(I!X84+H!X66)</f>
        <v>4.4024992994064907E-3</v>
      </c>
      <c r="Y52" s="133">
        <f>+(A!W55-B!X55)/(I!Y84+H!Y66)</f>
        <v>5.2690495486079686E-3</v>
      </c>
      <c r="Z52" s="134">
        <f>+(A!X55-B!Y55)/(I!Z84+H!Z66)</f>
        <v>7.3905601190730119E-3</v>
      </c>
      <c r="AA52" s="133">
        <f>+(A!Y55-B!Z55)/(I!AA84+H!AA66)</f>
        <v>8.517154206569965E-3</v>
      </c>
    </row>
    <row r="53" spans="4:27" ht="15.75" thickBot="1" x14ac:dyDescent="0.3">
      <c r="D53" s="153" t="s">
        <v>26</v>
      </c>
      <c r="E53" s="154"/>
      <c r="F53" s="135">
        <f>+(A!D56-B!E56)/(I!F85+H!F67)</f>
        <v>-1.199613477819611E-9</v>
      </c>
      <c r="G53" s="136">
        <f>+(A!E56-B!F56)/(I!G85+H!G67)</f>
        <v>-3.9131620887558424E-9</v>
      </c>
      <c r="H53" s="137">
        <f>+(A!F56-B!G56)/(I!H85+H!H67)</f>
        <v>-3.3412286911177757E-5</v>
      </c>
      <c r="I53" s="136">
        <f>+(A!G56-B!H56)/(I!I85+H!I67)</f>
        <v>-9.9649822989967375E-5</v>
      </c>
      <c r="J53" s="137">
        <f>+(A!H56-B!I56)/(I!J85+H!J67)</f>
        <v>1.5601766166735373E-8</v>
      </c>
      <c r="K53" s="136">
        <f>+(A!I56-B!J56)/(I!K85+H!K67)</f>
        <v>0</v>
      </c>
      <c r="L53" s="137">
        <f>+(A!J56-B!K56)/(I!L85+H!L67)</f>
        <v>-4.8851046912031487E-5</v>
      </c>
      <c r="M53" s="136">
        <f>+(A!K56-B!L56)/(I!M85+H!M67)</f>
        <v>-4.4743339425384567E-4</v>
      </c>
      <c r="N53" s="137">
        <f>+(A!L56-B!M56)/(I!N85+H!N67)</f>
        <v>-8.7960654386130778E-5</v>
      </c>
      <c r="O53" s="136">
        <f>+(A!M56-B!N56)/(I!O85+H!O67)</f>
        <v>-1.2178808955854148E-4</v>
      </c>
      <c r="P53" s="137">
        <f>+(A!N56-B!O56)/(I!P85+H!P67)</f>
        <v>-5.2947980061583348E-5</v>
      </c>
      <c r="Q53" s="136">
        <f>+(A!O56-B!P56)/(I!Q85+H!Q67)</f>
        <v>-3.0076660908216543E-5</v>
      </c>
      <c r="R53" s="137">
        <f>+(A!P56-B!Q56)/(I!R85+H!R67)</f>
        <v>-1.6541032881122383E-4</v>
      </c>
      <c r="S53" s="136">
        <f>+(A!Q56-B!R56)/(I!S85+H!S67)</f>
        <v>-9.5242444466977363E-5</v>
      </c>
      <c r="T53" s="137">
        <f>+(A!R56-B!S56)/(I!T85+H!T67)</f>
        <v>1.9163744216549178E-5</v>
      </c>
      <c r="U53" s="136">
        <f>+(A!S56-B!T56)/(I!U85+H!U67)</f>
        <v>-3.309136539725109E-5</v>
      </c>
      <c r="V53" s="137">
        <f>+(A!T56-B!U56)/(I!V85+H!V67)</f>
        <v>1.9790544577896656E-6</v>
      </c>
      <c r="W53" s="136">
        <f>+(A!U56-B!V56)/(I!W85+H!W67)</f>
        <v>-2.8273375132700868E-5</v>
      </c>
      <c r="X53" s="137">
        <f>+(A!V56-B!W56)/(I!X85+H!X67)</f>
        <v>5.0862159861058122E-5</v>
      </c>
      <c r="Y53" s="136">
        <f>+(A!W56-B!X56)/(I!Y85+H!Y67)</f>
        <v>9.7689266406219058E-6</v>
      </c>
      <c r="Z53" s="137">
        <f>+(A!X56-B!Y56)/(I!Z85+H!Z67)</f>
        <v>4.2653395411582078E-6</v>
      </c>
      <c r="AA53" s="136">
        <f>+(A!Y56-B!Z56)/(I!AA85+H!AA67)</f>
        <v>1.0547680621197193E-4</v>
      </c>
    </row>
    <row r="54" spans="4:27" x14ac:dyDescent="0.25">
      <c r="D54" s="1" t="s">
        <v>60</v>
      </c>
    </row>
    <row r="55" spans="4:27" ht="15.75" thickBot="1" x14ac:dyDescent="0.3"/>
    <row r="56" spans="4:27" ht="15.75" thickBot="1" x14ac:dyDescent="0.3">
      <c r="D56" s="8" t="s">
        <v>15</v>
      </c>
      <c r="E56" s="9"/>
      <c r="F56" s="18">
        <v>1995</v>
      </c>
      <c r="G56" s="10">
        <v>1996</v>
      </c>
      <c r="H56" s="18">
        <v>1997</v>
      </c>
      <c r="I56" s="10">
        <v>1998</v>
      </c>
      <c r="J56" s="18">
        <v>1999</v>
      </c>
      <c r="K56" s="10">
        <v>2000</v>
      </c>
      <c r="L56" s="18">
        <v>2001</v>
      </c>
      <c r="M56" s="10">
        <v>2002</v>
      </c>
      <c r="N56" s="18">
        <v>2003</v>
      </c>
      <c r="O56" s="10">
        <v>2004</v>
      </c>
      <c r="P56" s="18">
        <v>2005</v>
      </c>
      <c r="Q56" s="10">
        <v>2006</v>
      </c>
      <c r="R56" s="18">
        <v>2007</v>
      </c>
      <c r="S56" s="10">
        <v>2008</v>
      </c>
      <c r="T56" s="18">
        <v>2009</v>
      </c>
      <c r="U56" s="10">
        <v>2010</v>
      </c>
      <c r="V56" s="18">
        <v>2011</v>
      </c>
      <c r="W56" s="10">
        <v>2012</v>
      </c>
      <c r="X56" s="18">
        <v>2013</v>
      </c>
      <c r="Y56" s="10">
        <v>2014</v>
      </c>
      <c r="Z56" s="18">
        <v>2015</v>
      </c>
      <c r="AA56" s="11">
        <v>2016</v>
      </c>
    </row>
    <row r="57" spans="4:27" ht="15.75" thickBot="1" x14ac:dyDescent="0.3">
      <c r="D57" s="149" t="s">
        <v>16</v>
      </c>
      <c r="E57" s="150"/>
      <c r="F57" s="103">
        <v>13883488.255999999</v>
      </c>
      <c r="G57" s="104">
        <v>13680470.016000001</v>
      </c>
      <c r="H57" s="103">
        <v>15378803.711999999</v>
      </c>
      <c r="I57" s="104">
        <v>14677125.119999999</v>
      </c>
      <c r="J57" s="103">
        <v>10659186.687999999</v>
      </c>
      <c r="K57" s="104">
        <v>11757001.450999999</v>
      </c>
      <c r="L57" s="103">
        <v>12820352.186000001</v>
      </c>
      <c r="M57" s="104">
        <v>12689965.005999999</v>
      </c>
      <c r="N57" s="103">
        <v>13880612.939999999</v>
      </c>
      <c r="O57" s="104">
        <v>17099536.991999999</v>
      </c>
      <c r="P57" s="103">
        <v>21204162.067000002</v>
      </c>
      <c r="Q57" s="104">
        <v>26162439.964000002</v>
      </c>
      <c r="R57" s="103">
        <v>32897045.324999999</v>
      </c>
      <c r="S57" s="104">
        <v>39668840.244999997</v>
      </c>
      <c r="T57" s="103">
        <v>32897671.469999999</v>
      </c>
      <c r="U57" s="104">
        <v>40682507.645999998</v>
      </c>
      <c r="V57" s="103">
        <v>54674822.112999998</v>
      </c>
      <c r="W57" s="104">
        <v>58087854.464000002</v>
      </c>
      <c r="X57" s="103">
        <v>59381196.537</v>
      </c>
      <c r="Y57" s="104">
        <v>64027609.807999998</v>
      </c>
      <c r="Z57" s="103">
        <v>54035533.652999997</v>
      </c>
      <c r="AA57" s="105">
        <v>44831142.873999998</v>
      </c>
    </row>
    <row r="58" spans="4:27" x14ac:dyDescent="0.25">
      <c r="D58" s="144" t="s">
        <v>17</v>
      </c>
      <c r="E58" s="145"/>
      <c r="F58" s="106">
        <v>1059003.3529999999</v>
      </c>
      <c r="G58" s="107">
        <v>1388221.4990000001</v>
      </c>
      <c r="H58" s="106">
        <v>1385154.602</v>
      </c>
      <c r="I58" s="107">
        <v>1402805.66</v>
      </c>
      <c r="J58" s="106">
        <v>1075103.058</v>
      </c>
      <c r="K58" s="107">
        <v>1115048.2949999999</v>
      </c>
      <c r="L58" s="106">
        <v>1201348.7849999999</v>
      </c>
      <c r="M58" s="107">
        <v>1206032.7879999999</v>
      </c>
      <c r="N58" s="106">
        <v>1197608.871</v>
      </c>
      <c r="O58" s="107">
        <v>1374285.8259999999</v>
      </c>
      <c r="P58" s="106">
        <v>1485158.7860000001</v>
      </c>
      <c r="Q58" s="107">
        <v>1890249.9850000001</v>
      </c>
      <c r="R58" s="106">
        <v>2513325.048</v>
      </c>
      <c r="S58" s="107">
        <v>3344757.426</v>
      </c>
      <c r="T58" s="106">
        <v>2808656.2429999998</v>
      </c>
      <c r="U58" s="107">
        <v>3183462.34</v>
      </c>
      <c r="V58" s="106">
        <v>4121230.5290000001</v>
      </c>
      <c r="W58" s="107">
        <v>4825274.6390000004</v>
      </c>
      <c r="X58" s="106">
        <v>4847604.4359999998</v>
      </c>
      <c r="Y58" s="107">
        <v>4888451.95</v>
      </c>
      <c r="Z58" s="106">
        <v>4460743.5199999996</v>
      </c>
      <c r="AA58" s="108">
        <v>4538959.7549999999</v>
      </c>
    </row>
    <row r="59" spans="4:27" x14ac:dyDescent="0.25">
      <c r="D59" s="151" t="s">
        <v>18</v>
      </c>
      <c r="E59" s="152"/>
      <c r="F59" s="109">
        <v>64571.411</v>
      </c>
      <c r="G59" s="110">
        <v>85870.33</v>
      </c>
      <c r="H59" s="109">
        <v>100703.848</v>
      </c>
      <c r="I59" s="110">
        <v>90012.235000000001</v>
      </c>
      <c r="J59" s="109">
        <v>102118.345</v>
      </c>
      <c r="K59" s="110">
        <v>76908.659</v>
      </c>
      <c r="L59" s="109">
        <v>98757.85</v>
      </c>
      <c r="M59" s="110">
        <v>83622.975000000006</v>
      </c>
      <c r="N59" s="109">
        <v>91223.023000000001</v>
      </c>
      <c r="O59" s="110">
        <v>118649.251</v>
      </c>
      <c r="P59" s="109">
        <v>93744.350999999995</v>
      </c>
      <c r="Q59" s="110">
        <v>104619.52899999999</v>
      </c>
      <c r="R59" s="109">
        <v>129444.42600000001</v>
      </c>
      <c r="S59" s="110">
        <v>130126.861</v>
      </c>
      <c r="T59" s="109">
        <v>114201.489</v>
      </c>
      <c r="U59" s="110">
        <v>126803.3</v>
      </c>
      <c r="V59" s="109">
        <v>159474.72200000001</v>
      </c>
      <c r="W59" s="110">
        <v>243603.16899999999</v>
      </c>
      <c r="X59" s="109">
        <v>264352.54300000001</v>
      </c>
      <c r="Y59" s="110">
        <v>277838.38199999998</v>
      </c>
      <c r="Z59" s="109">
        <v>362454.96399999998</v>
      </c>
      <c r="AA59" s="111">
        <v>480806.98200000002</v>
      </c>
    </row>
    <row r="60" spans="4:27" x14ac:dyDescent="0.25">
      <c r="D60" s="144" t="s">
        <v>19</v>
      </c>
      <c r="E60" s="145"/>
      <c r="F60" s="106">
        <v>493431.37300000002</v>
      </c>
      <c r="G60" s="107">
        <v>482098.46299999999</v>
      </c>
      <c r="H60" s="106">
        <v>529412.29</v>
      </c>
      <c r="I60" s="107">
        <v>442458.88699999999</v>
      </c>
      <c r="J60" s="106">
        <v>359748.18400000001</v>
      </c>
      <c r="K60" s="107">
        <v>487214.397</v>
      </c>
      <c r="L60" s="106">
        <v>439788.45699999999</v>
      </c>
      <c r="M60" s="107">
        <v>479874.89399999997</v>
      </c>
      <c r="N60" s="106">
        <v>524661.696</v>
      </c>
      <c r="O60" s="107">
        <v>557112.75699999998</v>
      </c>
      <c r="P60" s="106">
        <v>564595.853</v>
      </c>
      <c r="Q60" s="107">
        <v>681088.94900000002</v>
      </c>
      <c r="R60" s="106">
        <v>778156.38699999999</v>
      </c>
      <c r="S60" s="107">
        <v>920157.41799999995</v>
      </c>
      <c r="T60" s="106">
        <v>669918.46900000004</v>
      </c>
      <c r="U60" s="107">
        <v>861231.94900000002</v>
      </c>
      <c r="V60" s="106">
        <v>1009258.7709999999</v>
      </c>
      <c r="W60" s="107">
        <v>936071.64500000002</v>
      </c>
      <c r="X60" s="106">
        <v>913587.92500000005</v>
      </c>
      <c r="Y60" s="107">
        <v>942299.83799999999</v>
      </c>
      <c r="Z60" s="106">
        <v>866797.01</v>
      </c>
      <c r="AA60" s="108">
        <v>784473.098</v>
      </c>
    </row>
    <row r="61" spans="4:27" x14ac:dyDescent="0.25">
      <c r="D61" s="151" t="s">
        <v>20</v>
      </c>
      <c r="E61" s="152"/>
      <c r="F61" s="109">
        <v>387031.89199999999</v>
      </c>
      <c r="G61" s="110">
        <v>360688.93300000002</v>
      </c>
      <c r="H61" s="109">
        <v>451595.69400000002</v>
      </c>
      <c r="I61" s="110">
        <v>313823.27799999999</v>
      </c>
      <c r="J61" s="109">
        <v>262833.68</v>
      </c>
      <c r="K61" s="110">
        <v>241248.774</v>
      </c>
      <c r="L61" s="109">
        <v>196857.03400000001</v>
      </c>
      <c r="M61" s="110">
        <v>195922.22399999999</v>
      </c>
      <c r="N61" s="109">
        <v>244247.329</v>
      </c>
      <c r="O61" s="110">
        <v>267989.94699999999</v>
      </c>
      <c r="P61" s="109">
        <v>551262.28799999994</v>
      </c>
      <c r="Q61" s="110">
        <v>687232.44499999995</v>
      </c>
      <c r="R61" s="109">
        <v>913700.46200000006</v>
      </c>
      <c r="S61" s="110">
        <v>1814455.675</v>
      </c>
      <c r="T61" s="109">
        <v>1238418.93</v>
      </c>
      <c r="U61" s="110">
        <v>2080267.061</v>
      </c>
      <c r="V61" s="109">
        <v>3853231.4730000002</v>
      </c>
      <c r="W61" s="110">
        <v>5659974.0049999999</v>
      </c>
      <c r="X61" s="109">
        <v>6386699.7139999997</v>
      </c>
      <c r="Y61" s="110">
        <v>7554372.9469999997</v>
      </c>
      <c r="Z61" s="109">
        <v>5132630.2249999996</v>
      </c>
      <c r="AA61" s="111">
        <v>3832058.2749999999</v>
      </c>
    </row>
    <row r="62" spans="4:27" x14ac:dyDescent="0.25">
      <c r="D62" s="144" t="s">
        <v>21</v>
      </c>
      <c r="E62" s="145"/>
      <c r="F62" s="106">
        <v>122775.674</v>
      </c>
      <c r="G62" s="107">
        <v>140226.351</v>
      </c>
      <c r="H62" s="106">
        <v>119647.53599999999</v>
      </c>
      <c r="I62" s="107">
        <v>166770.43400000001</v>
      </c>
      <c r="J62" s="106">
        <v>128109.378</v>
      </c>
      <c r="K62" s="107">
        <v>117547.1</v>
      </c>
      <c r="L62" s="106">
        <v>105652.53599999999</v>
      </c>
      <c r="M62" s="107">
        <v>115282.681</v>
      </c>
      <c r="N62" s="106">
        <v>149218.38399999999</v>
      </c>
      <c r="O62" s="107">
        <v>173374.75200000001</v>
      </c>
      <c r="P62" s="106">
        <v>163269.568</v>
      </c>
      <c r="Q62" s="107">
        <v>171002.42499999999</v>
      </c>
      <c r="R62" s="106">
        <v>236318.019</v>
      </c>
      <c r="S62" s="107">
        <v>407619.75900000002</v>
      </c>
      <c r="T62" s="106">
        <v>289370.70699999999</v>
      </c>
      <c r="U62" s="107">
        <v>454537.19</v>
      </c>
      <c r="V62" s="106">
        <v>611455.09400000004</v>
      </c>
      <c r="W62" s="107">
        <v>602641.59299999999</v>
      </c>
      <c r="X62" s="106">
        <v>500826.34299999999</v>
      </c>
      <c r="Y62" s="107">
        <v>555650.07299999997</v>
      </c>
      <c r="Z62" s="106">
        <v>482593.22100000002</v>
      </c>
      <c r="AA62" s="108">
        <v>588183.75199999998</v>
      </c>
    </row>
    <row r="63" spans="4:27" x14ac:dyDescent="0.25">
      <c r="D63" s="151" t="s">
        <v>22</v>
      </c>
      <c r="E63" s="152"/>
      <c r="F63" s="109">
        <v>2514864.5469999998</v>
      </c>
      <c r="G63" s="110">
        <v>2488250.4369999999</v>
      </c>
      <c r="H63" s="109">
        <v>2735844.7059999998</v>
      </c>
      <c r="I63" s="110">
        <v>2733053.6460000002</v>
      </c>
      <c r="J63" s="109">
        <v>2357074.3029999998</v>
      </c>
      <c r="K63" s="110">
        <v>2732465.8539999998</v>
      </c>
      <c r="L63" s="109">
        <v>2783667.8509999998</v>
      </c>
      <c r="M63" s="110">
        <v>2836599.66</v>
      </c>
      <c r="N63" s="109">
        <v>3055469.31</v>
      </c>
      <c r="O63" s="110">
        <v>3693447.483</v>
      </c>
      <c r="P63" s="109">
        <v>4401427.6229999997</v>
      </c>
      <c r="Q63" s="110">
        <v>5230207.1469999999</v>
      </c>
      <c r="R63" s="109">
        <v>6088977.0499999998</v>
      </c>
      <c r="S63" s="110">
        <v>7407698.8870000001</v>
      </c>
      <c r="T63" s="109">
        <v>6123263.4709999999</v>
      </c>
      <c r="U63" s="110">
        <v>7456061.9749999996</v>
      </c>
      <c r="V63" s="109">
        <v>9202692.1400000006</v>
      </c>
      <c r="W63" s="110">
        <v>9833208.7009999994</v>
      </c>
      <c r="X63" s="109">
        <v>10318548.818</v>
      </c>
      <c r="Y63" s="110">
        <v>10785267.879000001</v>
      </c>
      <c r="Z63" s="109">
        <v>10043318.554</v>
      </c>
      <c r="AA63" s="111">
        <v>8954308.5170000009</v>
      </c>
    </row>
    <row r="64" spans="4:27" x14ac:dyDescent="0.25">
      <c r="D64" s="144" t="s">
        <v>23</v>
      </c>
      <c r="E64" s="145"/>
      <c r="F64" s="106">
        <v>2405514.9169999999</v>
      </c>
      <c r="G64" s="107">
        <v>2256821.9300000002</v>
      </c>
      <c r="H64" s="106">
        <v>2487905.3909999998</v>
      </c>
      <c r="I64" s="107">
        <v>2341007.4180000001</v>
      </c>
      <c r="J64" s="106">
        <v>1652493.68</v>
      </c>
      <c r="K64" s="107">
        <v>2106017.1809999999</v>
      </c>
      <c r="L64" s="106">
        <v>2093493.2819999999</v>
      </c>
      <c r="M64" s="107">
        <v>2041621.0819999999</v>
      </c>
      <c r="N64" s="106">
        <v>2186468.3259999999</v>
      </c>
      <c r="O64" s="107">
        <v>2944836.736</v>
      </c>
      <c r="P64" s="106">
        <v>3659480.4279999998</v>
      </c>
      <c r="Q64" s="107">
        <v>4609381.79</v>
      </c>
      <c r="R64" s="106">
        <v>5793730.6540000001</v>
      </c>
      <c r="S64" s="107">
        <v>6713758.6710000001</v>
      </c>
      <c r="T64" s="106">
        <v>4930120.8990000002</v>
      </c>
      <c r="U64" s="107">
        <v>6389495.318</v>
      </c>
      <c r="V64" s="106">
        <v>8551982.5800000001</v>
      </c>
      <c r="W64" s="107">
        <v>8651594.9399999995</v>
      </c>
      <c r="X64" s="106">
        <v>8321242.9879999999</v>
      </c>
      <c r="Y64" s="107">
        <v>9041363.909</v>
      </c>
      <c r="Z64" s="106">
        <v>7581940.1890000002</v>
      </c>
      <c r="AA64" s="108">
        <v>6493445.5609999998</v>
      </c>
    </row>
    <row r="65" spans="4:27" x14ac:dyDescent="0.25">
      <c r="D65" s="151" t="s">
        <v>24</v>
      </c>
      <c r="E65" s="152"/>
      <c r="F65" s="109">
        <v>5184310.301</v>
      </c>
      <c r="G65" s="110">
        <v>5124888.693</v>
      </c>
      <c r="H65" s="109">
        <v>6015035.7929999996</v>
      </c>
      <c r="I65" s="110">
        <v>5669700.5800000001</v>
      </c>
      <c r="J65" s="109">
        <v>3675118.423</v>
      </c>
      <c r="K65" s="110">
        <v>3867022.8730000001</v>
      </c>
      <c r="L65" s="109">
        <v>4745504.3490000004</v>
      </c>
      <c r="M65" s="110">
        <v>4667370.2419999996</v>
      </c>
      <c r="N65" s="109">
        <v>5263917.4529999997</v>
      </c>
      <c r="O65" s="110">
        <v>6656391.8530000001</v>
      </c>
      <c r="P65" s="109">
        <v>8563775.6060000006</v>
      </c>
      <c r="Q65" s="110">
        <v>10508883.044</v>
      </c>
      <c r="R65" s="109">
        <v>13598246.868000001</v>
      </c>
      <c r="S65" s="110">
        <v>15562937.991</v>
      </c>
      <c r="T65" s="109">
        <v>13737789.884</v>
      </c>
      <c r="U65" s="110">
        <v>16272903.119999999</v>
      </c>
      <c r="V65" s="109">
        <v>22262263.298</v>
      </c>
      <c r="W65" s="110">
        <v>21860259.855999999</v>
      </c>
      <c r="X65" s="109">
        <v>22097769.783</v>
      </c>
      <c r="Y65" s="110">
        <v>23715196.859000001</v>
      </c>
      <c r="Z65" s="109">
        <v>19890561.035</v>
      </c>
      <c r="AA65" s="111">
        <v>14740058.65</v>
      </c>
    </row>
    <row r="66" spans="4:27" x14ac:dyDescent="0.25">
      <c r="D66" s="144" t="s">
        <v>25</v>
      </c>
      <c r="E66" s="145"/>
      <c r="F66" s="106">
        <v>992083.56299999997</v>
      </c>
      <c r="G66" s="107">
        <v>1046623.542</v>
      </c>
      <c r="H66" s="106">
        <v>1251799.273</v>
      </c>
      <c r="I66" s="107">
        <v>1257483.2760000001</v>
      </c>
      <c r="J66" s="106">
        <v>928736.09900000005</v>
      </c>
      <c r="K66" s="107">
        <v>991960.34600000002</v>
      </c>
      <c r="L66" s="106">
        <v>1033912.497</v>
      </c>
      <c r="M66" s="107">
        <v>1052853.9110000001</v>
      </c>
      <c r="N66" s="106">
        <v>1093195.936</v>
      </c>
      <c r="O66" s="107">
        <v>1199895.064</v>
      </c>
      <c r="P66" s="106">
        <v>1566451.058</v>
      </c>
      <c r="Q66" s="107">
        <v>2024033.0190000001</v>
      </c>
      <c r="R66" s="106">
        <v>2545160.2059999998</v>
      </c>
      <c r="S66" s="107">
        <v>3044256.6830000002</v>
      </c>
      <c r="T66" s="106">
        <v>2717235.6430000002</v>
      </c>
      <c r="U66" s="107">
        <v>3520190.088</v>
      </c>
      <c r="V66" s="106">
        <v>4399797.0870000003</v>
      </c>
      <c r="W66" s="107">
        <v>4917366.7120000003</v>
      </c>
      <c r="X66" s="106">
        <v>5078034.9970000004</v>
      </c>
      <c r="Y66" s="107">
        <v>5604403.3789999997</v>
      </c>
      <c r="Z66" s="106">
        <v>4597374.8760000002</v>
      </c>
      <c r="AA66" s="108">
        <v>3903629.28</v>
      </c>
    </row>
    <row r="67" spans="4:27" ht="15.75" thickBot="1" x14ac:dyDescent="0.3">
      <c r="D67" s="153" t="s">
        <v>26</v>
      </c>
      <c r="E67" s="154"/>
      <c r="F67" s="112">
        <v>659901.10199999996</v>
      </c>
      <c r="G67" s="113">
        <v>306779.84899999999</v>
      </c>
      <c r="H67" s="112">
        <v>301704.717</v>
      </c>
      <c r="I67" s="113">
        <v>260009.761</v>
      </c>
      <c r="J67" s="112">
        <v>117851.645</v>
      </c>
      <c r="K67" s="113">
        <v>21567.971000000001</v>
      </c>
      <c r="L67" s="112">
        <v>121369.545</v>
      </c>
      <c r="M67" s="113">
        <v>10784.549000000001</v>
      </c>
      <c r="N67" s="112">
        <v>74602.611999999994</v>
      </c>
      <c r="O67" s="113">
        <v>113553.323</v>
      </c>
      <c r="P67" s="112">
        <v>154996.55300000001</v>
      </c>
      <c r="Q67" s="113">
        <v>255741.80900000001</v>
      </c>
      <c r="R67" s="112">
        <v>299986.38900000002</v>
      </c>
      <c r="S67" s="113">
        <v>323071.04100000003</v>
      </c>
      <c r="T67" s="112">
        <v>268695.91499999998</v>
      </c>
      <c r="U67" s="113">
        <v>337555.48599999998</v>
      </c>
      <c r="V67" s="112">
        <v>503436.58600000001</v>
      </c>
      <c r="W67" s="113">
        <v>557859.36899999995</v>
      </c>
      <c r="X67" s="112">
        <v>652529.09600000002</v>
      </c>
      <c r="Y67" s="113">
        <v>662764.68400000001</v>
      </c>
      <c r="Z67" s="112">
        <v>617120.11300000001</v>
      </c>
      <c r="AA67" s="114">
        <v>515219.05499999999</v>
      </c>
    </row>
    <row r="68" spans="4:27" x14ac:dyDescent="0.25">
      <c r="D68" s="1" t="s">
        <v>59</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86"/>
  <sheetViews>
    <sheetView showGridLines="0" workbookViewId="0">
      <selection activeCell="D71" sqref="D71"/>
    </sheetView>
  </sheetViews>
  <sheetFormatPr baseColWidth="10" defaultRowHeight="15" x14ac:dyDescent="0.25"/>
  <cols>
    <col min="5" max="5" width="20.7109375" customWidth="1"/>
    <col min="6" max="27" width="17.85546875" customWidth="1"/>
  </cols>
  <sheetData>
    <row r="7" spans="2:5" x14ac:dyDescent="0.25">
      <c r="B7" s="146" t="s">
        <v>47</v>
      </c>
      <c r="C7" s="157"/>
      <c r="D7" s="157"/>
      <c r="E7" s="157"/>
    </row>
    <row r="8" spans="2:5" x14ac:dyDescent="0.25">
      <c r="B8" s="157"/>
      <c r="C8" s="157"/>
      <c r="D8" s="157"/>
      <c r="E8" s="157"/>
    </row>
    <row r="9" spans="2:5" x14ac:dyDescent="0.25">
      <c r="B9" s="157"/>
      <c r="C9" s="157"/>
      <c r="D9" s="157"/>
      <c r="E9" s="157"/>
    </row>
    <row r="10" spans="2:5" x14ac:dyDescent="0.25">
      <c r="B10" s="157"/>
      <c r="C10" s="157"/>
      <c r="D10" s="157"/>
      <c r="E10" s="157"/>
    </row>
    <row r="11" spans="2:5" x14ac:dyDescent="0.25">
      <c r="B11" s="157"/>
      <c r="C11" s="157"/>
      <c r="D11" s="157"/>
      <c r="E11" s="157"/>
    </row>
    <row r="12" spans="2:5" x14ac:dyDescent="0.25">
      <c r="B12" s="157"/>
      <c r="C12" s="157"/>
      <c r="D12" s="157"/>
      <c r="E12" s="157"/>
    </row>
    <row r="13" spans="2:5" x14ac:dyDescent="0.25">
      <c r="B13" s="157"/>
      <c r="C13" s="157"/>
      <c r="D13" s="157"/>
      <c r="E13" s="157"/>
    </row>
    <row r="14" spans="2:5" x14ac:dyDescent="0.25">
      <c r="B14" s="157"/>
      <c r="C14" s="157"/>
      <c r="D14" s="157"/>
      <c r="E14" s="157"/>
    </row>
    <row r="15" spans="2:5" x14ac:dyDescent="0.25">
      <c r="B15" s="157"/>
      <c r="C15" s="157"/>
      <c r="D15" s="157"/>
      <c r="E15" s="157"/>
    </row>
    <row r="16" spans="2:5" x14ac:dyDescent="0.25">
      <c r="B16" s="157"/>
      <c r="C16" s="157"/>
      <c r="D16" s="157"/>
      <c r="E16" s="157"/>
    </row>
    <row r="17" spans="2:15" x14ac:dyDescent="0.25">
      <c r="B17" s="147" t="s">
        <v>3</v>
      </c>
      <c r="C17" s="147"/>
      <c r="D17" s="147"/>
      <c r="G17" s="147" t="s">
        <v>3</v>
      </c>
      <c r="H17" s="147"/>
      <c r="I17" s="147"/>
      <c r="M17" s="147" t="s">
        <v>3</v>
      </c>
      <c r="N17" s="147"/>
      <c r="O17" s="147"/>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90" t="s">
        <v>27</v>
      </c>
      <c r="E46" s="191"/>
      <c r="F46" s="68"/>
      <c r="G46" s="92"/>
      <c r="H46" s="68"/>
      <c r="I46" s="92"/>
      <c r="J46" s="68"/>
      <c r="K46" s="92"/>
      <c r="L46" s="68"/>
      <c r="M46" s="92"/>
      <c r="N46" s="68"/>
      <c r="O46" s="92"/>
      <c r="P46" s="68"/>
      <c r="Q46" s="92"/>
      <c r="R46" s="68"/>
      <c r="S46" s="92"/>
      <c r="T46" s="68"/>
      <c r="U46" s="92"/>
      <c r="V46" s="68"/>
      <c r="W46" s="92"/>
      <c r="X46" s="68"/>
      <c r="Y46" s="92"/>
      <c r="Z46" s="68"/>
      <c r="AA46" s="93"/>
    </row>
    <row r="47" spans="4:27" x14ac:dyDescent="0.25">
      <c r="D47" s="186" t="s">
        <v>17</v>
      </c>
      <c r="E47" s="187"/>
      <c r="F47" s="117">
        <f>+(A!D47/A!$D$46)/(I!F76/I!$F$75)</f>
        <v>5.484021312080347E-2</v>
      </c>
      <c r="G47" s="117">
        <f>+(A!E47/A!$D$46)/(I!G76/I!$F$75)</f>
        <v>8.5292332225445092E-2</v>
      </c>
      <c r="H47" s="117">
        <f>+(A!F47/A!$D$46)/(I!H76/I!$F$75)</f>
        <v>0.32760510799575843</v>
      </c>
      <c r="I47" s="117">
        <f>+(A!G47/A!$D$46)/(I!I76/I!$F$75)</f>
        <v>0.19024862884502799</v>
      </c>
      <c r="J47" s="117">
        <f>+(A!H47/A!$D$46)/(I!J76/I!$F$75)</f>
        <v>0.38805061765667387</v>
      </c>
      <c r="K47" s="117">
        <f>+(A!I47/A!$D$46)/(I!K76/I!$F$75)</f>
        <v>0.63426082328256872</v>
      </c>
      <c r="L47" s="117">
        <f>+(A!J47/A!$D$46)/(I!L76/I!$F$75)</f>
        <v>0.58259047995528712</v>
      </c>
      <c r="M47" s="117">
        <f>+(A!K47/A!$D$46)/(I!M76/I!$F$75)</f>
        <v>0.99503499975630538</v>
      </c>
      <c r="N47" s="117">
        <f>+(A!L47/A!$D$46)/(I!N76/I!$F$75)</f>
        <v>0.92645378776986409</v>
      </c>
      <c r="O47" s="117">
        <f>+(A!M47/A!$D$46)/(I!O76/I!$F$75)</f>
        <v>1.1555258051339274</v>
      </c>
      <c r="P47" s="117">
        <f>+(A!N47/A!$D$46)/(I!P76/I!$F$75)</f>
        <v>0.84775912171055079</v>
      </c>
      <c r="Q47" s="117">
        <f>+(A!O47/A!$D$46)/(I!Q76/I!$F$75)</f>
        <v>0.99592937101118095</v>
      </c>
      <c r="R47" s="117">
        <f>+(A!P47/A!$D$46)/(I!R76/I!$F$75)</f>
        <v>1.0172426728610406</v>
      </c>
      <c r="S47" s="117">
        <f>+(A!Q47/A!$D$46)/(I!S76/I!$F$75)</f>
        <v>0.94896908643767564</v>
      </c>
      <c r="T47" s="117">
        <f>+(A!R47/A!$D$46)/(I!T76/I!$F$75)</f>
        <v>1.2968548755985827</v>
      </c>
      <c r="U47" s="117">
        <f>+(A!S47/A!$D$46)/(I!U76/I!$F$75)</f>
        <v>2.2555233369750516</v>
      </c>
      <c r="V47" s="117">
        <f>+(A!T47/A!$D$46)/(I!V76/I!$F$75)</f>
        <v>2.5609820373985452</v>
      </c>
      <c r="W47" s="117">
        <f>+(A!U47/A!$D$46)/(I!W76/I!$F$75)</f>
        <v>2.535870310655997</v>
      </c>
      <c r="X47" s="117">
        <f>+(A!V47/A!$D$46)/(I!X76/I!$F$75)</f>
        <v>1.4527912553975364</v>
      </c>
      <c r="Y47" s="117">
        <f>+(A!W47/A!$D$46)/(I!Y76/I!$F$75)</f>
        <v>1.5701456383016386</v>
      </c>
      <c r="Z47" s="117">
        <f>+(A!X47/A!$D$46)/(I!Z76/I!$F$75)</f>
        <v>1.3292069254743673</v>
      </c>
      <c r="AA47" s="117">
        <f>+(A!Y47/A!$D$46)/(I!AA76/I!$F$75)</f>
        <v>0.77914628415331699</v>
      </c>
    </row>
    <row r="48" spans="4:27" x14ac:dyDescent="0.25">
      <c r="D48" s="188" t="s">
        <v>18</v>
      </c>
      <c r="E48" s="189"/>
      <c r="F48" s="102">
        <f>+(A!D48/A!$D$46)/(I!F77/I!$F$75)</f>
        <v>9.3467706753461444E-2</v>
      </c>
      <c r="G48" s="102">
        <f>+(A!E48/A!$D$46)/(I!G77/I!$F$75)</f>
        <v>0.13029662614786985</v>
      </c>
      <c r="H48" s="102">
        <f>+(A!F48/A!$D$46)/(I!H77/I!$F$75)</f>
        <v>0.10916257309104462</v>
      </c>
      <c r="I48" s="102">
        <f>+(A!G48/A!$D$46)/(I!I77/I!$F$75)</f>
        <v>1.8586196506366874</v>
      </c>
      <c r="J48" s="102">
        <f>+(A!H48/A!$D$46)/(I!J77/I!$F$75)</f>
        <v>1.0352745195137487</v>
      </c>
      <c r="K48" s="102">
        <f>+(A!I48/A!$D$46)/(I!K77/I!$F$75)</f>
        <v>0.98179829012234165</v>
      </c>
      <c r="L48" s="102">
        <f>+(A!J48/A!$D$46)/(I!L77/I!$F$75)</f>
        <v>3.764433096038472E-2</v>
      </c>
      <c r="M48" s="102">
        <f>+(A!K48/A!$D$46)/(I!M77/I!$F$75)</f>
        <v>0.28477347671650333</v>
      </c>
      <c r="N48" s="102">
        <f>+(A!L48/A!$D$46)/(I!N77/I!$F$75)</f>
        <v>3.8777385667278612E-2</v>
      </c>
      <c r="O48" s="102">
        <f>+(A!M48/A!$D$46)/(I!O77/I!$F$75)</f>
        <v>9.9501232767691378E-2</v>
      </c>
      <c r="P48" s="102">
        <f>+(A!N48/A!$D$46)/(I!P77/I!$F$75)</f>
        <v>0.31526449286045743</v>
      </c>
      <c r="Q48" s="102">
        <f>+(A!O48/A!$D$46)/(I!Q77/I!$F$75)</f>
        <v>0.48231440983192087</v>
      </c>
      <c r="R48" s="102">
        <f>+(A!P48/A!$D$46)/(I!R77/I!$F$75)</f>
        <v>0.41984933151932141</v>
      </c>
      <c r="S48" s="102">
        <f>+(A!Q48/A!$D$46)/(I!S77/I!$F$75)</f>
        <v>0.13830857462558802</v>
      </c>
      <c r="T48" s="102">
        <f>+(A!R48/A!$D$46)/(I!T77/I!$F$75)</f>
        <v>0.15267149254672555</v>
      </c>
      <c r="U48" s="102">
        <f>+(A!S48/A!$D$46)/(I!U77/I!$F$75)</f>
        <v>0.52788144536621284</v>
      </c>
      <c r="V48" s="102">
        <f>+(A!T48/A!$D$46)/(I!V77/I!$F$75)</f>
        <v>1.3422615703749754</v>
      </c>
      <c r="W48" s="102">
        <f>+(A!U48/A!$D$46)/(I!W77/I!$F$75)</f>
        <v>5.4409563576330564</v>
      </c>
      <c r="X48" s="102">
        <f>+(A!V48/A!$D$46)/(I!X77/I!$F$75)</f>
        <v>4.05788074521175</v>
      </c>
      <c r="Y48" s="102">
        <f>+(A!W48/A!$D$46)/(I!Y77/I!$F$75)</f>
        <v>8.5374668534260358</v>
      </c>
      <c r="Z48" s="102">
        <f>+(A!X48/A!$D$46)/(I!Z77/I!$F$75)</f>
        <v>14.440504672412272</v>
      </c>
      <c r="AA48" s="102">
        <f>+(A!Y48/A!$D$46)/(I!AA77/I!$F$75)</f>
        <v>15.151897939898285</v>
      </c>
    </row>
    <row r="49" spans="4:27" x14ac:dyDescent="0.25">
      <c r="D49" s="186" t="s">
        <v>19</v>
      </c>
      <c r="E49" s="187"/>
      <c r="F49" s="102">
        <f>+(A!D49/A!$D$46)/(I!F78/I!$F$75)</f>
        <v>0.12903078088896294</v>
      </c>
      <c r="G49" s="102">
        <f>+(A!E49/A!$D$46)/(I!G78/I!$F$75)</f>
        <v>6.7712397450777867E-2</v>
      </c>
      <c r="H49" s="102">
        <f>+(A!F49/A!$D$46)/(I!H78/I!$F$75)</f>
        <v>0.1064442661535725</v>
      </c>
      <c r="I49" s="102">
        <f>+(A!G49/A!$D$46)/(I!I78/I!$F$75)</f>
        <v>0.1144210584645004</v>
      </c>
      <c r="J49" s="102">
        <f>+(A!H49/A!$D$46)/(I!J78/I!$F$75)</f>
        <v>5.1497327206662606E-2</v>
      </c>
      <c r="K49" s="102">
        <f>+(A!I49/A!$D$46)/(I!K78/I!$F$75)</f>
        <v>7.8278335518007558E-2</v>
      </c>
      <c r="L49" s="102">
        <f>+(A!J49/A!$D$46)/(I!L78/I!$F$75)</f>
        <v>8.8434394684534276E-2</v>
      </c>
      <c r="M49" s="102">
        <f>+(A!K49/A!$D$46)/(I!M78/I!$F$75)</f>
        <v>5.1811616773710996E-2</v>
      </c>
      <c r="N49" s="102">
        <f>+(A!L49/A!$D$46)/(I!N78/I!$F$75)</f>
        <v>4.4759517295178679E-2</v>
      </c>
      <c r="O49" s="102">
        <f>+(A!M49/A!$D$46)/(I!O78/I!$F$75)</f>
        <v>3.9704985672344269E-2</v>
      </c>
      <c r="P49" s="102">
        <f>+(A!N49/A!$D$46)/(I!P78/I!$F$75)</f>
        <v>2.4709749000207948E-2</v>
      </c>
      <c r="Q49" s="102">
        <f>+(A!O49/A!$D$46)/(I!Q78/I!$F$75)</f>
        <v>1.8412019311012127E-2</v>
      </c>
      <c r="R49" s="102">
        <f>+(A!P49/A!$D$46)/(I!R78/I!$F$75)</f>
        <v>5.429713116003488E-2</v>
      </c>
      <c r="S49" s="102">
        <f>+(A!Q49/A!$D$46)/(I!S78/I!$F$75)</f>
        <v>7.8514057305055784E-2</v>
      </c>
      <c r="T49" s="102">
        <f>+(A!R49/A!$D$46)/(I!T78/I!$F$75)</f>
        <v>3.7028531934554014E-2</v>
      </c>
      <c r="U49" s="102">
        <f>+(A!S49/A!$D$46)/(I!U78/I!$F$75)</f>
        <v>4.4297707039286767E-2</v>
      </c>
      <c r="V49" s="102">
        <f>+(A!T49/A!$D$46)/(I!V78/I!$F$75)</f>
        <v>0.36195905839214043</v>
      </c>
      <c r="W49" s="102">
        <f>+(A!U49/A!$D$46)/(I!W78/I!$F$75)</f>
        <v>0.33810827515231251</v>
      </c>
      <c r="X49" s="102">
        <f>+(A!V49/A!$D$46)/(I!X78/I!$F$75)</f>
        <v>0.28102094096964503</v>
      </c>
      <c r="Y49" s="102">
        <f>+(A!W49/A!$D$46)/(I!Y78/I!$F$75)</f>
        <v>0.30680796208107186</v>
      </c>
      <c r="Z49" s="102">
        <f>+(A!X49/A!$D$46)/(I!Z78/I!$F$75)</f>
        <v>0.31703763302190324</v>
      </c>
      <c r="AA49" s="102">
        <f>+(A!Y49/A!$D$46)/(I!AA78/I!$F$75)</f>
        <v>0.4328614909018339</v>
      </c>
    </row>
    <row r="50" spans="4:27" x14ac:dyDescent="0.25">
      <c r="D50" s="188" t="s">
        <v>20</v>
      </c>
      <c r="E50" s="189"/>
      <c r="F50" s="102">
        <f>+(A!D50/A!$D$46)/(I!F79/I!$F$75)</f>
        <v>3.4217438236324359E-2</v>
      </c>
      <c r="G50" s="102">
        <f>+(A!E50/A!$D$46)/(I!G79/I!$F$75)</f>
        <v>0.50859269435313104</v>
      </c>
      <c r="H50" s="102">
        <f>+(A!F50/A!$D$46)/(I!H79/I!$F$75)</f>
        <v>0.17526997572104985</v>
      </c>
      <c r="I50" s="102">
        <f>+(A!G50/A!$D$46)/(I!I79/I!$F$75)</f>
        <v>5.6456584300926864E-2</v>
      </c>
      <c r="J50" s="102">
        <f>+(A!H50/A!$D$46)/(I!J79/I!$F$75)</f>
        <v>0.25391282420223732</v>
      </c>
      <c r="K50" s="102">
        <f>+(A!I50/A!$D$46)/(I!K79/I!$F$75)</f>
        <v>0.30616478988244616</v>
      </c>
      <c r="L50" s="102">
        <f>+(A!J50/A!$D$46)/(I!L79/I!$F$75)</f>
        <v>5.2863882225492667E-2</v>
      </c>
      <c r="M50" s="102">
        <f>+(A!K50/A!$D$46)/(I!M79/I!$F$75)</f>
        <v>0.20478177916915738</v>
      </c>
      <c r="N50" s="102">
        <f>+(A!L50/A!$D$46)/(I!N79/I!$F$75)</f>
        <v>0.31955138403543842</v>
      </c>
      <c r="O50" s="102">
        <f>+(A!M50/A!$D$46)/(I!O79/I!$F$75)</f>
        <v>0.36156176475474561</v>
      </c>
      <c r="P50" s="102">
        <f>+(A!N50/A!$D$46)/(I!P79/I!$F$75)</f>
        <v>0.6595884397361641</v>
      </c>
      <c r="Q50" s="102">
        <f>+(A!O50/A!$D$46)/(I!Q79/I!$F$75)</f>
        <v>0.17126797267384733</v>
      </c>
      <c r="R50" s="102">
        <f>+(A!P50/A!$D$46)/(I!R79/I!$F$75)</f>
        <v>0.67969574967557866</v>
      </c>
      <c r="S50" s="102">
        <f>+(A!Q50/A!$D$46)/(I!S79/I!$F$75)</f>
        <v>2.2218228027086315</v>
      </c>
      <c r="T50" s="102">
        <f>+(A!R50/A!$D$46)/(I!T79/I!$F$75)</f>
        <v>1.5207048848644789</v>
      </c>
      <c r="U50" s="102">
        <f>+(A!S50/A!$D$46)/(I!U79/I!$F$75)</f>
        <v>1.5767222805411412</v>
      </c>
      <c r="V50" s="102">
        <f>+(A!T50/A!$D$46)/(I!V79/I!$F$75)</f>
        <v>3.3728022417972134</v>
      </c>
      <c r="W50" s="102">
        <f>+(A!U50/A!$D$46)/(I!W79/I!$F$75)</f>
        <v>3.1183513925508057</v>
      </c>
      <c r="X50" s="102">
        <f>+(A!V50/A!$D$46)/(I!X79/I!$F$75)</f>
        <v>2.0611626615930891</v>
      </c>
      <c r="Y50" s="102">
        <f>+(A!W50/A!$D$46)/(I!Y79/I!$F$75)</f>
        <v>1.1074784744804724</v>
      </c>
      <c r="Z50" s="102">
        <f>+(A!X50/A!$D$46)/(I!Z79/I!$F$75)</f>
        <v>1.0782039437488007</v>
      </c>
      <c r="AA50" s="102">
        <f>+(A!Y50/A!$D$46)/(I!AA79/I!$F$75)</f>
        <v>1.316745914265705</v>
      </c>
    </row>
    <row r="51" spans="4:27" x14ac:dyDescent="0.25">
      <c r="D51" s="186" t="s">
        <v>21</v>
      </c>
      <c r="E51" s="187"/>
      <c r="F51" s="102">
        <f>+(A!D51/A!$D$46)/(I!F80/I!$F$75)</f>
        <v>0.23797595731205351</v>
      </c>
      <c r="G51" s="102">
        <f>+(A!E51/A!$D$46)/(I!G80/I!$F$75)</f>
        <v>1.9344153396959352</v>
      </c>
      <c r="H51" s="102">
        <f>+(A!F51/A!$D$46)/(I!H80/I!$F$75)</f>
        <v>4.4818390695615523E-2</v>
      </c>
      <c r="I51" s="102">
        <f>+(A!G51/A!$D$46)/(I!I80/I!$F$75)</f>
        <v>0.15345237990205704</v>
      </c>
      <c r="J51" s="102">
        <f>+(A!H51/A!$D$46)/(I!J80/I!$F$75)</f>
        <v>0</v>
      </c>
      <c r="K51" s="102">
        <f>+(A!I51/A!$D$46)/(I!K80/I!$F$75)</f>
        <v>0.11097539449004849</v>
      </c>
      <c r="L51" s="102">
        <f>+(A!J51/A!$D$46)/(I!L80/I!$F$75)</f>
        <v>0.13425877534823569</v>
      </c>
      <c r="M51" s="102">
        <f>+(A!K51/A!$D$46)/(I!M80/I!$F$75)</f>
        <v>1.9334631483472069</v>
      </c>
      <c r="N51" s="102">
        <f>+(A!L51/A!$D$46)/(I!N80/I!$F$75)</f>
        <v>3.9709741647735846</v>
      </c>
      <c r="O51" s="102">
        <f>+(A!M51/A!$D$46)/(I!O80/I!$F$75)</f>
        <v>2.4000329376684819</v>
      </c>
      <c r="P51" s="102">
        <f>+(A!N51/A!$D$46)/(I!P80/I!$F$75)</f>
        <v>3.3659580281621673</v>
      </c>
      <c r="Q51" s="102">
        <f>+(A!O51/A!$D$46)/(I!Q80/I!$F$75)</f>
        <v>2.9327692922754003</v>
      </c>
      <c r="R51" s="102">
        <f>+(A!P51/A!$D$46)/(I!R80/I!$F$75)</f>
        <v>1.4160831833891525</v>
      </c>
      <c r="S51" s="102">
        <f>+(A!Q51/A!$D$46)/(I!S80/I!$F$75)</f>
        <v>1.8254069209252251</v>
      </c>
      <c r="T51" s="102">
        <f>+(A!R51/A!$D$46)/(I!T80/I!$F$75)</f>
        <v>2.948954200988962</v>
      </c>
      <c r="U51" s="102">
        <f>+(A!S51/A!$D$46)/(I!U80/I!$F$75)</f>
        <v>5.5803076199271464</v>
      </c>
      <c r="V51" s="102">
        <f>+(A!T51/A!$D$46)/(I!V80/I!$F$75)</f>
        <v>4.0900106430343284</v>
      </c>
      <c r="W51" s="102">
        <f>+(A!U51/A!$D$46)/(I!W80/I!$F$75)</f>
        <v>4.3580183430165524</v>
      </c>
      <c r="X51" s="102">
        <f>+(A!V51/A!$D$46)/(I!X80/I!$F$75)</f>
        <v>5.2712353297202252</v>
      </c>
      <c r="Y51" s="102">
        <f>+(A!W51/A!$D$46)/(I!Y80/I!$F$75)</f>
        <v>4.8401948078177544</v>
      </c>
      <c r="Z51" s="102">
        <f>+(A!X51/A!$D$46)/(I!Z80/I!$F$75)</f>
        <v>3.285191077358848</v>
      </c>
      <c r="AA51" s="102">
        <f>+(A!Y51/A!$D$46)/(I!AA80/I!$F$75)</f>
        <v>2.7061627281901286</v>
      </c>
    </row>
    <row r="52" spans="4:27" x14ac:dyDescent="0.25">
      <c r="D52" s="188" t="s">
        <v>22</v>
      </c>
      <c r="E52" s="189"/>
      <c r="F52" s="102">
        <f>+(A!D52/A!$D$46)/(I!F81/I!$F$75)</f>
        <v>7.9363139701064096</v>
      </c>
      <c r="G52" s="102">
        <f>+(A!E52/A!$D$46)/(I!G81/I!$F$75)</f>
        <v>7.8671875654023262</v>
      </c>
      <c r="H52" s="102">
        <f>+(A!F52/A!$D$46)/(I!H81/I!$F$75)</f>
        <v>6.4892345040166903</v>
      </c>
      <c r="I52" s="102">
        <f>+(A!G52/A!$D$46)/(I!I81/I!$F$75)</f>
        <v>5.3295291775907625</v>
      </c>
      <c r="J52" s="102">
        <f>+(A!H52/A!$D$46)/(I!J81/I!$F$75)</f>
        <v>4.2584494924317049</v>
      </c>
      <c r="K52" s="102">
        <f>+(A!I52/A!$D$46)/(I!K81/I!$F$75)</f>
        <v>4.2313683775123678</v>
      </c>
      <c r="L52" s="102">
        <f>+(A!J52/A!$D$46)/(I!L81/I!$F$75)</f>
        <v>4.3466272158144132</v>
      </c>
      <c r="M52" s="102">
        <f>+(A!K52/A!$D$46)/(I!M81/I!$F$75)</f>
        <v>3.9134383696108523</v>
      </c>
      <c r="N52" s="102">
        <f>+(A!L52/A!$D$46)/(I!N81/I!$F$75)</f>
        <v>4.5608406785701039</v>
      </c>
      <c r="O52" s="102">
        <f>+(A!M52/A!$D$46)/(I!O81/I!$F$75)</f>
        <v>4.4480330350592192</v>
      </c>
      <c r="P52" s="102">
        <f>+(A!N52/A!$D$46)/(I!P81/I!$F$75)</f>
        <v>3.886025016957849</v>
      </c>
      <c r="Q52" s="102">
        <f>+(A!O52/A!$D$46)/(I!Q81/I!$F$75)</f>
        <v>3.3087378110810359</v>
      </c>
      <c r="R52" s="102">
        <f>+(A!P52/A!$D$46)/(I!R81/I!$F$75)</f>
        <v>3.3673994470704174</v>
      </c>
      <c r="S52" s="102">
        <f>+(A!Q52/A!$D$46)/(I!S81/I!$F$75)</f>
        <v>2.8854676939896007</v>
      </c>
      <c r="T52" s="102">
        <f>+(A!R52/A!$D$46)/(I!T81/I!$F$75)</f>
        <v>2.5444371136946149</v>
      </c>
      <c r="U52" s="102">
        <f>+(A!S52/A!$D$46)/(I!U81/I!$F$75)</f>
        <v>3.007392559119872</v>
      </c>
      <c r="V52" s="102">
        <f>+(A!T52/A!$D$46)/(I!V81/I!$F$75)</f>
        <v>2.9772118221106614</v>
      </c>
      <c r="W52" s="102">
        <f>+(A!U52/A!$D$46)/(I!W81/I!$F$75)</f>
        <v>2.8909233837013528</v>
      </c>
      <c r="X52" s="102">
        <f>+(A!V52/A!$D$46)/(I!X81/I!$F$75)</f>
        <v>2.9691216463789152</v>
      </c>
      <c r="Y52" s="102">
        <f>+(A!W52/A!$D$46)/(I!Y81/I!$F$75)</f>
        <v>2.4828121230256217</v>
      </c>
      <c r="Z52" s="102">
        <f>+(A!X52/A!$D$46)/(I!Z81/I!$F$75)</f>
        <v>2.7841519256465994</v>
      </c>
      <c r="AA52" s="102">
        <f>+(A!Y52/A!$D$46)/(I!AA81/I!$F$75)</f>
        <v>3.1970980799820263</v>
      </c>
    </row>
    <row r="53" spans="4:27" x14ac:dyDescent="0.25">
      <c r="D53" s="186" t="s">
        <v>23</v>
      </c>
      <c r="E53" s="187"/>
      <c r="F53" s="102">
        <f>+(A!D53/A!$D$46)/(I!F82/I!$F$75)</f>
        <v>1.1192413899609639</v>
      </c>
      <c r="G53" s="102">
        <f>+(A!E53/A!$D$46)/(I!G82/I!$F$75)</f>
        <v>1.796433017095822</v>
      </c>
      <c r="H53" s="102">
        <f>+(A!F53/A!$D$46)/(I!H82/I!$F$75)</f>
        <v>1.8613664907627909</v>
      </c>
      <c r="I53" s="102">
        <f>+(A!G53/A!$D$46)/(I!I82/I!$F$75)</f>
        <v>1.8645516642108229</v>
      </c>
      <c r="J53" s="102">
        <f>+(A!H53/A!$D$46)/(I!J82/I!$F$75)</f>
        <v>1.4295619628392051</v>
      </c>
      <c r="K53" s="102">
        <f>+(A!I53/A!$D$46)/(I!K82/I!$F$75)</f>
        <v>1.8899874221558699</v>
      </c>
      <c r="L53" s="102">
        <f>+(A!J53/A!$D$46)/(I!L82/I!$F$75)</f>
        <v>1.5732066604814288</v>
      </c>
      <c r="M53" s="102">
        <f>+(A!K53/A!$D$46)/(I!M82/I!$F$75)</f>
        <v>1.4503441903709988</v>
      </c>
      <c r="N53" s="102">
        <f>+(A!L53/A!$D$46)/(I!N82/I!$F$75)</f>
        <v>1.504504773207141</v>
      </c>
      <c r="O53" s="102">
        <f>+(A!M53/A!$D$46)/(I!O82/I!$F$75)</f>
        <v>1.5655157447941486</v>
      </c>
      <c r="P53" s="102">
        <f>+(A!N53/A!$D$46)/(I!P82/I!$F$75)</f>
        <v>1.2183715185625377</v>
      </c>
      <c r="Q53" s="102">
        <f>+(A!O53/A!$D$46)/(I!Q82/I!$F$75)</f>
        <v>1.0359497868868377</v>
      </c>
      <c r="R53" s="102">
        <f>+(A!P53/A!$D$46)/(I!R82/I!$F$75)</f>
        <v>0.81836223148960607</v>
      </c>
      <c r="S53" s="102">
        <f>+(A!Q53/A!$D$46)/(I!S82/I!$F$75)</f>
        <v>0.92371059605638883</v>
      </c>
      <c r="T53" s="102">
        <f>+(A!R53/A!$D$46)/(I!T82/I!$F$75)</f>
        <v>1.1251910982115458</v>
      </c>
      <c r="U53" s="102">
        <f>+(A!S53/A!$D$46)/(I!U82/I!$F$75)</f>
        <v>1.5610387542160602</v>
      </c>
      <c r="V53" s="102">
        <f>+(A!T53/A!$D$46)/(I!V82/I!$F$75)</f>
        <v>1.6182693173136875</v>
      </c>
      <c r="W53" s="102">
        <f>+(A!U53/A!$D$46)/(I!W82/I!$F$75)</f>
        <v>1.510035882610812</v>
      </c>
      <c r="X53" s="102">
        <f>+(A!V53/A!$D$46)/(I!X82/I!$F$75)</f>
        <v>1.5184446231479736</v>
      </c>
      <c r="Y53" s="102">
        <f>+(A!W53/A!$D$46)/(I!Y82/I!$F$75)</f>
        <v>1.377879042281013</v>
      </c>
      <c r="Z53" s="102">
        <f>+(A!X53/A!$D$46)/(I!Z82/I!$F$75)</f>
        <v>1.8542561147419718</v>
      </c>
      <c r="AA53" s="102">
        <f>+(A!Y53/A!$D$46)/(I!AA82/I!$F$75)</f>
        <v>2.0793317861184879</v>
      </c>
    </row>
    <row r="54" spans="4:27" x14ac:dyDescent="0.25">
      <c r="D54" s="188" t="s">
        <v>24</v>
      </c>
      <c r="E54" s="189"/>
      <c r="F54" s="102">
        <f>+(A!D54/A!$D$46)/(I!F83/I!$F$75)</f>
        <v>1.1973847965430584</v>
      </c>
      <c r="G54" s="102">
        <f>+(A!E54/A!$D$46)/(I!G83/I!$F$75)</f>
        <v>1.4537293226509769</v>
      </c>
      <c r="H54" s="102">
        <f>+(A!F54/A!$D$46)/(I!H83/I!$F$75)</f>
        <v>2.2831016202193033</v>
      </c>
      <c r="I54" s="102">
        <f>+(A!G54/A!$D$46)/(I!I83/I!$F$75)</f>
        <v>2.5515180348665329</v>
      </c>
      <c r="J54" s="102">
        <f>+(A!H54/A!$D$46)/(I!J83/I!$F$75)</f>
        <v>1.0967945203072105</v>
      </c>
      <c r="K54" s="102">
        <f>+(A!I54/A!$D$46)/(I!K83/I!$F$75)</f>
        <v>0.75343487832158329</v>
      </c>
      <c r="L54" s="102">
        <f>+(A!J54/A!$D$46)/(I!L83/I!$F$75)</f>
        <v>0.53590397998499917</v>
      </c>
      <c r="M54" s="102">
        <f>+(A!K54/A!$D$46)/(I!M83/I!$F$75)</f>
        <v>0.51267383413395939</v>
      </c>
      <c r="N54" s="102">
        <f>+(A!L54/A!$D$46)/(I!N83/I!$F$75)</f>
        <v>0.84099907340105162</v>
      </c>
      <c r="O54" s="102">
        <f>+(A!M54/A!$D$46)/(I!O83/I!$F$75)</f>
        <v>0.46395071992067272</v>
      </c>
      <c r="P54" s="102">
        <f>+(A!N54/A!$D$46)/(I!P83/I!$F$75)</f>
        <v>0.42431873049298008</v>
      </c>
      <c r="Q54" s="102">
        <f>+(A!O54/A!$D$46)/(I!Q83/I!$F$75)</f>
        <v>0.37433517355675672</v>
      </c>
      <c r="R54" s="102">
        <f>+(A!P54/A!$D$46)/(I!R83/I!$F$75)</f>
        <v>0.50950791301084375</v>
      </c>
      <c r="S54" s="102">
        <f>+(A!Q54/A!$D$46)/(I!S83/I!$F$75)</f>
        <v>1.5648618354578012</v>
      </c>
      <c r="T54" s="102">
        <f>+(A!R54/A!$D$46)/(I!T83/I!$F$75)</f>
        <v>1.6226123796842646</v>
      </c>
      <c r="U54" s="102">
        <f>+(A!S54/A!$D$46)/(I!U83/I!$F$75)</f>
        <v>2.7179305229558457</v>
      </c>
      <c r="V54" s="102">
        <f>+(A!T54/A!$D$46)/(I!V83/I!$F$75)</f>
        <v>2.4972363528835801</v>
      </c>
      <c r="W54" s="102">
        <f>+(A!U54/A!$D$46)/(I!W83/I!$F$75)</f>
        <v>2.2910988995815793</v>
      </c>
      <c r="X54" s="102">
        <f>+(A!V54/A!$D$46)/(I!X83/I!$F$75)</f>
        <v>3.1095608863170603</v>
      </c>
      <c r="Y54" s="102">
        <f>+(A!W54/A!$D$46)/(I!Y83/I!$F$75)</f>
        <v>2.7379722534993087</v>
      </c>
      <c r="Z54" s="102">
        <f>+(A!X54/A!$D$46)/(I!Z83/I!$F$75)</f>
        <v>4.3083820495613976</v>
      </c>
      <c r="AA54" s="102">
        <f>+(A!Y54/A!$D$46)/(I!AA83/I!$F$75)</f>
        <v>3.784390378613685</v>
      </c>
    </row>
    <row r="55" spans="4:27" x14ac:dyDescent="0.25">
      <c r="D55" s="186" t="s">
        <v>25</v>
      </c>
      <c r="E55" s="187"/>
      <c r="F55" s="102">
        <f>+(A!D55/A!$D$46)/(I!F84/I!$F$75)</f>
        <v>1.5168707566142601</v>
      </c>
      <c r="G55" s="102">
        <f>+(A!E55/A!$D$46)/(I!G84/I!$F$75)</f>
        <v>2.0725662876119251</v>
      </c>
      <c r="H55" s="102">
        <f>+(A!F55/A!$D$46)/(I!H84/I!$F$75)</f>
        <v>2.6282617672118627</v>
      </c>
      <c r="I55" s="102">
        <f>+(A!G55/A!$D$46)/(I!I84/I!$F$75)</f>
        <v>2.0755502675280288</v>
      </c>
      <c r="J55" s="102">
        <f>+(A!H55/A!$D$46)/(I!J84/I!$F$75)</f>
        <v>2.27656284378372</v>
      </c>
      <c r="K55" s="102">
        <f>+(A!I55/A!$D$46)/(I!K84/I!$F$75)</f>
        <v>1.9681235749631563</v>
      </c>
      <c r="L55" s="102">
        <f>+(A!J55/A!$D$46)/(I!L84/I!$F$75)</f>
        <v>1.7406821299977056</v>
      </c>
      <c r="M55" s="102">
        <f>+(A!K55/A!$D$46)/(I!M84/I!$F$75)</f>
        <v>1.7281404758993979</v>
      </c>
      <c r="N55" s="102">
        <f>+(A!L55/A!$D$46)/(I!N84/I!$F$75)</f>
        <v>1.2643602250552035</v>
      </c>
      <c r="O55" s="102">
        <f>+(A!M55/A!$D$46)/(I!O84/I!$F$75)</f>
        <v>1.4914450946123654</v>
      </c>
      <c r="P55" s="102">
        <f>+(A!N55/A!$D$46)/(I!P84/I!$F$75)</f>
        <v>1.2717157998410884</v>
      </c>
      <c r="Q55" s="102">
        <f>+(A!O55/A!$D$46)/(I!Q84/I!$F$75)</f>
        <v>1.3730469178311575</v>
      </c>
      <c r="R55" s="102">
        <f>+(A!P55/A!$D$46)/(I!R84/I!$F$75)</f>
        <v>0.91332580681159281</v>
      </c>
      <c r="S55" s="102">
        <f>+(A!Q55/A!$D$46)/(I!S84/I!$F$75)</f>
        <v>1.0964197865866339</v>
      </c>
      <c r="T55" s="102">
        <f>+(A!R55/A!$D$46)/(I!T84/I!$F$75)</f>
        <v>1.6293487767412089</v>
      </c>
      <c r="U55" s="102">
        <f>+(A!S55/A!$D$46)/(I!U84/I!$F$75)</f>
        <v>2.4382119195632077</v>
      </c>
      <c r="V55" s="102">
        <f>+(A!T55/A!$D$46)/(I!V84/I!$F$75)</f>
        <v>2.4108546363557526</v>
      </c>
      <c r="W55" s="102">
        <f>+(A!U55/A!$D$46)/(I!W84/I!$F$75)</f>
        <v>2.6437976950057518</v>
      </c>
      <c r="X55" s="102">
        <f>+(A!V55/A!$D$46)/(I!X84/I!$F$75)</f>
        <v>2.670673646945092</v>
      </c>
      <c r="Y55" s="102">
        <f>+(A!W55/A!$D$46)/(I!Y84/I!$F$75)</f>
        <v>3.093837066220686</v>
      </c>
      <c r="Z55" s="102">
        <f>+(A!X55/A!$D$46)/(I!Z84/I!$F$75)</f>
        <v>3.4258793379173076</v>
      </c>
      <c r="AA55" s="102">
        <f>+(A!Y55/A!$D$46)/(I!AA84/I!$F$75)</f>
        <v>3.7225881129093672</v>
      </c>
    </row>
    <row r="56" spans="4:27" ht="15.75" thickBot="1" x14ac:dyDescent="0.3">
      <c r="D56" s="184" t="s">
        <v>26</v>
      </c>
      <c r="E56" s="185"/>
      <c r="F56" s="118">
        <f>+(A!D56/A!$D$46)/(I!F85/I!$F$75)</f>
        <v>0</v>
      </c>
      <c r="G56" s="118">
        <f>+(A!E56/A!$D$46)/(I!G85/I!$F$75)</f>
        <v>3.6039279344286512E-7</v>
      </c>
      <c r="H56" s="118">
        <f>+(A!F56/A!$D$46)/(I!H85/I!$F$75)</f>
        <v>0</v>
      </c>
      <c r="I56" s="118">
        <f>+(A!G56/A!$D$46)/(I!I85/I!$F$75)</f>
        <v>0</v>
      </c>
      <c r="J56" s="118">
        <f>+(A!H56/A!$D$46)/(I!J85/I!$F$75)</f>
        <v>4.273187624767067E-5</v>
      </c>
      <c r="K56" s="118">
        <f>+(A!I56/A!$D$46)/(I!K85/I!$F$75)</f>
        <v>0</v>
      </c>
      <c r="L56" s="118">
        <f>+(A!J56/A!$D$46)/(I!L85/I!$F$75)</f>
        <v>0</v>
      </c>
      <c r="M56" s="118">
        <f>+(A!K56/A!$D$46)/(I!M85/I!$F$75)</f>
        <v>0</v>
      </c>
      <c r="N56" s="118">
        <f>+(A!L56/A!$D$46)/(I!N85/I!$F$75)</f>
        <v>0</v>
      </c>
      <c r="O56" s="118">
        <f>+(A!M56/A!$D$46)/(I!O85/I!$F$75)</f>
        <v>4.1131637204064268E-3</v>
      </c>
      <c r="P56" s="118">
        <f>+(A!N56/A!$D$46)/(I!P85/I!$F$75)</f>
        <v>1.4321192484390519E-2</v>
      </c>
      <c r="Q56" s="118">
        <f>+(A!O56/A!$D$46)/(I!Q85/I!$F$75)</f>
        <v>1.0045901434983186E-2</v>
      </c>
      <c r="R56" s="118">
        <f>+(A!P56/A!$D$46)/(I!R85/I!$F$75)</f>
        <v>1.0193313738939397E-2</v>
      </c>
      <c r="S56" s="118">
        <f>+(A!Q56/A!$D$46)/(I!S85/I!$F$75)</f>
        <v>1.2297557563029545E-2</v>
      </c>
      <c r="T56" s="118">
        <f>+(A!R56/A!$D$46)/(I!T85/I!$F$75)</f>
        <v>1.0846882405479022E-2</v>
      </c>
      <c r="U56" s="118">
        <f>+(A!S56/A!$D$46)/(I!U85/I!$F$75)</f>
        <v>7.2740051443080404E-3</v>
      </c>
      <c r="V56" s="118">
        <f>+(A!T56/A!$D$46)/(I!V85/I!$F$75)</f>
        <v>9.436000211616398E-3</v>
      </c>
      <c r="W56" s="118">
        <f>+(A!U56/A!$D$46)/(I!W85/I!$F$75)</f>
        <v>5.3274023489953814E-3</v>
      </c>
      <c r="X56" s="118">
        <f>+(A!V56/A!$D$46)/(I!X85/I!$F$75)</f>
        <v>1.5329325867392571E-2</v>
      </c>
      <c r="Y56" s="118">
        <f>+(A!W56/A!$D$46)/(I!Y85/I!$F$75)</f>
        <v>1.6994464014761033E-2</v>
      </c>
      <c r="Z56" s="118">
        <f>+(A!X56/A!$D$46)/(I!Z85/I!$F$75)</f>
        <v>2.3428342666735203E-2</v>
      </c>
      <c r="AA56" s="118">
        <f>+(A!Y56/A!$D$46)/(I!AA85/I!$F$75)</f>
        <v>2.4793321781439413E-2</v>
      </c>
    </row>
    <row r="57" spans="4:27" s="1" customFormat="1" x14ac:dyDescent="0.25">
      <c r="D57" s="1" t="s">
        <v>60</v>
      </c>
      <c r="E57" s="143"/>
      <c r="F57" s="119"/>
      <c r="G57" s="119"/>
      <c r="H57" s="119"/>
      <c r="I57" s="119"/>
      <c r="J57" s="119"/>
      <c r="K57" s="119"/>
      <c r="L57" s="119"/>
      <c r="M57" s="119"/>
      <c r="N57" s="119"/>
      <c r="O57" s="119"/>
      <c r="P57" s="119"/>
      <c r="Q57" s="119"/>
      <c r="R57" s="119"/>
      <c r="S57" s="119"/>
      <c r="T57" s="119"/>
      <c r="U57" s="119"/>
      <c r="V57" s="119"/>
      <c r="W57" s="119"/>
      <c r="X57" s="119"/>
      <c r="Y57" s="119"/>
      <c r="Z57" s="119"/>
      <c r="AA57" s="119"/>
    </row>
    <row r="58" spans="4:27" ht="15.75" thickBot="1" x14ac:dyDescent="0.3"/>
    <row r="59" spans="4:27" ht="15.75" thickBot="1" x14ac:dyDescent="0.3">
      <c r="D59" s="8" t="s">
        <v>15</v>
      </c>
      <c r="E59" s="9"/>
      <c r="F59" s="18">
        <v>1995</v>
      </c>
      <c r="G59" s="10">
        <v>1996</v>
      </c>
      <c r="H59" s="18">
        <v>1997</v>
      </c>
      <c r="I59" s="10">
        <v>1998</v>
      </c>
      <c r="J59" s="18">
        <v>1999</v>
      </c>
      <c r="K59" s="10">
        <v>2000</v>
      </c>
      <c r="L59" s="18">
        <v>2001</v>
      </c>
      <c r="M59" s="10">
        <v>2002</v>
      </c>
      <c r="N59" s="18">
        <v>2003</v>
      </c>
      <c r="O59" s="10">
        <v>2004</v>
      </c>
      <c r="P59" s="18">
        <v>2005</v>
      </c>
      <c r="Q59" s="10">
        <v>2006</v>
      </c>
      <c r="R59" s="18">
        <v>2007</v>
      </c>
      <c r="S59" s="10">
        <v>2008</v>
      </c>
      <c r="T59" s="18">
        <v>2009</v>
      </c>
      <c r="U59" s="10">
        <v>2010</v>
      </c>
      <c r="V59" s="18">
        <v>2011</v>
      </c>
      <c r="W59" s="10">
        <v>2012</v>
      </c>
      <c r="X59" s="18">
        <v>2013</v>
      </c>
      <c r="Y59" s="10">
        <v>2014</v>
      </c>
      <c r="Z59" s="18">
        <v>2015</v>
      </c>
      <c r="AA59" s="11">
        <v>2016</v>
      </c>
    </row>
    <row r="60" spans="4:27" ht="15.75" thickBot="1" x14ac:dyDescent="0.3">
      <c r="D60" s="190" t="s">
        <v>27</v>
      </c>
      <c r="E60" s="191"/>
      <c r="F60" s="127"/>
      <c r="G60" s="120"/>
      <c r="H60" s="121"/>
      <c r="I60" s="120"/>
      <c r="J60" s="120"/>
      <c r="K60" s="120"/>
      <c r="L60" s="120"/>
      <c r="M60" s="120"/>
      <c r="N60" s="120"/>
      <c r="O60" s="120"/>
      <c r="P60" s="120"/>
      <c r="Q60" s="120"/>
      <c r="R60" s="120"/>
      <c r="S60" s="120"/>
      <c r="T60" s="120"/>
      <c r="U60" s="120"/>
      <c r="V60" s="120"/>
      <c r="W60" s="120"/>
      <c r="X60" s="120"/>
      <c r="Y60" s="120"/>
      <c r="Z60" s="120"/>
      <c r="AA60" s="120"/>
    </row>
    <row r="61" spans="4:27" x14ac:dyDescent="0.25">
      <c r="D61" s="186" t="s">
        <v>17</v>
      </c>
      <c r="E61" s="187"/>
      <c r="F61" s="122" t="str">
        <f>+IF(F47&gt; 0.33,"VENTAJA","INTRAPRODUCTO")</f>
        <v>INTRAPRODUCTO</v>
      </c>
      <c r="G61" s="117" t="str">
        <f t="shared" ref="G61:AA61" si="0">+IF(G47&gt; 0.33,"VENTAJA","INTRAPRODUCTO")</f>
        <v>INTRAPRODUCTO</v>
      </c>
      <c r="H61" s="123" t="str">
        <f t="shared" si="0"/>
        <v>INTRAPRODUCTO</v>
      </c>
      <c r="I61" s="117" t="str">
        <f t="shared" si="0"/>
        <v>INTRAPRODUCTO</v>
      </c>
      <c r="J61" s="123" t="str">
        <f t="shared" si="0"/>
        <v>VENTAJA</v>
      </c>
      <c r="K61" s="117" t="str">
        <f t="shared" si="0"/>
        <v>VENTAJA</v>
      </c>
      <c r="L61" s="123" t="str">
        <f t="shared" si="0"/>
        <v>VENTAJA</v>
      </c>
      <c r="M61" s="117" t="str">
        <f t="shared" si="0"/>
        <v>VENTAJA</v>
      </c>
      <c r="N61" s="123" t="str">
        <f t="shared" si="0"/>
        <v>VENTAJA</v>
      </c>
      <c r="O61" s="117" t="str">
        <f t="shared" si="0"/>
        <v>VENTAJA</v>
      </c>
      <c r="P61" s="123" t="str">
        <f t="shared" si="0"/>
        <v>VENTAJA</v>
      </c>
      <c r="Q61" s="117" t="str">
        <f t="shared" si="0"/>
        <v>VENTAJA</v>
      </c>
      <c r="R61" s="123" t="str">
        <f t="shared" si="0"/>
        <v>VENTAJA</v>
      </c>
      <c r="S61" s="117" t="str">
        <f t="shared" si="0"/>
        <v>VENTAJA</v>
      </c>
      <c r="T61" s="123" t="str">
        <f t="shared" si="0"/>
        <v>VENTAJA</v>
      </c>
      <c r="U61" s="117" t="str">
        <f t="shared" si="0"/>
        <v>VENTAJA</v>
      </c>
      <c r="V61" s="123" t="str">
        <f t="shared" si="0"/>
        <v>VENTAJA</v>
      </c>
      <c r="W61" s="117" t="str">
        <f t="shared" si="0"/>
        <v>VENTAJA</v>
      </c>
      <c r="X61" s="123" t="str">
        <f t="shared" si="0"/>
        <v>VENTAJA</v>
      </c>
      <c r="Y61" s="117" t="str">
        <f t="shared" si="0"/>
        <v>VENTAJA</v>
      </c>
      <c r="Z61" s="123" t="str">
        <f t="shared" si="0"/>
        <v>VENTAJA</v>
      </c>
      <c r="AA61" s="117" t="str">
        <f t="shared" si="0"/>
        <v>VENTAJA</v>
      </c>
    </row>
    <row r="62" spans="4:27" x14ac:dyDescent="0.25">
      <c r="D62" s="188" t="s">
        <v>18</v>
      </c>
      <c r="E62" s="189"/>
      <c r="F62" s="124" t="str">
        <f t="shared" ref="F62:AA62" si="1">+IF(F48&gt; 0.33,"VENTAJA","INTRAPRODUCTO")</f>
        <v>INTRAPRODUCTO</v>
      </c>
      <c r="G62" s="102" t="str">
        <f t="shared" si="1"/>
        <v>INTRAPRODUCTO</v>
      </c>
      <c r="H62" s="119" t="str">
        <f t="shared" si="1"/>
        <v>INTRAPRODUCTO</v>
      </c>
      <c r="I62" s="102" t="str">
        <f t="shared" si="1"/>
        <v>VENTAJA</v>
      </c>
      <c r="J62" s="119" t="str">
        <f t="shared" si="1"/>
        <v>VENTAJA</v>
      </c>
      <c r="K62" s="102" t="str">
        <f t="shared" si="1"/>
        <v>VENTAJA</v>
      </c>
      <c r="L62" s="119" t="str">
        <f t="shared" si="1"/>
        <v>INTRAPRODUCTO</v>
      </c>
      <c r="M62" s="102" t="str">
        <f t="shared" si="1"/>
        <v>INTRAPRODUCTO</v>
      </c>
      <c r="N62" s="119" t="str">
        <f t="shared" si="1"/>
        <v>INTRAPRODUCTO</v>
      </c>
      <c r="O62" s="102" t="str">
        <f t="shared" si="1"/>
        <v>INTRAPRODUCTO</v>
      </c>
      <c r="P62" s="119" t="str">
        <f t="shared" si="1"/>
        <v>INTRAPRODUCTO</v>
      </c>
      <c r="Q62" s="102" t="str">
        <f t="shared" si="1"/>
        <v>VENTAJA</v>
      </c>
      <c r="R62" s="119" t="str">
        <f t="shared" si="1"/>
        <v>VENTAJA</v>
      </c>
      <c r="S62" s="102" t="str">
        <f t="shared" si="1"/>
        <v>INTRAPRODUCTO</v>
      </c>
      <c r="T62" s="119" t="str">
        <f t="shared" si="1"/>
        <v>INTRAPRODUCTO</v>
      </c>
      <c r="U62" s="102" t="str">
        <f t="shared" si="1"/>
        <v>VENTAJA</v>
      </c>
      <c r="V62" s="119" t="str">
        <f t="shared" si="1"/>
        <v>VENTAJA</v>
      </c>
      <c r="W62" s="102" t="str">
        <f t="shared" si="1"/>
        <v>VENTAJA</v>
      </c>
      <c r="X62" s="119" t="str">
        <f t="shared" si="1"/>
        <v>VENTAJA</v>
      </c>
      <c r="Y62" s="102" t="str">
        <f t="shared" si="1"/>
        <v>VENTAJA</v>
      </c>
      <c r="Z62" s="119" t="str">
        <f t="shared" si="1"/>
        <v>VENTAJA</v>
      </c>
      <c r="AA62" s="102" t="str">
        <f t="shared" si="1"/>
        <v>VENTAJA</v>
      </c>
    </row>
    <row r="63" spans="4:27" x14ac:dyDescent="0.25">
      <c r="D63" s="186" t="s">
        <v>19</v>
      </c>
      <c r="E63" s="187"/>
      <c r="F63" s="124" t="str">
        <f t="shared" ref="F63:AA63" si="2">+IF(F49&gt; 0.33,"VENTAJA","INTRAPRODUCTO")</f>
        <v>INTRAPRODUCTO</v>
      </c>
      <c r="G63" s="102" t="str">
        <f t="shared" si="2"/>
        <v>INTRAPRODUCTO</v>
      </c>
      <c r="H63" s="119" t="str">
        <f t="shared" si="2"/>
        <v>INTRAPRODUCTO</v>
      </c>
      <c r="I63" s="102" t="str">
        <f t="shared" si="2"/>
        <v>INTRAPRODUCTO</v>
      </c>
      <c r="J63" s="119" t="str">
        <f t="shared" si="2"/>
        <v>INTRAPRODUCTO</v>
      </c>
      <c r="K63" s="102" t="str">
        <f t="shared" si="2"/>
        <v>INTRAPRODUCTO</v>
      </c>
      <c r="L63" s="119" t="str">
        <f t="shared" si="2"/>
        <v>INTRAPRODUCTO</v>
      </c>
      <c r="M63" s="102" t="str">
        <f t="shared" si="2"/>
        <v>INTRAPRODUCTO</v>
      </c>
      <c r="N63" s="119" t="str">
        <f t="shared" si="2"/>
        <v>INTRAPRODUCTO</v>
      </c>
      <c r="O63" s="102" t="str">
        <f t="shared" si="2"/>
        <v>INTRAPRODUCTO</v>
      </c>
      <c r="P63" s="119" t="str">
        <f t="shared" si="2"/>
        <v>INTRAPRODUCTO</v>
      </c>
      <c r="Q63" s="102" t="str">
        <f t="shared" si="2"/>
        <v>INTRAPRODUCTO</v>
      </c>
      <c r="R63" s="119" t="str">
        <f t="shared" si="2"/>
        <v>INTRAPRODUCTO</v>
      </c>
      <c r="S63" s="102" t="str">
        <f t="shared" si="2"/>
        <v>INTRAPRODUCTO</v>
      </c>
      <c r="T63" s="119" t="str">
        <f t="shared" si="2"/>
        <v>INTRAPRODUCTO</v>
      </c>
      <c r="U63" s="102" t="str">
        <f t="shared" si="2"/>
        <v>INTRAPRODUCTO</v>
      </c>
      <c r="V63" s="119" t="str">
        <f t="shared" si="2"/>
        <v>VENTAJA</v>
      </c>
      <c r="W63" s="102" t="str">
        <f t="shared" si="2"/>
        <v>VENTAJA</v>
      </c>
      <c r="X63" s="119" t="str">
        <f t="shared" si="2"/>
        <v>INTRAPRODUCTO</v>
      </c>
      <c r="Y63" s="102" t="str">
        <f t="shared" si="2"/>
        <v>INTRAPRODUCTO</v>
      </c>
      <c r="Z63" s="119" t="str">
        <f t="shared" si="2"/>
        <v>INTRAPRODUCTO</v>
      </c>
      <c r="AA63" s="102" t="str">
        <f t="shared" si="2"/>
        <v>VENTAJA</v>
      </c>
    </row>
    <row r="64" spans="4:27" x14ac:dyDescent="0.25">
      <c r="D64" s="188" t="s">
        <v>20</v>
      </c>
      <c r="E64" s="189"/>
      <c r="F64" s="124" t="str">
        <f t="shared" ref="F64:AA64" si="3">+IF(F50&gt; 0.33,"VENTAJA","INTRAPRODUCTO")</f>
        <v>INTRAPRODUCTO</v>
      </c>
      <c r="G64" s="102" t="str">
        <f t="shared" si="3"/>
        <v>VENTAJA</v>
      </c>
      <c r="H64" s="119" t="str">
        <f t="shared" si="3"/>
        <v>INTRAPRODUCTO</v>
      </c>
      <c r="I64" s="102" t="str">
        <f t="shared" si="3"/>
        <v>INTRAPRODUCTO</v>
      </c>
      <c r="J64" s="119" t="str">
        <f t="shared" si="3"/>
        <v>INTRAPRODUCTO</v>
      </c>
      <c r="K64" s="102" t="str">
        <f t="shared" si="3"/>
        <v>INTRAPRODUCTO</v>
      </c>
      <c r="L64" s="119" t="str">
        <f t="shared" si="3"/>
        <v>INTRAPRODUCTO</v>
      </c>
      <c r="M64" s="102" t="str">
        <f t="shared" si="3"/>
        <v>INTRAPRODUCTO</v>
      </c>
      <c r="N64" s="119" t="str">
        <f t="shared" si="3"/>
        <v>INTRAPRODUCTO</v>
      </c>
      <c r="O64" s="102" t="str">
        <f t="shared" si="3"/>
        <v>VENTAJA</v>
      </c>
      <c r="P64" s="119" t="str">
        <f t="shared" si="3"/>
        <v>VENTAJA</v>
      </c>
      <c r="Q64" s="102" t="str">
        <f t="shared" si="3"/>
        <v>INTRAPRODUCTO</v>
      </c>
      <c r="R64" s="119" t="str">
        <f t="shared" si="3"/>
        <v>VENTAJA</v>
      </c>
      <c r="S64" s="102" t="str">
        <f t="shared" si="3"/>
        <v>VENTAJA</v>
      </c>
      <c r="T64" s="119" t="str">
        <f t="shared" si="3"/>
        <v>VENTAJA</v>
      </c>
      <c r="U64" s="102" t="str">
        <f t="shared" si="3"/>
        <v>VENTAJA</v>
      </c>
      <c r="V64" s="119" t="str">
        <f t="shared" si="3"/>
        <v>VENTAJA</v>
      </c>
      <c r="W64" s="102" t="str">
        <f t="shared" si="3"/>
        <v>VENTAJA</v>
      </c>
      <c r="X64" s="119" t="str">
        <f t="shared" si="3"/>
        <v>VENTAJA</v>
      </c>
      <c r="Y64" s="102" t="str">
        <f t="shared" si="3"/>
        <v>VENTAJA</v>
      </c>
      <c r="Z64" s="119" t="str">
        <f t="shared" si="3"/>
        <v>VENTAJA</v>
      </c>
      <c r="AA64" s="102" t="str">
        <f t="shared" si="3"/>
        <v>VENTAJA</v>
      </c>
    </row>
    <row r="65" spans="4:27" x14ac:dyDescent="0.25">
      <c r="D65" s="186" t="s">
        <v>21</v>
      </c>
      <c r="E65" s="187"/>
      <c r="F65" s="124" t="str">
        <f t="shared" ref="F65:AA65" si="4">+IF(F51&gt; 0.33,"VENTAJA","INTRAPRODUCTO")</f>
        <v>INTRAPRODUCTO</v>
      </c>
      <c r="G65" s="102" t="str">
        <f t="shared" si="4"/>
        <v>VENTAJA</v>
      </c>
      <c r="H65" s="119" t="str">
        <f t="shared" si="4"/>
        <v>INTRAPRODUCTO</v>
      </c>
      <c r="I65" s="102" t="str">
        <f t="shared" si="4"/>
        <v>INTRAPRODUCTO</v>
      </c>
      <c r="J65" s="119" t="str">
        <f t="shared" si="4"/>
        <v>INTRAPRODUCTO</v>
      </c>
      <c r="K65" s="102" t="str">
        <f t="shared" si="4"/>
        <v>INTRAPRODUCTO</v>
      </c>
      <c r="L65" s="119" t="str">
        <f t="shared" si="4"/>
        <v>INTRAPRODUCTO</v>
      </c>
      <c r="M65" s="102" t="str">
        <f t="shared" si="4"/>
        <v>VENTAJA</v>
      </c>
      <c r="N65" s="119" t="str">
        <f t="shared" si="4"/>
        <v>VENTAJA</v>
      </c>
      <c r="O65" s="102" t="str">
        <f t="shared" si="4"/>
        <v>VENTAJA</v>
      </c>
      <c r="P65" s="119" t="str">
        <f t="shared" si="4"/>
        <v>VENTAJA</v>
      </c>
      <c r="Q65" s="102" t="str">
        <f t="shared" si="4"/>
        <v>VENTAJA</v>
      </c>
      <c r="R65" s="119" t="str">
        <f t="shared" si="4"/>
        <v>VENTAJA</v>
      </c>
      <c r="S65" s="102" t="str">
        <f t="shared" si="4"/>
        <v>VENTAJA</v>
      </c>
      <c r="T65" s="119" t="str">
        <f t="shared" si="4"/>
        <v>VENTAJA</v>
      </c>
      <c r="U65" s="102" t="str">
        <f t="shared" si="4"/>
        <v>VENTAJA</v>
      </c>
      <c r="V65" s="119" t="str">
        <f t="shared" si="4"/>
        <v>VENTAJA</v>
      </c>
      <c r="W65" s="102" t="str">
        <f t="shared" si="4"/>
        <v>VENTAJA</v>
      </c>
      <c r="X65" s="119" t="str">
        <f t="shared" si="4"/>
        <v>VENTAJA</v>
      </c>
      <c r="Y65" s="102" t="str">
        <f t="shared" si="4"/>
        <v>VENTAJA</v>
      </c>
      <c r="Z65" s="119" t="str">
        <f t="shared" si="4"/>
        <v>VENTAJA</v>
      </c>
      <c r="AA65" s="102" t="str">
        <f t="shared" si="4"/>
        <v>VENTAJA</v>
      </c>
    </row>
    <row r="66" spans="4:27" x14ac:dyDescent="0.25">
      <c r="D66" s="188" t="s">
        <v>22</v>
      </c>
      <c r="E66" s="189"/>
      <c r="F66" s="124" t="str">
        <f t="shared" ref="F66:AA66" si="5">+IF(F52&gt; 0.33,"VENTAJA","INTRAPRODUCTO")</f>
        <v>VENTAJA</v>
      </c>
      <c r="G66" s="102" t="str">
        <f t="shared" si="5"/>
        <v>VENTAJA</v>
      </c>
      <c r="H66" s="119" t="str">
        <f t="shared" si="5"/>
        <v>VENTAJA</v>
      </c>
      <c r="I66" s="102" t="str">
        <f t="shared" si="5"/>
        <v>VENTAJA</v>
      </c>
      <c r="J66" s="119" t="str">
        <f t="shared" si="5"/>
        <v>VENTAJA</v>
      </c>
      <c r="K66" s="102" t="str">
        <f t="shared" si="5"/>
        <v>VENTAJA</v>
      </c>
      <c r="L66" s="119" t="str">
        <f t="shared" si="5"/>
        <v>VENTAJA</v>
      </c>
      <c r="M66" s="102" t="str">
        <f t="shared" si="5"/>
        <v>VENTAJA</v>
      </c>
      <c r="N66" s="119" t="str">
        <f t="shared" si="5"/>
        <v>VENTAJA</v>
      </c>
      <c r="O66" s="102" t="str">
        <f t="shared" si="5"/>
        <v>VENTAJA</v>
      </c>
      <c r="P66" s="119" t="str">
        <f t="shared" si="5"/>
        <v>VENTAJA</v>
      </c>
      <c r="Q66" s="102" t="str">
        <f t="shared" si="5"/>
        <v>VENTAJA</v>
      </c>
      <c r="R66" s="119" t="str">
        <f t="shared" si="5"/>
        <v>VENTAJA</v>
      </c>
      <c r="S66" s="102" t="str">
        <f t="shared" si="5"/>
        <v>VENTAJA</v>
      </c>
      <c r="T66" s="119" t="str">
        <f t="shared" si="5"/>
        <v>VENTAJA</v>
      </c>
      <c r="U66" s="102" t="str">
        <f t="shared" si="5"/>
        <v>VENTAJA</v>
      </c>
      <c r="V66" s="119" t="str">
        <f t="shared" si="5"/>
        <v>VENTAJA</v>
      </c>
      <c r="W66" s="102" t="str">
        <f t="shared" si="5"/>
        <v>VENTAJA</v>
      </c>
      <c r="X66" s="119" t="str">
        <f t="shared" si="5"/>
        <v>VENTAJA</v>
      </c>
      <c r="Y66" s="102" t="str">
        <f t="shared" si="5"/>
        <v>VENTAJA</v>
      </c>
      <c r="Z66" s="119" t="str">
        <f t="shared" si="5"/>
        <v>VENTAJA</v>
      </c>
      <c r="AA66" s="102" t="str">
        <f t="shared" si="5"/>
        <v>VENTAJA</v>
      </c>
    </row>
    <row r="67" spans="4:27" x14ac:dyDescent="0.25">
      <c r="D67" s="186" t="s">
        <v>23</v>
      </c>
      <c r="E67" s="187"/>
      <c r="F67" s="124" t="str">
        <f t="shared" ref="F67:AA67" si="6">+IF(F53&gt; 0.33,"VENTAJA","INTRAPRODUCTO")</f>
        <v>VENTAJA</v>
      </c>
      <c r="G67" s="102" t="str">
        <f t="shared" si="6"/>
        <v>VENTAJA</v>
      </c>
      <c r="H67" s="119" t="str">
        <f t="shared" si="6"/>
        <v>VENTAJA</v>
      </c>
      <c r="I67" s="102" t="str">
        <f t="shared" si="6"/>
        <v>VENTAJA</v>
      </c>
      <c r="J67" s="119" t="str">
        <f t="shared" si="6"/>
        <v>VENTAJA</v>
      </c>
      <c r="K67" s="102" t="str">
        <f t="shared" si="6"/>
        <v>VENTAJA</v>
      </c>
      <c r="L67" s="119" t="str">
        <f t="shared" si="6"/>
        <v>VENTAJA</v>
      </c>
      <c r="M67" s="102" t="str">
        <f t="shared" si="6"/>
        <v>VENTAJA</v>
      </c>
      <c r="N67" s="119" t="str">
        <f t="shared" si="6"/>
        <v>VENTAJA</v>
      </c>
      <c r="O67" s="102" t="str">
        <f t="shared" si="6"/>
        <v>VENTAJA</v>
      </c>
      <c r="P67" s="119" t="str">
        <f t="shared" si="6"/>
        <v>VENTAJA</v>
      </c>
      <c r="Q67" s="102" t="str">
        <f t="shared" si="6"/>
        <v>VENTAJA</v>
      </c>
      <c r="R67" s="119" t="str">
        <f t="shared" si="6"/>
        <v>VENTAJA</v>
      </c>
      <c r="S67" s="102" t="str">
        <f t="shared" si="6"/>
        <v>VENTAJA</v>
      </c>
      <c r="T67" s="119" t="str">
        <f t="shared" si="6"/>
        <v>VENTAJA</v>
      </c>
      <c r="U67" s="102" t="str">
        <f t="shared" si="6"/>
        <v>VENTAJA</v>
      </c>
      <c r="V67" s="119" t="str">
        <f t="shared" si="6"/>
        <v>VENTAJA</v>
      </c>
      <c r="W67" s="102" t="str">
        <f t="shared" si="6"/>
        <v>VENTAJA</v>
      </c>
      <c r="X67" s="119" t="str">
        <f t="shared" si="6"/>
        <v>VENTAJA</v>
      </c>
      <c r="Y67" s="102" t="str">
        <f t="shared" si="6"/>
        <v>VENTAJA</v>
      </c>
      <c r="Z67" s="119" t="str">
        <f t="shared" si="6"/>
        <v>VENTAJA</v>
      </c>
      <c r="AA67" s="102" t="str">
        <f t="shared" si="6"/>
        <v>VENTAJA</v>
      </c>
    </row>
    <row r="68" spans="4:27" x14ac:dyDescent="0.25">
      <c r="D68" s="188" t="s">
        <v>24</v>
      </c>
      <c r="E68" s="189"/>
      <c r="F68" s="124" t="str">
        <f t="shared" ref="F68:AA68" si="7">+IF(F54&gt; 0.33,"VENTAJA","INTRAPRODUCTO")</f>
        <v>VENTAJA</v>
      </c>
      <c r="G68" s="102" t="str">
        <f t="shared" si="7"/>
        <v>VENTAJA</v>
      </c>
      <c r="H68" s="119" t="str">
        <f t="shared" si="7"/>
        <v>VENTAJA</v>
      </c>
      <c r="I68" s="102" t="str">
        <f t="shared" si="7"/>
        <v>VENTAJA</v>
      </c>
      <c r="J68" s="119" t="str">
        <f t="shared" si="7"/>
        <v>VENTAJA</v>
      </c>
      <c r="K68" s="102" t="str">
        <f t="shared" si="7"/>
        <v>VENTAJA</v>
      </c>
      <c r="L68" s="119" t="str">
        <f t="shared" si="7"/>
        <v>VENTAJA</v>
      </c>
      <c r="M68" s="102" t="str">
        <f t="shared" si="7"/>
        <v>VENTAJA</v>
      </c>
      <c r="N68" s="119" t="str">
        <f t="shared" si="7"/>
        <v>VENTAJA</v>
      </c>
      <c r="O68" s="102" t="str">
        <f t="shared" si="7"/>
        <v>VENTAJA</v>
      </c>
      <c r="P68" s="119" t="str">
        <f t="shared" si="7"/>
        <v>VENTAJA</v>
      </c>
      <c r="Q68" s="102" t="str">
        <f t="shared" si="7"/>
        <v>VENTAJA</v>
      </c>
      <c r="R68" s="119" t="str">
        <f t="shared" si="7"/>
        <v>VENTAJA</v>
      </c>
      <c r="S68" s="102" t="str">
        <f t="shared" si="7"/>
        <v>VENTAJA</v>
      </c>
      <c r="T68" s="119" t="str">
        <f t="shared" si="7"/>
        <v>VENTAJA</v>
      </c>
      <c r="U68" s="102" t="str">
        <f t="shared" si="7"/>
        <v>VENTAJA</v>
      </c>
      <c r="V68" s="119" t="str">
        <f t="shared" si="7"/>
        <v>VENTAJA</v>
      </c>
      <c r="W68" s="102" t="str">
        <f t="shared" si="7"/>
        <v>VENTAJA</v>
      </c>
      <c r="X68" s="119" t="str">
        <f t="shared" si="7"/>
        <v>VENTAJA</v>
      </c>
      <c r="Y68" s="102" t="str">
        <f t="shared" si="7"/>
        <v>VENTAJA</v>
      </c>
      <c r="Z68" s="119" t="str">
        <f t="shared" si="7"/>
        <v>VENTAJA</v>
      </c>
      <c r="AA68" s="102" t="str">
        <f t="shared" si="7"/>
        <v>VENTAJA</v>
      </c>
    </row>
    <row r="69" spans="4:27" x14ac:dyDescent="0.25">
      <c r="D69" s="186" t="s">
        <v>25</v>
      </c>
      <c r="E69" s="187"/>
      <c r="F69" s="124" t="str">
        <f t="shared" ref="F69:AA69" si="8">+IF(F55&gt; 0.33,"VENTAJA","INTRAPRODUCTO")</f>
        <v>VENTAJA</v>
      </c>
      <c r="G69" s="102" t="str">
        <f t="shared" si="8"/>
        <v>VENTAJA</v>
      </c>
      <c r="H69" s="119" t="str">
        <f t="shared" si="8"/>
        <v>VENTAJA</v>
      </c>
      <c r="I69" s="102" t="str">
        <f t="shared" si="8"/>
        <v>VENTAJA</v>
      </c>
      <c r="J69" s="119" t="str">
        <f t="shared" si="8"/>
        <v>VENTAJA</v>
      </c>
      <c r="K69" s="102" t="str">
        <f t="shared" si="8"/>
        <v>VENTAJA</v>
      </c>
      <c r="L69" s="119" t="str">
        <f t="shared" si="8"/>
        <v>VENTAJA</v>
      </c>
      <c r="M69" s="102" t="str">
        <f t="shared" si="8"/>
        <v>VENTAJA</v>
      </c>
      <c r="N69" s="119" t="str">
        <f t="shared" si="8"/>
        <v>VENTAJA</v>
      </c>
      <c r="O69" s="102" t="str">
        <f t="shared" si="8"/>
        <v>VENTAJA</v>
      </c>
      <c r="P69" s="119" t="str">
        <f t="shared" si="8"/>
        <v>VENTAJA</v>
      </c>
      <c r="Q69" s="102" t="str">
        <f t="shared" si="8"/>
        <v>VENTAJA</v>
      </c>
      <c r="R69" s="119" t="str">
        <f t="shared" si="8"/>
        <v>VENTAJA</v>
      </c>
      <c r="S69" s="102" t="str">
        <f t="shared" si="8"/>
        <v>VENTAJA</v>
      </c>
      <c r="T69" s="119" t="str">
        <f t="shared" si="8"/>
        <v>VENTAJA</v>
      </c>
      <c r="U69" s="102" t="str">
        <f t="shared" si="8"/>
        <v>VENTAJA</v>
      </c>
      <c r="V69" s="119" t="str">
        <f t="shared" si="8"/>
        <v>VENTAJA</v>
      </c>
      <c r="W69" s="102" t="str">
        <f t="shared" si="8"/>
        <v>VENTAJA</v>
      </c>
      <c r="X69" s="119" t="str">
        <f t="shared" si="8"/>
        <v>VENTAJA</v>
      </c>
      <c r="Y69" s="102" t="str">
        <f t="shared" si="8"/>
        <v>VENTAJA</v>
      </c>
      <c r="Z69" s="119" t="str">
        <f t="shared" si="8"/>
        <v>VENTAJA</v>
      </c>
      <c r="AA69" s="102" t="str">
        <f t="shared" si="8"/>
        <v>VENTAJA</v>
      </c>
    </row>
    <row r="70" spans="4:27" ht="15.75" thickBot="1" x14ac:dyDescent="0.3">
      <c r="D70" s="184" t="s">
        <v>26</v>
      </c>
      <c r="E70" s="185"/>
      <c r="F70" s="125" t="str">
        <f t="shared" ref="F70:AA70" si="9">+IF(F56&gt; 0.33,"VENTAJA","INTRAPRODUCTO")</f>
        <v>INTRAPRODUCTO</v>
      </c>
      <c r="G70" s="118" t="str">
        <f t="shared" si="9"/>
        <v>INTRAPRODUCTO</v>
      </c>
      <c r="H70" s="126" t="str">
        <f t="shared" si="9"/>
        <v>INTRAPRODUCTO</v>
      </c>
      <c r="I70" s="118" t="str">
        <f t="shared" si="9"/>
        <v>INTRAPRODUCTO</v>
      </c>
      <c r="J70" s="126" t="str">
        <f t="shared" si="9"/>
        <v>INTRAPRODUCTO</v>
      </c>
      <c r="K70" s="118" t="str">
        <f t="shared" si="9"/>
        <v>INTRAPRODUCTO</v>
      </c>
      <c r="L70" s="126" t="str">
        <f t="shared" si="9"/>
        <v>INTRAPRODUCTO</v>
      </c>
      <c r="M70" s="118" t="str">
        <f t="shared" si="9"/>
        <v>INTRAPRODUCTO</v>
      </c>
      <c r="N70" s="126" t="str">
        <f t="shared" si="9"/>
        <v>INTRAPRODUCTO</v>
      </c>
      <c r="O70" s="118" t="str">
        <f t="shared" si="9"/>
        <v>INTRAPRODUCTO</v>
      </c>
      <c r="P70" s="126" t="str">
        <f t="shared" si="9"/>
        <v>INTRAPRODUCTO</v>
      </c>
      <c r="Q70" s="118" t="str">
        <f t="shared" si="9"/>
        <v>INTRAPRODUCTO</v>
      </c>
      <c r="R70" s="126" t="str">
        <f t="shared" si="9"/>
        <v>INTRAPRODUCTO</v>
      </c>
      <c r="S70" s="118" t="str">
        <f t="shared" si="9"/>
        <v>INTRAPRODUCTO</v>
      </c>
      <c r="T70" s="126" t="str">
        <f t="shared" si="9"/>
        <v>INTRAPRODUCTO</v>
      </c>
      <c r="U70" s="118" t="str">
        <f t="shared" si="9"/>
        <v>INTRAPRODUCTO</v>
      </c>
      <c r="V70" s="126" t="str">
        <f t="shared" si="9"/>
        <v>INTRAPRODUCTO</v>
      </c>
      <c r="W70" s="118" t="str">
        <f t="shared" si="9"/>
        <v>INTRAPRODUCTO</v>
      </c>
      <c r="X70" s="126" t="str">
        <f t="shared" si="9"/>
        <v>INTRAPRODUCTO</v>
      </c>
      <c r="Y70" s="118" t="str">
        <f t="shared" si="9"/>
        <v>INTRAPRODUCTO</v>
      </c>
      <c r="Z70" s="126" t="str">
        <f t="shared" si="9"/>
        <v>INTRAPRODUCTO</v>
      </c>
      <c r="AA70" s="118" t="str">
        <f t="shared" si="9"/>
        <v>INTRAPRODUCTO</v>
      </c>
    </row>
    <row r="71" spans="4:27" s="1" customFormat="1" x14ac:dyDescent="0.25">
      <c r="D71" s="1" t="s">
        <v>60</v>
      </c>
      <c r="E71" s="143"/>
      <c r="F71" s="119"/>
      <c r="G71" s="119"/>
      <c r="H71" s="119"/>
      <c r="I71" s="119"/>
      <c r="J71" s="119"/>
      <c r="K71" s="119"/>
      <c r="L71" s="119"/>
      <c r="M71" s="119"/>
      <c r="N71" s="119"/>
      <c r="O71" s="119"/>
      <c r="P71" s="119"/>
      <c r="Q71" s="119"/>
      <c r="R71" s="119"/>
      <c r="S71" s="119"/>
      <c r="T71" s="119"/>
      <c r="U71" s="119"/>
      <c r="V71" s="119"/>
      <c r="W71" s="119"/>
      <c r="X71" s="119"/>
      <c r="Y71" s="119"/>
      <c r="Z71" s="119"/>
      <c r="AA71" s="119"/>
    </row>
    <row r="73" spans="4:27" ht="15.75" thickBot="1" x14ac:dyDescent="0.3">
      <c r="D73" s="1" t="s">
        <v>14</v>
      </c>
      <c r="E73" s="3"/>
    </row>
    <row r="74" spans="4:27" ht="15.75" thickBot="1" x14ac:dyDescent="0.3">
      <c r="D74" s="115" t="s">
        <v>15</v>
      </c>
      <c r="E74" s="116"/>
      <c r="F74" s="18">
        <v>1995</v>
      </c>
      <c r="G74" s="10">
        <v>1996</v>
      </c>
      <c r="H74" s="18">
        <v>1997</v>
      </c>
      <c r="I74" s="10">
        <v>1998</v>
      </c>
      <c r="J74" s="18">
        <v>1999</v>
      </c>
      <c r="K74" s="10">
        <v>2000</v>
      </c>
      <c r="L74" s="18">
        <v>2001</v>
      </c>
      <c r="M74" s="10">
        <v>2002</v>
      </c>
      <c r="N74" s="18">
        <v>2003</v>
      </c>
      <c r="O74" s="10">
        <v>2004</v>
      </c>
      <c r="P74" s="18">
        <v>2005</v>
      </c>
      <c r="Q74" s="10">
        <v>2006</v>
      </c>
      <c r="R74" s="18">
        <v>2007</v>
      </c>
      <c r="S74" s="10">
        <v>2008</v>
      </c>
      <c r="T74" s="18">
        <v>2009</v>
      </c>
      <c r="U74" s="10">
        <v>2010</v>
      </c>
      <c r="V74" s="18">
        <v>2011</v>
      </c>
      <c r="W74" s="10">
        <v>2012</v>
      </c>
      <c r="X74" s="18">
        <v>2013</v>
      </c>
      <c r="Y74" s="10">
        <v>2014</v>
      </c>
      <c r="Z74" s="18">
        <v>2015</v>
      </c>
      <c r="AA74" s="11">
        <v>2016</v>
      </c>
    </row>
    <row r="75" spans="4:27" ht="15.75" thickBot="1" x14ac:dyDescent="0.3">
      <c r="D75" s="190" t="s">
        <v>16</v>
      </c>
      <c r="E75" s="191"/>
      <c r="F75" s="103">
        <v>10201048.063999999</v>
      </c>
      <c r="G75" s="104">
        <v>10647555.072000001</v>
      </c>
      <c r="H75" s="103">
        <v>11549019.136</v>
      </c>
      <c r="I75" s="104">
        <v>10821222.4</v>
      </c>
      <c r="J75" s="103">
        <v>11617030.143999999</v>
      </c>
      <c r="K75" s="104">
        <v>13158400.846999999</v>
      </c>
      <c r="L75" s="103">
        <v>12301486.486</v>
      </c>
      <c r="M75" s="104">
        <v>11897488.380999999</v>
      </c>
      <c r="N75" s="103">
        <v>13092218.069</v>
      </c>
      <c r="O75" s="104">
        <v>16729677.706</v>
      </c>
      <c r="P75" s="103">
        <v>21190438.734999999</v>
      </c>
      <c r="Q75" s="104">
        <v>24390975.103</v>
      </c>
      <c r="R75" s="103">
        <v>29991332</v>
      </c>
      <c r="S75" s="104">
        <v>37625882.064999998</v>
      </c>
      <c r="T75" s="103">
        <v>32852985.837000001</v>
      </c>
      <c r="U75" s="104">
        <v>39819528.641999997</v>
      </c>
      <c r="V75" s="103">
        <v>56953516.086000003</v>
      </c>
      <c r="W75" s="104">
        <v>60273618.167999998</v>
      </c>
      <c r="X75" s="103">
        <v>58821869.987000003</v>
      </c>
      <c r="Y75" s="104">
        <v>54794812.015000001</v>
      </c>
      <c r="Z75" s="103">
        <v>35690766.593000002</v>
      </c>
      <c r="AA75" s="105">
        <v>31044991.243000001</v>
      </c>
    </row>
    <row r="76" spans="4:27" x14ac:dyDescent="0.25">
      <c r="D76" s="186" t="s">
        <v>17</v>
      </c>
      <c r="E76" s="187"/>
      <c r="F76" s="106">
        <v>3098921.09</v>
      </c>
      <c r="G76" s="107">
        <v>2785849.662</v>
      </c>
      <c r="H76" s="106">
        <v>3607707.88</v>
      </c>
      <c r="I76" s="107">
        <v>3335956.557</v>
      </c>
      <c r="J76" s="106">
        <v>2695929.8470000001</v>
      </c>
      <c r="K76" s="107">
        <v>2405215.0010000002</v>
      </c>
      <c r="L76" s="106">
        <v>2138679.7719999999</v>
      </c>
      <c r="M76" s="107">
        <v>2078652.2009999999</v>
      </c>
      <c r="N76" s="106">
        <v>2115649.7719999999</v>
      </c>
      <c r="O76" s="107">
        <v>2562060.0449999999</v>
      </c>
      <c r="P76" s="106">
        <v>3414451.378</v>
      </c>
      <c r="Q76" s="107">
        <v>3636147.1490000002</v>
      </c>
      <c r="R76" s="106">
        <v>4207719.53</v>
      </c>
      <c r="S76" s="107">
        <v>4920759.6100000003</v>
      </c>
      <c r="T76" s="106">
        <v>4598395.335</v>
      </c>
      <c r="U76" s="107">
        <v>4252563.568</v>
      </c>
      <c r="V76" s="106">
        <v>5361940.517</v>
      </c>
      <c r="W76" s="107">
        <v>4891277.0719999997</v>
      </c>
      <c r="X76" s="106">
        <v>4827988.8420000002</v>
      </c>
      <c r="Y76" s="107">
        <v>5397566.3509999998</v>
      </c>
      <c r="Z76" s="106">
        <v>5065806.5839999998</v>
      </c>
      <c r="AA76" s="108">
        <v>5017400.301</v>
      </c>
    </row>
    <row r="77" spans="4:27" x14ac:dyDescent="0.25">
      <c r="D77" s="188" t="s">
        <v>18</v>
      </c>
      <c r="E77" s="189"/>
      <c r="F77" s="109">
        <v>30803.01</v>
      </c>
      <c r="G77" s="110">
        <v>35173.404000000002</v>
      </c>
      <c r="H77" s="109">
        <v>39259.262000000002</v>
      </c>
      <c r="I77" s="110">
        <v>35104.345999999998</v>
      </c>
      <c r="J77" s="109">
        <v>39624.252</v>
      </c>
      <c r="K77" s="110">
        <v>46419.232000000004</v>
      </c>
      <c r="L77" s="109">
        <v>53188.722000000002</v>
      </c>
      <c r="M77" s="110">
        <v>74104.146999999997</v>
      </c>
      <c r="N77" s="109">
        <v>91780.876000000004</v>
      </c>
      <c r="O77" s="110">
        <v>123835.197</v>
      </c>
      <c r="P77" s="109">
        <v>96874.676000000007</v>
      </c>
      <c r="Q77" s="110">
        <v>94055.032999999996</v>
      </c>
      <c r="R77" s="109">
        <v>105375.874</v>
      </c>
      <c r="S77" s="110">
        <v>94489.955000000002</v>
      </c>
      <c r="T77" s="109">
        <v>70182.815000000002</v>
      </c>
      <c r="U77" s="110">
        <v>53309.548000000003</v>
      </c>
      <c r="V77" s="109">
        <v>64346.038</v>
      </c>
      <c r="W77" s="110">
        <v>70258.634000000005</v>
      </c>
      <c r="X77" s="109">
        <v>97455.774999999994</v>
      </c>
      <c r="Y77" s="110">
        <v>83701.375</v>
      </c>
      <c r="Z77" s="109">
        <v>73863.785999999993</v>
      </c>
      <c r="AA77" s="111">
        <v>54157.362999999998</v>
      </c>
    </row>
    <row r="78" spans="4:27" x14ac:dyDescent="0.25">
      <c r="D78" s="186" t="s">
        <v>19</v>
      </c>
      <c r="E78" s="187"/>
      <c r="F78" s="106">
        <v>579990.24399999995</v>
      </c>
      <c r="G78" s="107">
        <v>605765.80500000005</v>
      </c>
      <c r="H78" s="106">
        <v>616942.38699999999</v>
      </c>
      <c r="I78" s="107">
        <v>617456.18000000005</v>
      </c>
      <c r="J78" s="106">
        <v>620240.06799999997</v>
      </c>
      <c r="K78" s="107">
        <v>659124.23800000001</v>
      </c>
      <c r="L78" s="106">
        <v>688855.61499999999</v>
      </c>
      <c r="M78" s="107">
        <v>757827.40099999995</v>
      </c>
      <c r="N78" s="106">
        <v>789590.94900000002</v>
      </c>
      <c r="O78" s="107">
        <v>875534.74</v>
      </c>
      <c r="P78" s="106">
        <v>1139266.4569999999</v>
      </c>
      <c r="Q78" s="107">
        <v>1479351.7949999999</v>
      </c>
      <c r="R78" s="106">
        <v>1801174.3359999999</v>
      </c>
      <c r="S78" s="107">
        <v>1883633.2490000001</v>
      </c>
      <c r="T78" s="106">
        <v>1536759.11</v>
      </c>
      <c r="U78" s="107">
        <v>1790755.2039999999</v>
      </c>
      <c r="V78" s="106">
        <v>1862520.5719999999</v>
      </c>
      <c r="W78" s="107">
        <v>1903899.7069999999</v>
      </c>
      <c r="X78" s="106">
        <v>1983921.308</v>
      </c>
      <c r="Y78" s="107">
        <v>1921493.327</v>
      </c>
      <c r="Z78" s="106">
        <v>1777427.3</v>
      </c>
      <c r="AA78" s="108">
        <v>1737163.1470000001</v>
      </c>
    </row>
    <row r="79" spans="4:27" x14ac:dyDescent="0.25">
      <c r="D79" s="188" t="s">
        <v>20</v>
      </c>
      <c r="E79" s="189"/>
      <c r="F79" s="109">
        <v>2777924.2829999998</v>
      </c>
      <c r="G79" s="110">
        <v>3827695.986</v>
      </c>
      <c r="H79" s="109">
        <v>3622565.1490000002</v>
      </c>
      <c r="I79" s="110">
        <v>3273865.3459999999</v>
      </c>
      <c r="J79" s="109">
        <v>4702466.4309999999</v>
      </c>
      <c r="K79" s="110">
        <v>5668573.9000000004</v>
      </c>
      <c r="L79" s="109">
        <v>4465281.6239999998</v>
      </c>
      <c r="M79" s="110">
        <v>4273429.8509999998</v>
      </c>
      <c r="N79" s="109">
        <v>4869042.2489999998</v>
      </c>
      <c r="O79" s="110">
        <v>6174538.5109999999</v>
      </c>
      <c r="P79" s="109">
        <v>8316319.8449999997</v>
      </c>
      <c r="Q79" s="110">
        <v>9373867.7410000004</v>
      </c>
      <c r="R79" s="109">
        <v>10872100.037</v>
      </c>
      <c r="S79" s="110">
        <v>17295009.647999998</v>
      </c>
      <c r="T79" s="109">
        <v>15780856.358999999</v>
      </c>
      <c r="U79" s="110">
        <v>22564428.982000001</v>
      </c>
      <c r="V79" s="109">
        <v>36481785.703000002</v>
      </c>
      <c r="W79" s="110">
        <v>39611602.737000003</v>
      </c>
      <c r="X79" s="109">
        <v>39276186.884999998</v>
      </c>
      <c r="Y79" s="110">
        <v>35930632.399999999</v>
      </c>
      <c r="Z79" s="109">
        <v>18839854.679000001</v>
      </c>
      <c r="AA79" s="111">
        <v>14745528.085000001</v>
      </c>
    </row>
    <row r="80" spans="4:27" x14ac:dyDescent="0.25">
      <c r="D80" s="186" t="s">
        <v>21</v>
      </c>
      <c r="E80" s="187"/>
      <c r="F80" s="106">
        <v>15458.19</v>
      </c>
      <c r="G80" s="107">
        <v>20060.937999999998</v>
      </c>
      <c r="H80" s="106">
        <v>39520.923999999999</v>
      </c>
      <c r="I80" s="107">
        <v>47420.091999999997</v>
      </c>
      <c r="J80" s="106">
        <v>59328.618000000002</v>
      </c>
      <c r="K80" s="107">
        <v>49121.404000000002</v>
      </c>
      <c r="L80" s="106">
        <v>40252.230000000003</v>
      </c>
      <c r="M80" s="107">
        <v>47038.563999999998</v>
      </c>
      <c r="N80" s="106">
        <v>70101.479000000007</v>
      </c>
      <c r="O80" s="107">
        <v>132581.01300000001</v>
      </c>
      <c r="P80" s="106">
        <v>122856.924</v>
      </c>
      <c r="Q80" s="107">
        <v>127010.948</v>
      </c>
      <c r="R80" s="106">
        <v>261453.73800000001</v>
      </c>
      <c r="S80" s="107">
        <v>384381.01500000001</v>
      </c>
      <c r="T80" s="106">
        <v>178528.27600000001</v>
      </c>
      <c r="U80" s="107">
        <v>135985.625</v>
      </c>
      <c r="V80" s="106">
        <v>290296.103</v>
      </c>
      <c r="W80" s="107">
        <v>280943.15100000001</v>
      </c>
      <c r="X80" s="106">
        <v>255500.98800000001</v>
      </c>
      <c r="Y80" s="107">
        <v>328909.83600000001</v>
      </c>
      <c r="Z80" s="106">
        <v>363479.42700000003</v>
      </c>
      <c r="AA80" s="108">
        <v>338839.57299999997</v>
      </c>
    </row>
    <row r="81" spans="4:27" x14ac:dyDescent="0.25">
      <c r="D81" s="188" t="s">
        <v>22</v>
      </c>
      <c r="E81" s="189"/>
      <c r="F81" s="109">
        <v>806467.44</v>
      </c>
      <c r="G81" s="110">
        <v>878271.42099999997</v>
      </c>
      <c r="H81" s="109">
        <v>1075389.1259999999</v>
      </c>
      <c r="I81" s="110">
        <v>1092606.466</v>
      </c>
      <c r="J81" s="109">
        <v>1179674.507</v>
      </c>
      <c r="K81" s="110">
        <v>1335680.9410000001</v>
      </c>
      <c r="L81" s="109">
        <v>1361828.9720000001</v>
      </c>
      <c r="M81" s="110">
        <v>1329738.9140000001</v>
      </c>
      <c r="N81" s="109">
        <v>1219370.236</v>
      </c>
      <c r="O81" s="110">
        <v>1541722.7209999999</v>
      </c>
      <c r="P81" s="109">
        <v>1786172.6610000001</v>
      </c>
      <c r="Q81" s="110">
        <v>2024381.6680000001</v>
      </c>
      <c r="R81" s="109">
        <v>2413255.6839999999</v>
      </c>
      <c r="S81" s="110">
        <v>2951475.1740000001</v>
      </c>
      <c r="T81" s="109">
        <v>2715936.733</v>
      </c>
      <c r="U81" s="110">
        <v>2846822.6030000001</v>
      </c>
      <c r="V81" s="109">
        <v>3312122.983</v>
      </c>
      <c r="W81" s="110">
        <v>3428685.415</v>
      </c>
      <c r="X81" s="109">
        <v>3733191.8110000002</v>
      </c>
      <c r="Y81" s="110">
        <v>3684127.247</v>
      </c>
      <c r="Z81" s="109">
        <v>3423007.0780000002</v>
      </c>
      <c r="AA81" s="111">
        <v>3029705.855</v>
      </c>
    </row>
    <row r="82" spans="4:27" x14ac:dyDescent="0.25">
      <c r="D82" s="186" t="s">
        <v>23</v>
      </c>
      <c r="E82" s="187"/>
      <c r="F82" s="106">
        <v>1467892.4750000001</v>
      </c>
      <c r="G82" s="107">
        <v>1145310.274</v>
      </c>
      <c r="H82" s="106">
        <v>1189097.206</v>
      </c>
      <c r="I82" s="107">
        <v>1100459.8259999999</v>
      </c>
      <c r="J82" s="106">
        <v>1195512.314</v>
      </c>
      <c r="K82" s="107">
        <v>1443992.7379999999</v>
      </c>
      <c r="L82" s="106">
        <v>1600065.148</v>
      </c>
      <c r="M82" s="107">
        <v>1560431.6310000001</v>
      </c>
      <c r="N82" s="106">
        <v>1737469.0460000001</v>
      </c>
      <c r="O82" s="107">
        <v>2330093.8820000002</v>
      </c>
      <c r="P82" s="106">
        <v>2753889.4539999999</v>
      </c>
      <c r="Q82" s="107">
        <v>3484528.9249999998</v>
      </c>
      <c r="R82" s="106">
        <v>4748504.3559999997</v>
      </c>
      <c r="S82" s="107">
        <v>4649722.3870000001</v>
      </c>
      <c r="T82" s="106">
        <v>3441238.7110000001</v>
      </c>
      <c r="U82" s="107">
        <v>3337209.6940000001</v>
      </c>
      <c r="V82" s="106">
        <v>3472061.2480000001</v>
      </c>
      <c r="W82" s="107">
        <v>3549539.51</v>
      </c>
      <c r="X82" s="106">
        <v>3048385.906</v>
      </c>
      <c r="Y82" s="107">
        <v>2962845.625</v>
      </c>
      <c r="Z82" s="106">
        <v>2367656.7080000001</v>
      </c>
      <c r="AA82" s="108">
        <v>2028656.209</v>
      </c>
    </row>
    <row r="83" spans="4:27" x14ac:dyDescent="0.25">
      <c r="D83" s="188" t="s">
        <v>24</v>
      </c>
      <c r="E83" s="189"/>
      <c r="F83" s="109">
        <v>264716.17499999999</v>
      </c>
      <c r="G83" s="110">
        <v>290365.29800000001</v>
      </c>
      <c r="H83" s="109">
        <v>438185.76</v>
      </c>
      <c r="I83" s="110">
        <v>427399.25199999998</v>
      </c>
      <c r="J83" s="109">
        <v>306885.30800000002</v>
      </c>
      <c r="K83" s="110">
        <v>565442.83100000001</v>
      </c>
      <c r="L83" s="109">
        <v>828162.73800000001</v>
      </c>
      <c r="M83" s="110">
        <v>663024.73400000005</v>
      </c>
      <c r="N83" s="109">
        <v>430313.315</v>
      </c>
      <c r="O83" s="110">
        <v>910814.52500000002</v>
      </c>
      <c r="P83" s="109">
        <v>1265020.04</v>
      </c>
      <c r="Q83" s="110">
        <v>1519771.098</v>
      </c>
      <c r="R83" s="109">
        <v>2208299.469</v>
      </c>
      <c r="S83" s="110">
        <v>1884343.71</v>
      </c>
      <c r="T83" s="109">
        <v>1427862.03</v>
      </c>
      <c r="U83" s="110">
        <v>1265311.8959999999</v>
      </c>
      <c r="V83" s="109">
        <v>1720984.7679999999</v>
      </c>
      <c r="W83" s="110">
        <v>1492637.152</v>
      </c>
      <c r="X83" s="109">
        <v>1834495.1359999999</v>
      </c>
      <c r="Y83" s="110">
        <v>1529037.4939999999</v>
      </c>
      <c r="Z83" s="109">
        <v>1423523.017</v>
      </c>
      <c r="AA83" s="111">
        <v>1464320.9709999999</v>
      </c>
    </row>
    <row r="84" spans="4:27" x14ac:dyDescent="0.25">
      <c r="D84" s="186" t="s">
        <v>25</v>
      </c>
      <c r="E84" s="187"/>
      <c r="F84" s="106">
        <v>985174.973</v>
      </c>
      <c r="G84" s="107">
        <v>854746.38600000006</v>
      </c>
      <c r="H84" s="106">
        <v>844979.59499999997</v>
      </c>
      <c r="I84" s="107">
        <v>870562.44400000002</v>
      </c>
      <c r="J84" s="106">
        <v>807029.93</v>
      </c>
      <c r="K84" s="107">
        <v>975983.973</v>
      </c>
      <c r="L84" s="106">
        <v>1113974.9620000001</v>
      </c>
      <c r="M84" s="107">
        <v>999796.94099999999</v>
      </c>
      <c r="N84" s="106">
        <v>1176477.253</v>
      </c>
      <c r="O84" s="107">
        <v>1501711.953</v>
      </c>
      <c r="P84" s="106">
        <v>1662357.4920000001</v>
      </c>
      <c r="Q84" s="107">
        <v>1818153.287</v>
      </c>
      <c r="R84" s="106">
        <v>2568492.432</v>
      </c>
      <c r="S84" s="107">
        <v>2529167.3969999999</v>
      </c>
      <c r="T84" s="106">
        <v>1535642.514</v>
      </c>
      <c r="U84" s="107">
        <v>1443255.895</v>
      </c>
      <c r="V84" s="106">
        <v>1590328.8319999999</v>
      </c>
      <c r="W84" s="107">
        <v>1631760.6129999999</v>
      </c>
      <c r="X84" s="106">
        <v>1499523.801</v>
      </c>
      <c r="Y84" s="107">
        <v>1360366.0090000001</v>
      </c>
      <c r="Z84" s="106">
        <v>1254999.4099999999</v>
      </c>
      <c r="AA84" s="108">
        <v>1085000.3689999999</v>
      </c>
    </row>
    <row r="85" spans="4:27" ht="15.75" thickBot="1" x14ac:dyDescent="0.3">
      <c r="D85" s="184" t="s">
        <v>26</v>
      </c>
      <c r="E85" s="185"/>
      <c r="F85" s="112">
        <v>173700.736</v>
      </c>
      <c r="G85" s="113">
        <v>204315.77</v>
      </c>
      <c r="H85" s="112">
        <v>75372.135999999999</v>
      </c>
      <c r="I85" s="113">
        <v>20392.142</v>
      </c>
      <c r="J85" s="112">
        <v>10338.969999999999</v>
      </c>
      <c r="K85" s="113">
        <v>8846.5889999999999</v>
      </c>
      <c r="L85" s="112">
        <v>11196.703</v>
      </c>
      <c r="M85" s="113">
        <v>113443.997</v>
      </c>
      <c r="N85" s="112">
        <v>592422.89399999997</v>
      </c>
      <c r="O85" s="113">
        <v>576785.11899999995</v>
      </c>
      <c r="P85" s="112">
        <v>633229.92799999996</v>
      </c>
      <c r="Q85" s="113">
        <v>833707.58499999996</v>
      </c>
      <c r="R85" s="112">
        <v>804956.70200000005</v>
      </c>
      <c r="S85" s="113">
        <v>1032900.036</v>
      </c>
      <c r="T85" s="112">
        <v>1567584.0730000001</v>
      </c>
      <c r="U85" s="113">
        <v>2129885.764</v>
      </c>
      <c r="V85" s="112">
        <v>2797129.4870000002</v>
      </c>
      <c r="W85" s="113">
        <v>3413014.27</v>
      </c>
      <c r="X85" s="112">
        <v>2265219.588</v>
      </c>
      <c r="Y85" s="113">
        <v>1596132.41</v>
      </c>
      <c r="Z85" s="112">
        <v>1101148.7209999999</v>
      </c>
      <c r="AA85" s="114">
        <v>1544219.487</v>
      </c>
    </row>
    <row r="86" spans="4:27" x14ac:dyDescent="0.25">
      <c r="D86" s="1" t="s">
        <v>59</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69"/>
  <sheetViews>
    <sheetView showGridLines="0" tabSelected="1" workbookViewId="0">
      <selection activeCell="F75" sqref="F75"/>
    </sheetView>
  </sheetViews>
  <sheetFormatPr baseColWidth="10" defaultRowHeight="15" x14ac:dyDescent="0.25"/>
  <cols>
    <col min="5" max="5" width="24.42578125" customWidth="1"/>
    <col min="6" max="27" width="27.7109375" bestFit="1" customWidth="1"/>
  </cols>
  <sheetData>
    <row r="7" spans="2:16" ht="15" customHeight="1" x14ac:dyDescent="0.25">
      <c r="C7" s="141"/>
      <c r="D7" s="155" t="s">
        <v>50</v>
      </c>
      <c r="E7" s="155"/>
      <c r="I7" s="193" t="s">
        <v>49</v>
      </c>
      <c r="J7" s="193"/>
      <c r="K7" s="193"/>
      <c r="M7" s="90"/>
      <c r="N7" s="90"/>
      <c r="O7" s="90"/>
      <c r="P7" s="90"/>
    </row>
    <row r="8" spans="2:16" x14ac:dyDescent="0.25">
      <c r="B8" s="141"/>
      <c r="C8" s="141"/>
      <c r="D8" s="155"/>
      <c r="E8" s="155"/>
      <c r="I8" s="193"/>
      <c r="J8" s="193"/>
      <c r="K8" s="193"/>
      <c r="L8" s="90"/>
      <c r="M8" s="90"/>
      <c r="N8" s="90"/>
      <c r="O8" s="90"/>
      <c r="P8" s="90"/>
    </row>
    <row r="9" spans="2:16" x14ac:dyDescent="0.25">
      <c r="B9" s="141"/>
      <c r="C9" s="141"/>
      <c r="D9" s="155"/>
      <c r="E9" s="155"/>
      <c r="I9" s="193"/>
      <c r="J9" s="193"/>
      <c r="K9" s="193"/>
      <c r="L9" s="90"/>
      <c r="M9" s="90"/>
      <c r="N9" s="90"/>
      <c r="O9" s="90"/>
      <c r="P9" s="90"/>
    </row>
    <row r="10" spans="2:16" x14ac:dyDescent="0.25">
      <c r="B10" s="141"/>
      <c r="C10" s="141"/>
      <c r="D10" s="155"/>
      <c r="E10" s="155"/>
      <c r="I10" s="193"/>
      <c r="J10" s="193"/>
      <c r="K10" s="193"/>
      <c r="L10" s="90"/>
      <c r="M10" s="90"/>
      <c r="N10" s="90"/>
      <c r="O10" s="90"/>
      <c r="P10" s="90"/>
    </row>
    <row r="11" spans="2:16" x14ac:dyDescent="0.25">
      <c r="B11" s="141"/>
      <c r="C11" s="141"/>
      <c r="D11" s="155"/>
      <c r="E11" s="155"/>
      <c r="I11" s="193"/>
      <c r="J11" s="193"/>
      <c r="K11" s="193"/>
      <c r="L11" s="90"/>
      <c r="M11" s="90"/>
      <c r="N11" s="90"/>
      <c r="O11" s="90"/>
      <c r="P11" s="90"/>
    </row>
    <row r="12" spans="2:16" x14ac:dyDescent="0.25">
      <c r="B12" s="141"/>
      <c r="C12" s="141"/>
      <c r="D12" s="155"/>
      <c r="E12" s="155"/>
      <c r="I12" s="193"/>
      <c r="J12" s="193"/>
      <c r="K12" s="193"/>
      <c r="L12" s="90"/>
      <c r="M12" s="90"/>
      <c r="N12" s="90"/>
      <c r="O12" s="90"/>
      <c r="P12" s="90"/>
    </row>
    <row r="13" spans="2:16" x14ac:dyDescent="0.25">
      <c r="B13" s="141"/>
      <c r="C13" s="141"/>
      <c r="D13" s="155"/>
      <c r="E13" s="155"/>
      <c r="I13" s="193"/>
      <c r="J13" s="193"/>
      <c r="K13" s="193"/>
      <c r="L13" s="90"/>
      <c r="M13" s="90"/>
      <c r="N13" s="90"/>
      <c r="O13" s="90"/>
      <c r="P13" s="90"/>
    </row>
    <row r="14" spans="2:16" x14ac:dyDescent="0.25">
      <c r="B14" s="141"/>
      <c r="C14" s="141"/>
      <c r="D14" s="155"/>
      <c r="E14" s="155"/>
      <c r="I14" s="193"/>
      <c r="J14" s="193"/>
      <c r="K14" s="193"/>
      <c r="L14" s="90"/>
      <c r="M14" s="90"/>
      <c r="N14" s="90"/>
      <c r="O14" s="90"/>
      <c r="P14" s="90"/>
    </row>
    <row r="15" spans="2:16" ht="17.25" customHeight="1" x14ac:dyDescent="0.25">
      <c r="B15" s="141"/>
      <c r="C15" s="141"/>
      <c r="D15" s="141"/>
      <c r="E15" s="141"/>
      <c r="G15" s="192" t="s">
        <v>51</v>
      </c>
      <c r="H15" s="192"/>
      <c r="I15" s="193"/>
      <c r="J15" s="193"/>
      <c r="K15" s="193"/>
      <c r="L15" s="90"/>
      <c r="M15" s="90"/>
      <c r="N15" s="90"/>
      <c r="O15" s="90"/>
      <c r="P15" s="90"/>
    </row>
    <row r="16" spans="2:16" x14ac:dyDescent="0.25">
      <c r="B16" s="141"/>
      <c r="C16" s="141"/>
      <c r="D16" s="141"/>
      <c r="E16" s="141"/>
      <c r="G16" s="192"/>
      <c r="H16" s="192"/>
      <c r="I16" s="91"/>
      <c r="J16" s="91" t="s">
        <v>3</v>
      </c>
      <c r="L16" s="90"/>
      <c r="M16" s="90"/>
      <c r="N16" s="90"/>
      <c r="O16" s="90"/>
      <c r="P16" s="90"/>
    </row>
    <row r="17" spans="3:15" x14ac:dyDescent="0.25">
      <c r="C17" s="91"/>
      <c r="D17" s="91"/>
      <c r="E17" s="91" t="s">
        <v>3</v>
      </c>
      <c r="G17" s="91" t="s">
        <v>3</v>
      </c>
      <c r="H17" s="91"/>
      <c r="I17" s="91"/>
      <c r="N17" s="91"/>
      <c r="O17" s="91"/>
    </row>
    <row r="44" spans="4:27" ht="15.75" thickBot="1" x14ac:dyDescent="0.3"/>
    <row r="45" spans="4:27" ht="15.75" thickBot="1" x14ac:dyDescent="0.3">
      <c r="D45" s="8" t="s">
        <v>15</v>
      </c>
      <c r="E45" s="9"/>
      <c r="F45" s="128">
        <v>1995</v>
      </c>
      <c r="G45" s="18">
        <v>1996</v>
      </c>
      <c r="H45" s="10">
        <v>1997</v>
      </c>
      <c r="I45" s="18">
        <v>1998</v>
      </c>
      <c r="J45" s="10">
        <v>1999</v>
      </c>
      <c r="K45" s="18">
        <v>2000</v>
      </c>
      <c r="L45" s="10">
        <v>2001</v>
      </c>
      <c r="M45" s="18">
        <v>2002</v>
      </c>
      <c r="N45" s="10">
        <v>2003</v>
      </c>
      <c r="O45" s="18">
        <v>2004</v>
      </c>
      <c r="P45" s="10">
        <v>2005</v>
      </c>
      <c r="Q45" s="18">
        <v>2006</v>
      </c>
      <c r="R45" s="10">
        <v>2007</v>
      </c>
      <c r="S45" s="18">
        <v>2008</v>
      </c>
      <c r="T45" s="10">
        <v>2009</v>
      </c>
      <c r="U45" s="18">
        <v>2010</v>
      </c>
      <c r="V45" s="10">
        <v>2011</v>
      </c>
      <c r="W45" s="18">
        <v>2012</v>
      </c>
      <c r="X45" s="10">
        <v>2013</v>
      </c>
      <c r="Y45" s="18">
        <v>2014</v>
      </c>
      <c r="Z45" s="10">
        <v>2015</v>
      </c>
      <c r="AA45" s="18">
        <v>2016</v>
      </c>
    </row>
    <row r="46" spans="4:27" x14ac:dyDescent="0.25">
      <c r="D46" s="186" t="s">
        <v>17</v>
      </c>
      <c r="E46" s="187"/>
      <c r="F46" s="129">
        <f>+(A!D47-B!E47)/(A!D47+B!E47)</f>
        <v>-0.94191699232447623</v>
      </c>
      <c r="G46" s="130">
        <f>+(A!E47-B!F47)/(A!E47+B!F47)</f>
        <v>-0.9292992395890658</v>
      </c>
      <c r="H46" s="131">
        <f>+(A!F47-B!G47)/(A!F47+B!G47)</f>
        <v>-0.73838818999194178</v>
      </c>
      <c r="I46" s="130">
        <f>+(A!G47-B!H47)/(A!G47+B!H47)</f>
        <v>-0.84839084286769961</v>
      </c>
      <c r="J46" s="131">
        <f>+(A!H47-B!I47)/(A!H47+B!I47)</f>
        <v>-0.73599800215710753</v>
      </c>
      <c r="K46" s="130">
        <f>+(A!I47-B!J47)/(A!I47+B!J47)</f>
        <v>-0.58665977241177991</v>
      </c>
      <c r="L46" s="131">
        <f>+(A!J47-B!K47)/(A!J47+B!K47)</f>
        <v>-0.66184982048936059</v>
      </c>
      <c r="M46" s="130">
        <f>+(A!K47-B!L47)/(A!K47+B!L47)</f>
        <v>-0.51019766791774479</v>
      </c>
      <c r="N46" s="131">
        <f>+(A!L47-B!M47)/(A!L47+B!M47)</f>
        <v>-0.5301178598283276</v>
      </c>
      <c r="O46" s="130">
        <f>+(A!M47-B!N47)/(A!M47+B!N47)</f>
        <v>-0.41822140820441772</v>
      </c>
      <c r="P46" s="131">
        <f>+(A!N47-B!O47)/(A!N47+B!O47)</f>
        <v>-0.43550654703642672</v>
      </c>
      <c r="Q46" s="130">
        <f>+(A!O47-B!P47)/(A!O47+B!P47)</f>
        <v>-0.40955692650718012</v>
      </c>
      <c r="R46" s="131">
        <f>+(A!P47-B!Q47)/(A!P47+B!Q47)</f>
        <v>-0.4683773568988942</v>
      </c>
      <c r="S46" s="130">
        <f>+(A!Q47-B!R47)/(A!Q47+B!R47)</f>
        <v>-0.50621125052798877</v>
      </c>
      <c r="T46" s="131">
        <f>+(A!R47-B!S47)/(A!R47+B!S47)</f>
        <v>-0.36077123043854675</v>
      </c>
      <c r="U46" s="130">
        <f>+(A!S47-B!T47)/(A!S47+B!T47)</f>
        <v>-0.27338837426847468</v>
      </c>
      <c r="V46" s="131">
        <f>+(A!T47-B!U47)/(A!T47+B!U47)</f>
        <v>-0.20355558516614233</v>
      </c>
      <c r="W46" s="130">
        <f>+(A!U47-B!V47)/(A!U47+B!V47)</f>
        <v>-0.3568922199468999</v>
      </c>
      <c r="X46" s="131">
        <f>+(A!V47-B!W47)/(A!V47+B!W47)</f>
        <v>-0.57101896988768919</v>
      </c>
      <c r="Y46" s="130">
        <f>+(A!W47-B!X47)/(A!W47+B!X47)</f>
        <v>-0.52016270304066714</v>
      </c>
      <c r="Z46" s="131">
        <f>+(A!X47-B!Y47)/(A!X47+B!Y47)</f>
        <v>-0.54839259065174961</v>
      </c>
      <c r="AA46" s="130">
        <f>+(A!Y47-B!Z47)/(A!Y47+B!Z47)</f>
        <v>-0.66457464208612971</v>
      </c>
    </row>
    <row r="47" spans="4:27" x14ac:dyDescent="0.25">
      <c r="D47" s="188" t="s">
        <v>18</v>
      </c>
      <c r="E47" s="189"/>
      <c r="F47" s="132">
        <f>+(A!D48-B!E48)/(A!D48+B!E48)</f>
        <v>-0.98188886619207139</v>
      </c>
      <c r="G47" s="133">
        <f>+(A!E48-B!F48)/(A!E48+B!F48)</f>
        <v>-0.97319691781780548</v>
      </c>
      <c r="H47" s="134">
        <f>+(A!F48-B!G48)/(A!F48+B!G48)</f>
        <v>-0.97906231158526658</v>
      </c>
      <c r="I47" s="133">
        <f>+(A!G48-B!H48)/(A!G48+B!H48)</f>
        <v>-0.73190554316311951</v>
      </c>
      <c r="J47" s="134">
        <f>+(A!H48-B!I48)/(A!H48+B!I48)</f>
        <v>-0.89468088434807658</v>
      </c>
      <c r="K47" s="133">
        <f>+(A!I48-B!J48)/(A!I48+B!J48)</f>
        <v>-0.88300878987359377</v>
      </c>
      <c r="L47" s="134">
        <f>+(A!J48-B!K48)/(A!J48+B!K48)</f>
        <v>-0.99578346302482268</v>
      </c>
      <c r="M47" s="133">
        <f>+(A!K48-B!L48)/(A!K48+B!L48)</f>
        <v>-0.95026874023697439</v>
      </c>
      <c r="N47" s="134">
        <f>+(A!L48-B!M48)/(A!L48+B!M48)</f>
        <v>-0.99222633532762594</v>
      </c>
      <c r="O47" s="133">
        <f>+(A!M48-B!N48)/(A!M48+B!N48)</f>
        <v>-0.97861914217833479</v>
      </c>
      <c r="P47" s="134">
        <f>+(A!N48-B!O48)/(A!N48+B!O48)</f>
        <v>-0.95228602204308244</v>
      </c>
      <c r="Q47" s="133">
        <f>+(A!O48-B!P48)/(A!O48+B!P48)</f>
        <v>-0.94292572147788012</v>
      </c>
      <c r="R47" s="134">
        <f>+(A!P48-B!Q48)/(A!P48+B!Q48)</f>
        <v>-0.95950256057399841</v>
      </c>
      <c r="S47" s="133">
        <f>+(A!Q48-B!R48)/(A!Q48+B!R48)</f>
        <v>-0.99078140024672889</v>
      </c>
      <c r="T47" s="134">
        <f>+(A!R48-B!S48)/(A!R48+B!S48)</f>
        <v>-0.98994037336675211</v>
      </c>
      <c r="U47" s="133">
        <f>+(A!S48-B!T48)/(A!S48+B!T48)</f>
        <v>-0.97970069175219232</v>
      </c>
      <c r="V47" s="134">
        <f>+(A!T48-B!U48)/(A!T48+B!U48)</f>
        <v>-0.94413015830623637</v>
      </c>
      <c r="W47" s="133">
        <f>+(A!U48-B!V48)/(A!U48+B!V48)</f>
        <v>-0.80947502249010261</v>
      </c>
      <c r="X47" s="134">
        <f>+(A!V48-B!W48)/(A!V48+B!W48)</f>
        <v>-0.78870678603455779</v>
      </c>
      <c r="Y47" s="133">
        <f>+(A!W48-B!X48)/(A!W48+B!X48)</f>
        <v>-0.71446152690977449</v>
      </c>
      <c r="Z47" s="134">
        <f>+(A!X48-B!Y48)/(A!X48+B!Y48)</f>
        <v>-0.7153948844398863</v>
      </c>
      <c r="AA47" s="133">
        <f>+(A!Y48-B!Z48)/(A!Y48+B!Z48)</f>
        <v>-0.79420727914093991</v>
      </c>
    </row>
    <row r="48" spans="4:27" x14ac:dyDescent="0.25">
      <c r="D48" s="186" t="s">
        <v>19</v>
      </c>
      <c r="E48" s="187"/>
      <c r="F48" s="132">
        <f>+(A!D49-B!E49)/(A!D49+B!E49)</f>
        <v>-0.95454351913068458</v>
      </c>
      <c r="G48" s="133">
        <f>+(A!E49-B!F49)/(A!E49+B!F49)</f>
        <v>-0.96060549120490268</v>
      </c>
      <c r="H48" s="134">
        <f>+(A!F49-B!G49)/(A!F49+B!G49)</f>
        <v>-0.93798976533955336</v>
      </c>
      <c r="I48" s="133">
        <f>+(A!G49-B!H49)/(A!G49+B!H49)</f>
        <v>-0.91383304323664305</v>
      </c>
      <c r="J48" s="134">
        <f>+(A!H49-B!I49)/(A!H49+B!I49)</f>
        <v>-0.97288854014766668</v>
      </c>
      <c r="K48" s="133">
        <f>+(A!I49-B!J49)/(A!I49+B!J49)</f>
        <v>-0.96800153220444696</v>
      </c>
      <c r="L48" s="134">
        <f>+(A!J49-B!K49)/(A!J49+B!K49)</f>
        <v>-0.95332633552192658</v>
      </c>
      <c r="M48" s="133">
        <f>+(A!K49-B!L49)/(A!K49+B!L49)</f>
        <v>-0.96636349173848002</v>
      </c>
      <c r="N48" s="134">
        <f>+(A!L49-B!M49)/(A!L49+B!M49)</f>
        <v>-0.97144654866667535</v>
      </c>
      <c r="O48" s="133">
        <f>+(A!M49-B!N49)/(A!M49+B!N49)</f>
        <v>-0.97729539721861425</v>
      </c>
      <c r="P48" s="134">
        <f>+(A!N49-B!O49)/(A!N49+B!O49)</f>
        <v>-0.97981205850759157</v>
      </c>
      <c r="Q48" s="133">
        <f>+(A!O49-B!P49)/(A!O49+B!P49)</f>
        <v>-0.98412320368871797</v>
      </c>
      <c r="R48" s="134">
        <f>+(A!P49-B!Q49)/(A!P49+B!Q49)</f>
        <v>-0.95200393516467829</v>
      </c>
      <c r="S48" s="133">
        <f>+(A!Q49-B!R49)/(A!Q49+B!R49)</f>
        <v>-0.94324576231590151</v>
      </c>
      <c r="T48" s="134">
        <f>+(A!R49-B!S49)/(A!R49+B!S49)</f>
        <v>-0.96449078989986192</v>
      </c>
      <c r="U48" s="133">
        <f>+(A!S49-B!T49)/(A!S49+B!T49)</f>
        <v>-0.97250562523391948</v>
      </c>
      <c r="V48" s="134">
        <f>+(A!T49-B!U49)/(A!T49+B!U49)</f>
        <v>-0.7893832431278236</v>
      </c>
      <c r="W48" s="133">
        <f>+(A!U49-B!V49)/(A!U49+B!V49)</f>
        <v>-0.79745243505972774</v>
      </c>
      <c r="X48" s="134">
        <f>+(A!V49-B!W49)/(A!V49+B!W49)</f>
        <v>-0.78763976959527171</v>
      </c>
      <c r="Y48" s="133">
        <f>+(A!W49-B!X49)/(A!W49+B!X49)</f>
        <v>-0.79800964995877799</v>
      </c>
      <c r="Z48" s="134">
        <f>+(A!X49-B!Y49)/(A!X49+B!Y49)</f>
        <v>-0.76882645004168937</v>
      </c>
      <c r="AA48" s="133">
        <f>+(A!Y49-B!Z49)/(A!Y49+B!Z49)</f>
        <v>-0.65694427447150872</v>
      </c>
    </row>
    <row r="49" spans="4:27" x14ac:dyDescent="0.25">
      <c r="D49" s="188" t="s">
        <v>20</v>
      </c>
      <c r="E49" s="189"/>
      <c r="F49" s="132">
        <f>+(A!D50-B!E50)/(A!D50+B!E50)</f>
        <v>0.99167622602093519</v>
      </c>
      <c r="G49" s="133">
        <f>+(A!E50-B!F50)/(A!E50+B!F50)</f>
        <v>1</v>
      </c>
      <c r="H49" s="134">
        <f>+(A!F50-B!G50)/(A!F50+B!G50)</f>
        <v>0.98267300751140629</v>
      </c>
      <c r="I49" s="133">
        <f>+(A!G50-B!H50)/(A!G50+B!H50)</f>
        <v>1</v>
      </c>
      <c r="J49" s="134">
        <f>+(A!H50-B!I50)/(A!H50+B!I50)</f>
        <v>1</v>
      </c>
      <c r="K49" s="133">
        <f>+(A!I50-B!J50)/(A!I50+B!J50)</f>
        <v>1</v>
      </c>
      <c r="L49" s="134">
        <f>+(A!J50-B!K50)/(A!J50+B!K50)</f>
        <v>0.98509945616080175</v>
      </c>
      <c r="M49" s="133">
        <f>+(A!K50-B!L50)/(A!K50+B!L50)</f>
        <v>4.7688863811635625E-3</v>
      </c>
      <c r="N49" s="134">
        <f>+(A!L50-B!M50)/(A!L50+B!M50)</f>
        <v>0.35981805364286079</v>
      </c>
      <c r="O49" s="133">
        <f>+(A!M50-B!N50)/(A!M50+B!N50)</f>
        <v>0.54964312084414912</v>
      </c>
      <c r="P49" s="134">
        <f>+(A!N50-B!O50)/(A!N50+B!O50)</f>
        <v>0.9967425649297148</v>
      </c>
      <c r="Q49" s="133">
        <f>+(A!O50-B!P50)/(A!O50+B!P50)</f>
        <v>0.97440003578780765</v>
      </c>
      <c r="R49" s="134">
        <f>+(A!P50-B!Q50)/(A!P50+B!Q50)</f>
        <v>0.99605274672819111</v>
      </c>
      <c r="S49" s="133">
        <f>+(A!Q50-B!R50)/(A!Q50+B!R50)</f>
        <v>0.99891822943455544</v>
      </c>
      <c r="T49" s="134">
        <f>+(A!R50-B!S50)/(A!R50+B!S50)</f>
        <v>0.87572509880243699</v>
      </c>
      <c r="U49" s="133">
        <f>+(A!S50-B!T50)/(A!S50+B!T50)</f>
        <v>0.99864849221841756</v>
      </c>
      <c r="V49" s="134">
        <f>+(A!T50-B!U50)/(A!T50+B!U50)</f>
        <v>0.99968078907142732</v>
      </c>
      <c r="W49" s="133">
        <f>+(A!U50-B!V50)/(A!U50+B!V50)</f>
        <v>0.99996380570532084</v>
      </c>
      <c r="X49" s="134">
        <f>+(A!V50-B!W50)/(A!V50+B!W50)</f>
        <v>0.99986010691639882</v>
      </c>
      <c r="Y49" s="133">
        <f>+(A!W50-B!X50)/(A!W50+B!X50)</f>
        <v>0.99474811085808135</v>
      </c>
      <c r="Z49" s="134">
        <f>+(A!X50-B!Y50)/(A!X50+B!Y50)</f>
        <v>0.98338414650147643</v>
      </c>
      <c r="AA49" s="133">
        <f>+(A!Y50-B!Z50)/(A!Y50+B!Z50)</f>
        <v>0.96704082088349852</v>
      </c>
    </row>
    <row r="50" spans="4:27" x14ac:dyDescent="0.25">
      <c r="D50" s="186" t="s">
        <v>21</v>
      </c>
      <c r="E50" s="187"/>
      <c r="F50" s="132">
        <f>+(A!D51-B!E51)/(A!D51+B!E51)</f>
        <v>1.679081694956655E-2</v>
      </c>
      <c r="G50" s="133">
        <f>+(A!E51-B!F51)/(A!E51+B!F51)</f>
        <v>0.80648533772087683</v>
      </c>
      <c r="H50" s="134">
        <f>+(A!F51-B!G51)/(A!F51+B!G51)</f>
        <v>-0.38390021514189127</v>
      </c>
      <c r="I50" s="133">
        <f>+(A!G51-B!H51)/(A!G51+B!H51)</f>
        <v>-4.2157551673168779E-2</v>
      </c>
      <c r="J50" s="134">
        <f>+(A!H51-B!I51)/(A!H51+B!I51)</f>
        <v>-1</v>
      </c>
      <c r="K50" s="133">
        <f>+(A!I51-B!J51)/(A!I51+B!J51)</f>
        <v>-0.58775952267595488</v>
      </c>
      <c r="L50" s="134">
        <f>+(A!J51-B!K51)/(A!J51+B!K51)</f>
        <v>-0.79716781680351312</v>
      </c>
      <c r="M50" s="133">
        <f>+(A!K51-B!L51)/(A!K51+B!L51)</f>
        <v>0.42127689933684459</v>
      </c>
      <c r="N50" s="134">
        <f>+(A!L51-B!M51)/(A!L51+B!M51)</f>
        <v>0.58696817520282729</v>
      </c>
      <c r="O50" s="133">
        <f>+(A!M51-B!N51)/(A!M51+B!N51)</f>
        <v>0.51887548633961034</v>
      </c>
      <c r="P50" s="134">
        <f>+(A!N51-B!O51)/(A!N51+B!O51)</f>
        <v>0.55458013640120707</v>
      </c>
      <c r="Q50" s="133">
        <f>+(A!O51-B!P51)/(A!O51+B!P51)</f>
        <v>0.49983604379913493</v>
      </c>
      <c r="R50" s="134">
        <f>+(A!P51-B!Q51)/(A!P51+B!Q51)</f>
        <v>0.35413611651756172</v>
      </c>
      <c r="S50" s="133">
        <f>+(A!Q51-B!R51)/(A!Q51+B!R51)</f>
        <v>0.29163394574074697</v>
      </c>
      <c r="T50" s="134">
        <f>+(A!R51-B!S51)/(A!R51+B!S51)</f>
        <v>2.8254280035246084E-2</v>
      </c>
      <c r="U50" s="133">
        <f>+(A!S51-B!T51)/(A!S51+B!T51)</f>
        <v>6.2175622961350326E-2</v>
      </c>
      <c r="V50" s="134">
        <f>+(A!T51-B!U51)/(A!T51+B!U51)</f>
        <v>0.18199674742109548</v>
      </c>
      <c r="W50" s="133">
        <f>+(A!U51-B!V51)/(A!U51+B!V51)</f>
        <v>5.4322041792058628E-2</v>
      </c>
      <c r="X50" s="134">
        <f>+(A!V51-B!W51)/(A!V51+B!W51)</f>
        <v>-2.7173137057029204E-2</v>
      </c>
      <c r="Y50" s="133">
        <f>+(A!W51-B!X51)/(A!W51+B!X51)</f>
        <v>0.1032593564484563</v>
      </c>
      <c r="Z50" s="134">
        <f>+(A!X51-B!Y51)/(A!X51+B!Y51)</f>
        <v>0.45176630507763249</v>
      </c>
      <c r="AA50" s="133">
        <f>+(A!Y51-B!Z51)/(A!Y51+B!Z51)</f>
        <v>0.55516845625682187</v>
      </c>
    </row>
    <row r="51" spans="4:27" x14ac:dyDescent="0.25">
      <c r="D51" s="188" t="s">
        <v>22</v>
      </c>
      <c r="E51" s="189"/>
      <c r="F51" s="132">
        <f>+(A!D52-B!E52)/(A!D52+B!E52)</f>
        <v>0.82431991653784698</v>
      </c>
      <c r="G51" s="133">
        <f>+(A!E52-B!F52)/(A!E52+B!F52)</f>
        <v>0.77593125411945252</v>
      </c>
      <c r="H51" s="134">
        <f>+(A!F52-B!G52)/(A!F52+B!G52)</f>
        <v>0.79077292987719094</v>
      </c>
      <c r="I51" s="133">
        <f>+(A!G52-B!H52)/(A!G52+B!H52)</f>
        <v>0.71830984293517153</v>
      </c>
      <c r="J51" s="134">
        <f>+(A!H52-B!I52)/(A!H52+B!I52)</f>
        <v>0.62050743617309345</v>
      </c>
      <c r="K51" s="133">
        <f>+(A!I52-B!J52)/(A!I52+B!J52)</f>
        <v>0.51410938294703545</v>
      </c>
      <c r="L51" s="134">
        <f>+(A!J52-B!K52)/(A!J52+B!K52)</f>
        <v>0.48978340745411675</v>
      </c>
      <c r="M51" s="133">
        <f>+(A!K52-B!L52)/(A!K52+B!L52)</f>
        <v>0.3719196658904379</v>
      </c>
      <c r="N51" s="134">
        <f>+(A!L52-B!M52)/(A!L52+B!M52)</f>
        <v>0.36955527679018241</v>
      </c>
      <c r="O51" s="133">
        <f>+(A!M52-B!N52)/(A!M52+B!N52)</f>
        <v>0.35894587055241084</v>
      </c>
      <c r="P51" s="134">
        <f>+(A!N52-B!O52)/(A!N52+B!O52)</f>
        <v>0.23732283436351223</v>
      </c>
      <c r="Q51" s="133">
        <f>+(A!O52-B!P52)/(A!O52+B!P52)</f>
        <v>0.10717364219772697</v>
      </c>
      <c r="R51" s="134">
        <f>+(A!P52-B!Q52)/(A!P52+B!Q52)</f>
        <v>0.21862318351209145</v>
      </c>
      <c r="S51" s="133">
        <f>+(A!Q52-B!R52)/(A!Q52+B!R52)</f>
        <v>9.9775347001199888E-2</v>
      </c>
      <c r="T51" s="134">
        <f>+(A!R52-B!S52)/(A!R52+B!S52)</f>
        <v>0.15952927363693703</v>
      </c>
      <c r="U51" s="133">
        <f>+(A!S52-B!T52)/(A!S52+B!T52)</f>
        <v>0.14537292011173991</v>
      </c>
      <c r="V51" s="134">
        <f>+(A!T52-B!U52)/(A!T52+B!U52)</f>
        <v>8.1060636968766572E-2</v>
      </c>
      <c r="W51" s="133">
        <f>+(A!U52-B!V52)/(A!U52+B!V52)</f>
        <v>0.12291104490151014</v>
      </c>
      <c r="X51" s="134">
        <f>+(A!V52-B!W52)/(A!V52+B!W52)</f>
        <v>0.30112416314891238</v>
      </c>
      <c r="Y51" s="133">
        <f>+(A!W52-B!X52)/(A!W52+B!X52)</f>
        <v>0.12375371765890894</v>
      </c>
      <c r="Z51" s="134">
        <f>+(A!X52-B!Y52)/(A!X52+B!Y52)</f>
        <v>0.29764947594211244</v>
      </c>
      <c r="AA51" s="133">
        <f>+(A!Y52-B!Z52)/(A!Y52+B!Z52)</f>
        <v>0.36223274039323777</v>
      </c>
    </row>
    <row r="52" spans="4:27" x14ac:dyDescent="0.25">
      <c r="D52" s="186" t="s">
        <v>23</v>
      </c>
      <c r="E52" s="187"/>
      <c r="F52" s="132">
        <f>+(A!D53-B!E53)/(A!D53+B!E53)</f>
        <v>-0.24569465213002192</v>
      </c>
      <c r="G52" s="133">
        <f>+(A!E53-B!F53)/(A!E53+B!F53)</f>
        <v>-0.29026253150609216</v>
      </c>
      <c r="H52" s="134">
        <f>+(A!F53-B!G53)/(A!F53+B!G53)</f>
        <v>-0.27286062443548242</v>
      </c>
      <c r="I52" s="133">
        <f>+(A!G53-B!H53)/(A!G53+B!H53)</f>
        <v>-0.22892556388658694</v>
      </c>
      <c r="J52" s="134">
        <f>+(A!H53-B!I53)/(A!H53+B!I53)</f>
        <v>-0.36590817564300121</v>
      </c>
      <c r="K52" s="133">
        <f>+(A!I53-B!J53)/(A!I53+B!J53)</f>
        <v>-0.28286855226004481</v>
      </c>
      <c r="L52" s="134">
        <f>+(A!J53-B!K53)/(A!J53+B!K53)</f>
        <v>-0.3180452331103707</v>
      </c>
      <c r="M52" s="133">
        <f>+(A!K53-B!L53)/(A!K53+B!L53)</f>
        <v>-0.36840841476945635</v>
      </c>
      <c r="N52" s="134">
        <f>+(A!L53-B!M53)/(A!L53+B!M53)</f>
        <v>-0.34882265873640805</v>
      </c>
      <c r="O52" s="133">
        <f>+(A!M53-B!N53)/(A!M53+B!N53)</f>
        <v>-0.25222675842054365</v>
      </c>
      <c r="P52" s="134">
        <f>+(A!N53-B!O53)/(A!N53+B!O53)</f>
        <v>-0.44758196359079255</v>
      </c>
      <c r="Q52" s="133">
        <f>+(A!O53-B!P53)/(A!O53+B!P53)</f>
        <v>-0.59708226188161995</v>
      </c>
      <c r="R52" s="134">
        <f>+(A!P53-B!Q53)/(A!P53+B!Q53)</f>
        <v>-0.65246858258790619</v>
      </c>
      <c r="S52" s="133">
        <f>+(A!Q53-B!R53)/(A!Q53+B!R53)</f>
        <v>-0.57660053218173013</v>
      </c>
      <c r="T52" s="134">
        <f>+(A!R53-B!S53)/(A!R53+B!S53)</f>
        <v>-0.57155015658398334</v>
      </c>
      <c r="U52" s="133">
        <f>+(A!S53-B!T53)/(A!S53+B!T53)</f>
        <v>-0.54079693818148344</v>
      </c>
      <c r="V52" s="134">
        <f>+(A!T53-B!U53)/(A!T53+B!U53)</f>
        <v>-0.56793147128971866</v>
      </c>
      <c r="W52" s="133">
        <f>+(A!U53-B!V53)/(A!U53+B!V53)</f>
        <v>-0.57715555871047319</v>
      </c>
      <c r="X52" s="134">
        <f>+(A!V53-B!W53)/(A!V53+B!W53)</f>
        <v>-0.63240839264001558</v>
      </c>
      <c r="Y52" s="133">
        <f>+(A!W53-B!X53)/(A!W53+B!X53)</f>
        <v>-0.63503847510442135</v>
      </c>
      <c r="Z52" s="134">
        <f>+(A!X53-B!Y53)/(A!X53+B!Y53)</f>
        <v>-0.52094021594921858</v>
      </c>
      <c r="AA52" s="133">
        <f>+(A!Y53-B!Z53)/(A!Y53+B!Z53)</f>
        <v>-0.54928622084896961</v>
      </c>
    </row>
    <row r="53" spans="4:27" x14ac:dyDescent="0.25">
      <c r="D53" s="188" t="s">
        <v>24</v>
      </c>
      <c r="E53" s="189"/>
      <c r="F53" s="132">
        <f>+(A!D54-B!E54)/(A!D54+B!E54)</f>
        <v>-0.72101320546075098</v>
      </c>
      <c r="G53" s="133">
        <f>+(A!E54-B!F54)/(A!E54+B!F54)</f>
        <v>-0.60132535429811551</v>
      </c>
      <c r="H53" s="134">
        <f>+(A!F54-B!G54)/(A!F54+B!G54)</f>
        <v>-0.47092186440604711</v>
      </c>
      <c r="I53" s="133">
        <f>+(A!G54-B!H54)/(A!G54+B!H54)</f>
        <v>-0.31054410534119625</v>
      </c>
      <c r="J53" s="134">
        <f>+(A!H54-B!I54)/(A!H54+B!I54)</f>
        <v>-0.57904314240329513</v>
      </c>
      <c r="K53" s="133">
        <f>+(A!I54-B!J54)/(A!I54+B!J54)</f>
        <v>-0.59797666263499627</v>
      </c>
      <c r="L53" s="134">
        <f>+(A!J54-B!K54)/(A!J54+B!K54)</f>
        <v>-0.65928292176650016</v>
      </c>
      <c r="M53" s="133">
        <f>+(A!K54-B!L54)/(A!K54+B!L54)</f>
        <v>-0.76941627595753204</v>
      </c>
      <c r="N53" s="134">
        <f>+(A!L54-B!M54)/(A!L54+B!M54)</f>
        <v>-0.79451354046292855</v>
      </c>
      <c r="O53" s="133">
        <f>+(A!M54-B!N54)/(A!M54+B!N54)</f>
        <v>-0.77383085110623762</v>
      </c>
      <c r="P53" s="134">
        <f>+(A!N54-B!O54)/(A!N54+B!O54)</f>
        <v>-0.67356608595498879</v>
      </c>
      <c r="Q53" s="133">
        <f>+(A!O54-B!P54)/(A!O54+B!P54)</f>
        <v>-0.73427163769112769</v>
      </c>
      <c r="R53" s="134">
        <f>+(A!P54-B!Q54)/(A!P54+B!Q54)</f>
        <v>-0.6913561616589301</v>
      </c>
      <c r="S53" s="133">
        <f>+(A!Q54-B!R54)/(A!Q54+B!R54)</f>
        <v>-0.30807992554144498</v>
      </c>
      <c r="T53" s="134">
        <f>+(A!R54-B!S54)/(A!R54+B!S54)</f>
        <v>-0.11913613098235933</v>
      </c>
      <c r="U53" s="133">
        <f>+(A!S54-B!T54)/(A!S54+B!T54)</f>
        <v>4.959150874027593E-2</v>
      </c>
      <c r="V53" s="134">
        <f>+(A!T54-B!U54)/(A!T54+B!U54)</f>
        <v>-0.12175420942360909</v>
      </c>
      <c r="W53" s="133">
        <f>+(A!U54-B!V54)/(A!U54+B!V54)</f>
        <v>-0.10592156674990263</v>
      </c>
      <c r="X53" s="134">
        <f>+(A!V54-B!W54)/(A!V54+B!W54)</f>
        <v>0.31193086252071911</v>
      </c>
      <c r="Y53" s="133">
        <f>+(A!W54-B!X54)/(A!W54+B!X54)</f>
        <v>6.4261233913703031E-2</v>
      </c>
      <c r="Z53" s="134">
        <f>+(A!X54-B!Y54)/(A!X54+B!Y54)</f>
        <v>0.37348507224423116</v>
      </c>
      <c r="AA53" s="133">
        <f>+(A!Y54-B!Z54)/(A!Y54+B!Z54)</f>
        <v>0.40397474279770135</v>
      </c>
    </row>
    <row r="54" spans="4:27" x14ac:dyDescent="0.25">
      <c r="D54" s="186" t="s">
        <v>25</v>
      </c>
      <c r="E54" s="187"/>
      <c r="F54" s="132">
        <f>+(A!D55-B!E55)/(A!D55+B!E55)</f>
        <v>0.66118874489067958</v>
      </c>
      <c r="G54" s="133">
        <f>+(A!E55-B!F55)/(A!E55+B!F55)</f>
        <v>0.63776911029555494</v>
      </c>
      <c r="H54" s="134">
        <f>+(A!F55-B!G55)/(A!F55+B!G55)</f>
        <v>0.460038948561656</v>
      </c>
      <c r="I54" s="133">
        <f>+(A!G55-B!H55)/(A!G55+B!H55)</f>
        <v>0.58607365249070076</v>
      </c>
      <c r="J54" s="134">
        <f>+(A!H55-B!I55)/(A!H55+B!I55)</f>
        <v>0.63921395857697272</v>
      </c>
      <c r="K54" s="133">
        <f>+(A!I55-B!J55)/(A!I55+B!J55)</f>
        <v>0.4959455785090473</v>
      </c>
      <c r="L54" s="134">
        <f>+(A!J55-B!K55)/(A!J55+B!K55)</f>
        <v>0.52535337650610436</v>
      </c>
      <c r="M54" s="133">
        <f>+(A!K55-B!L55)/(A!K55+B!L55)</f>
        <v>0.64205073624345255</v>
      </c>
      <c r="N54" s="134">
        <f>+(A!L55-B!M55)/(A!L55+B!M55)</f>
        <v>0.57567287108040788</v>
      </c>
      <c r="O54" s="133">
        <f>+(A!M55-B!N55)/(A!M55+B!N55)</f>
        <v>0.7416628617674681</v>
      </c>
      <c r="P54" s="134">
        <f>+(A!N55-B!O55)/(A!N55+B!O55)</f>
        <v>0.65743187998275732</v>
      </c>
      <c r="Q54" s="133">
        <f>+(A!O55-B!P55)/(A!O55+B!P55)</f>
        <v>0.63926716985003862</v>
      </c>
      <c r="R54" s="134">
        <f>+(A!P55-B!Q55)/(A!P55+B!Q55)</f>
        <v>0.57389414399054006</v>
      </c>
      <c r="S54" s="133">
        <f>+(A!Q55-B!R55)/(A!Q55+B!R55)</f>
        <v>0.52298361858020137</v>
      </c>
      <c r="T54" s="134">
        <f>+(A!R55-B!S55)/(A!R55+B!S55)</f>
        <v>0.34947711279065247</v>
      </c>
      <c r="U54" s="133">
        <f>+(A!S55-B!T55)/(A!S55+B!T55)</f>
        <v>0.46386268966914129</v>
      </c>
      <c r="V54" s="134">
        <f>+(A!T55-B!U55)/(A!T55+B!U55)</f>
        <v>0.36631337999785046</v>
      </c>
      <c r="W54" s="133">
        <f>+(A!U55-B!V55)/(A!U55+B!V55)</f>
        <v>0.44178449088966221</v>
      </c>
      <c r="X54" s="134">
        <f>+(A!V55-B!W55)/(A!V55+B!W55)</f>
        <v>0.36280305985563704</v>
      </c>
      <c r="Y54" s="133">
        <f>+(A!W55-B!X55)/(A!W55+B!X55)</f>
        <v>0.47280017984531919</v>
      </c>
      <c r="Z54" s="134">
        <f>+(A!X55-B!Y55)/(A!X55+B!Y55)</f>
        <v>0.58824738084176453</v>
      </c>
      <c r="AA54" s="133">
        <f>+(A!Y55-B!Z55)/(A!Y55+B!Z55)</f>
        <v>0.63212344026412215</v>
      </c>
    </row>
    <row r="55" spans="4:27" ht="15.75" thickBot="1" x14ac:dyDescent="0.3">
      <c r="D55" s="184" t="s">
        <v>26</v>
      </c>
      <c r="E55" s="185"/>
      <c r="F55" s="135">
        <f>+(A!D56-B!E56)/(A!D56+B!E56)</f>
        <v>-1</v>
      </c>
      <c r="G55" s="136">
        <f>+(A!E56-B!F56)/(A!E56+B!F56)</f>
        <v>-0.5</v>
      </c>
      <c r="H55" s="137">
        <f>+(A!F56-B!G56)/(A!F56+B!G56)</f>
        <v>-1</v>
      </c>
      <c r="I55" s="136">
        <f>+(A!G56-B!H56)/(A!G56+B!H56)</f>
        <v>-1</v>
      </c>
      <c r="J55" s="137">
        <f>+(A!H56-B!I56)/(A!H56+B!I56)</f>
        <v>0.2</v>
      </c>
      <c r="K55" s="136"/>
      <c r="L55" s="137">
        <f>+(A!J56-B!K56)/(A!J56+B!K56)</f>
        <v>-1</v>
      </c>
      <c r="M55" s="136">
        <f>+(A!K56-B!L56)/(A!K56+B!L56)</f>
        <v>-1</v>
      </c>
      <c r="N55" s="137">
        <f>+(A!L56-B!M56)/(A!L56+B!M56)</f>
        <v>-1</v>
      </c>
      <c r="O55" s="136">
        <f>+(A!M56-B!N56)/(A!M56+B!N56)</f>
        <v>-0.56611205753031713</v>
      </c>
      <c r="P55" s="137">
        <f>+(A!N56-B!O56)/(A!N56+B!O56)</f>
        <v>-0.14488753727638509</v>
      </c>
      <c r="Q55" s="136">
        <f>+(A!O56-B!P56)/(A!O56+B!P56)</f>
        <v>-0.12590440840259284</v>
      </c>
      <c r="R55" s="137">
        <f>+(A!P56-B!Q56)/(A!P56+B!Q56)</f>
        <v>-0.45057724593413256</v>
      </c>
      <c r="S55" s="136">
        <f>+(A!Q56-B!R56)/(A!Q56+B!R56)</f>
        <v>-0.27237142363029732</v>
      </c>
      <c r="T55" s="137">
        <f>+(A!R56-B!S56)/(A!R56+B!S56)</f>
        <v>8.248055765201126E-2</v>
      </c>
      <c r="U55" s="136">
        <f>+(A!S56-B!T56)/(A!S56+B!T56)</f>
        <v>-0.16250345800735183</v>
      </c>
      <c r="V55" s="137">
        <f>+(A!T56-B!U56)/(A!T56+B!U56)</f>
        <v>9.1953634646192248E-3</v>
      </c>
      <c r="W55" s="136">
        <f>+(A!U56-B!V56)/(A!U56+B!V56)</f>
        <v>-0.18522368065041939</v>
      </c>
      <c r="X55" s="137">
        <f>+(A!V56-B!W56)/(A!V56+B!W56)</f>
        <v>0.18672751545440927</v>
      </c>
      <c r="Y55" s="136">
        <f>+(A!W56-B!X56)/(A!W56+B!X56)</f>
        <v>3.0876021586770348E-2</v>
      </c>
      <c r="Z55" s="137">
        <f>+(A!X56-B!Y56)/(A!X56+B!Y56)</f>
        <v>1.0569915905062581E-2</v>
      </c>
      <c r="AA55" s="136">
        <f>+(A!Y56-B!Z56)/(A!Y56+B!Z56)</f>
        <v>0.26404088067515347</v>
      </c>
    </row>
    <row r="56" spans="4:27" s="1" customFormat="1" x14ac:dyDescent="0.25">
      <c r="D56" s="1" t="s">
        <v>60</v>
      </c>
      <c r="E56" s="143"/>
      <c r="F56" s="134"/>
      <c r="G56" s="134"/>
      <c r="H56" s="134"/>
      <c r="I56" s="134"/>
      <c r="J56" s="134"/>
      <c r="K56" s="134"/>
      <c r="L56" s="134"/>
      <c r="M56" s="134"/>
      <c r="N56" s="134"/>
      <c r="O56" s="134"/>
      <c r="P56" s="134"/>
      <c r="Q56" s="134"/>
      <c r="R56" s="134"/>
      <c r="S56" s="134"/>
      <c r="T56" s="134"/>
      <c r="U56" s="134"/>
      <c r="V56" s="134"/>
      <c r="W56" s="134"/>
      <c r="X56" s="134"/>
      <c r="Y56" s="134"/>
      <c r="Z56" s="134"/>
      <c r="AA56" s="134"/>
    </row>
    <row r="57" spans="4:27" ht="15.75" thickBot="1" x14ac:dyDescent="0.3"/>
    <row r="58" spans="4:27" ht="15.75" thickBot="1" x14ac:dyDescent="0.3">
      <c r="D58" s="8" t="s">
        <v>15</v>
      </c>
      <c r="E58" s="9"/>
      <c r="F58" s="18">
        <v>1995</v>
      </c>
      <c r="G58" s="10">
        <v>1996</v>
      </c>
      <c r="H58" s="18">
        <v>1997</v>
      </c>
      <c r="I58" s="10">
        <v>1998</v>
      </c>
      <c r="J58" s="18">
        <v>1999</v>
      </c>
      <c r="K58" s="10">
        <v>2000</v>
      </c>
      <c r="L58" s="18">
        <v>2001</v>
      </c>
      <c r="M58" s="10">
        <v>2002</v>
      </c>
      <c r="N58" s="18">
        <v>2003</v>
      </c>
      <c r="O58" s="10">
        <v>2004</v>
      </c>
      <c r="P58" s="18">
        <v>2005</v>
      </c>
      <c r="Q58" s="10">
        <v>2006</v>
      </c>
      <c r="R58" s="18">
        <v>2007</v>
      </c>
      <c r="S58" s="10">
        <v>2008</v>
      </c>
      <c r="T58" s="18">
        <v>2009</v>
      </c>
      <c r="U58" s="10">
        <v>2010</v>
      </c>
      <c r="V58" s="18">
        <v>2011</v>
      </c>
      <c r="W58" s="10">
        <v>2012</v>
      </c>
      <c r="X58" s="18">
        <v>2013</v>
      </c>
      <c r="Y58" s="10">
        <v>2014</v>
      </c>
      <c r="Z58" s="18">
        <v>2015</v>
      </c>
      <c r="AA58" s="11">
        <v>2016</v>
      </c>
    </row>
    <row r="59" spans="4:27" x14ac:dyDescent="0.25">
      <c r="D59" s="186" t="s">
        <v>17</v>
      </c>
      <c r="E59" s="187"/>
      <c r="F59" s="138" t="str">
        <f>+IF(F46&gt;0.33, "COMERCIO INTRAINDUSTRIAL", "INDICIO DE COMERCIO INTRAINDUSTRIAL")</f>
        <v>INDICIO DE COMERCIO INTRAINDUSTRIAL</v>
      </c>
      <c r="G59" s="228" t="str">
        <f t="shared" ref="G59:AA59" si="0">+IF(G46&gt;0.33, "COMERCIO INTRAINDUSTRIAL", "INDICIO DE COMERCIO INTRAINDUSTRIAL")</f>
        <v>INDICIO DE COMERCIO INTRAINDUSTRIAL</v>
      </c>
      <c r="H59" s="138" t="str">
        <f t="shared" si="0"/>
        <v>INDICIO DE COMERCIO INTRAINDUSTRIAL</v>
      </c>
      <c r="I59" s="228" t="str">
        <f t="shared" si="0"/>
        <v>INDICIO DE COMERCIO INTRAINDUSTRIAL</v>
      </c>
      <c r="J59" s="138" t="str">
        <f t="shared" si="0"/>
        <v>INDICIO DE COMERCIO INTRAINDUSTRIAL</v>
      </c>
      <c r="K59" s="228" t="str">
        <f t="shared" si="0"/>
        <v>INDICIO DE COMERCIO INTRAINDUSTRIAL</v>
      </c>
      <c r="L59" s="138" t="str">
        <f t="shared" si="0"/>
        <v>INDICIO DE COMERCIO INTRAINDUSTRIAL</v>
      </c>
      <c r="M59" s="228" t="str">
        <f t="shared" si="0"/>
        <v>INDICIO DE COMERCIO INTRAINDUSTRIAL</v>
      </c>
      <c r="N59" s="138" t="str">
        <f t="shared" si="0"/>
        <v>INDICIO DE COMERCIO INTRAINDUSTRIAL</v>
      </c>
      <c r="O59" s="228" t="str">
        <f t="shared" si="0"/>
        <v>INDICIO DE COMERCIO INTRAINDUSTRIAL</v>
      </c>
      <c r="P59" s="138" t="str">
        <f t="shared" si="0"/>
        <v>INDICIO DE COMERCIO INTRAINDUSTRIAL</v>
      </c>
      <c r="Q59" s="228" t="str">
        <f t="shared" si="0"/>
        <v>INDICIO DE COMERCIO INTRAINDUSTRIAL</v>
      </c>
      <c r="R59" s="138" t="str">
        <f t="shared" si="0"/>
        <v>INDICIO DE COMERCIO INTRAINDUSTRIAL</v>
      </c>
      <c r="S59" s="228" t="str">
        <f t="shared" si="0"/>
        <v>INDICIO DE COMERCIO INTRAINDUSTRIAL</v>
      </c>
      <c r="T59" s="138" t="str">
        <f t="shared" si="0"/>
        <v>INDICIO DE COMERCIO INTRAINDUSTRIAL</v>
      </c>
      <c r="U59" s="228" t="str">
        <f t="shared" si="0"/>
        <v>INDICIO DE COMERCIO INTRAINDUSTRIAL</v>
      </c>
      <c r="V59" s="138" t="str">
        <f t="shared" si="0"/>
        <v>INDICIO DE COMERCIO INTRAINDUSTRIAL</v>
      </c>
      <c r="W59" s="228" t="str">
        <f t="shared" si="0"/>
        <v>INDICIO DE COMERCIO INTRAINDUSTRIAL</v>
      </c>
      <c r="X59" s="138" t="str">
        <f t="shared" si="0"/>
        <v>INDICIO DE COMERCIO INTRAINDUSTRIAL</v>
      </c>
      <c r="Y59" s="228" t="str">
        <f t="shared" si="0"/>
        <v>INDICIO DE COMERCIO INTRAINDUSTRIAL</v>
      </c>
      <c r="Z59" s="138" t="str">
        <f t="shared" si="0"/>
        <v>INDICIO DE COMERCIO INTRAINDUSTRIAL</v>
      </c>
      <c r="AA59" s="229" t="str">
        <f t="shared" si="0"/>
        <v>INDICIO DE COMERCIO INTRAINDUSTRIAL</v>
      </c>
    </row>
    <row r="60" spans="4:27" x14ac:dyDescent="0.25">
      <c r="D60" s="188" t="s">
        <v>18</v>
      </c>
      <c r="E60" s="189"/>
      <c r="F60" s="139" t="str">
        <f t="shared" ref="F60:AA60" si="1">+IF(F47&gt;0.33, "COMERCIO INTRAINDUSTRIAL", "INDICIO DE COMERCIO INTRAINDUSTRIAL")</f>
        <v>INDICIO DE COMERCIO INTRAINDUSTRIAL</v>
      </c>
      <c r="G60" s="227" t="str">
        <f t="shared" si="1"/>
        <v>INDICIO DE COMERCIO INTRAINDUSTRIAL</v>
      </c>
      <c r="H60" s="139" t="str">
        <f t="shared" si="1"/>
        <v>INDICIO DE COMERCIO INTRAINDUSTRIAL</v>
      </c>
      <c r="I60" s="227" t="str">
        <f t="shared" si="1"/>
        <v>INDICIO DE COMERCIO INTRAINDUSTRIAL</v>
      </c>
      <c r="J60" s="139" t="str">
        <f t="shared" si="1"/>
        <v>INDICIO DE COMERCIO INTRAINDUSTRIAL</v>
      </c>
      <c r="K60" s="227" t="str">
        <f t="shared" si="1"/>
        <v>INDICIO DE COMERCIO INTRAINDUSTRIAL</v>
      </c>
      <c r="L60" s="139" t="str">
        <f t="shared" si="1"/>
        <v>INDICIO DE COMERCIO INTRAINDUSTRIAL</v>
      </c>
      <c r="M60" s="227" t="str">
        <f t="shared" si="1"/>
        <v>INDICIO DE COMERCIO INTRAINDUSTRIAL</v>
      </c>
      <c r="N60" s="139" t="str">
        <f t="shared" si="1"/>
        <v>INDICIO DE COMERCIO INTRAINDUSTRIAL</v>
      </c>
      <c r="O60" s="227" t="str">
        <f t="shared" si="1"/>
        <v>INDICIO DE COMERCIO INTRAINDUSTRIAL</v>
      </c>
      <c r="P60" s="139" t="str">
        <f t="shared" si="1"/>
        <v>INDICIO DE COMERCIO INTRAINDUSTRIAL</v>
      </c>
      <c r="Q60" s="227" t="str">
        <f t="shared" si="1"/>
        <v>INDICIO DE COMERCIO INTRAINDUSTRIAL</v>
      </c>
      <c r="R60" s="139" t="str">
        <f t="shared" si="1"/>
        <v>INDICIO DE COMERCIO INTRAINDUSTRIAL</v>
      </c>
      <c r="S60" s="227" t="str">
        <f t="shared" si="1"/>
        <v>INDICIO DE COMERCIO INTRAINDUSTRIAL</v>
      </c>
      <c r="T60" s="139" t="str">
        <f t="shared" si="1"/>
        <v>INDICIO DE COMERCIO INTRAINDUSTRIAL</v>
      </c>
      <c r="U60" s="227" t="str">
        <f t="shared" si="1"/>
        <v>INDICIO DE COMERCIO INTRAINDUSTRIAL</v>
      </c>
      <c r="V60" s="139" t="str">
        <f t="shared" si="1"/>
        <v>INDICIO DE COMERCIO INTRAINDUSTRIAL</v>
      </c>
      <c r="W60" s="227" t="str">
        <f t="shared" si="1"/>
        <v>INDICIO DE COMERCIO INTRAINDUSTRIAL</v>
      </c>
      <c r="X60" s="139" t="str">
        <f t="shared" si="1"/>
        <v>INDICIO DE COMERCIO INTRAINDUSTRIAL</v>
      </c>
      <c r="Y60" s="227" t="str">
        <f t="shared" si="1"/>
        <v>INDICIO DE COMERCIO INTRAINDUSTRIAL</v>
      </c>
      <c r="Z60" s="139" t="str">
        <f t="shared" si="1"/>
        <v>INDICIO DE COMERCIO INTRAINDUSTRIAL</v>
      </c>
      <c r="AA60" s="230" t="str">
        <f t="shared" si="1"/>
        <v>INDICIO DE COMERCIO INTRAINDUSTRIAL</v>
      </c>
    </row>
    <row r="61" spans="4:27" x14ac:dyDescent="0.25">
      <c r="D61" s="186" t="s">
        <v>19</v>
      </c>
      <c r="E61" s="187"/>
      <c r="F61" s="139" t="str">
        <f t="shared" ref="F61:AA61" si="2">+IF(F48&gt;0.33, "COMERCIO INTRAINDUSTRIAL", "INDICIO DE COMERCIO INTRAINDUSTRIAL")</f>
        <v>INDICIO DE COMERCIO INTRAINDUSTRIAL</v>
      </c>
      <c r="G61" s="227" t="str">
        <f t="shared" si="2"/>
        <v>INDICIO DE COMERCIO INTRAINDUSTRIAL</v>
      </c>
      <c r="H61" s="139" t="str">
        <f t="shared" si="2"/>
        <v>INDICIO DE COMERCIO INTRAINDUSTRIAL</v>
      </c>
      <c r="I61" s="227" t="str">
        <f t="shared" si="2"/>
        <v>INDICIO DE COMERCIO INTRAINDUSTRIAL</v>
      </c>
      <c r="J61" s="139" t="str">
        <f t="shared" si="2"/>
        <v>INDICIO DE COMERCIO INTRAINDUSTRIAL</v>
      </c>
      <c r="K61" s="227" t="str">
        <f t="shared" si="2"/>
        <v>INDICIO DE COMERCIO INTRAINDUSTRIAL</v>
      </c>
      <c r="L61" s="139" t="str">
        <f t="shared" si="2"/>
        <v>INDICIO DE COMERCIO INTRAINDUSTRIAL</v>
      </c>
      <c r="M61" s="227" t="str">
        <f t="shared" si="2"/>
        <v>INDICIO DE COMERCIO INTRAINDUSTRIAL</v>
      </c>
      <c r="N61" s="139" t="str">
        <f t="shared" si="2"/>
        <v>INDICIO DE COMERCIO INTRAINDUSTRIAL</v>
      </c>
      <c r="O61" s="227" t="str">
        <f t="shared" si="2"/>
        <v>INDICIO DE COMERCIO INTRAINDUSTRIAL</v>
      </c>
      <c r="P61" s="139" t="str">
        <f t="shared" si="2"/>
        <v>INDICIO DE COMERCIO INTRAINDUSTRIAL</v>
      </c>
      <c r="Q61" s="227" t="str">
        <f t="shared" si="2"/>
        <v>INDICIO DE COMERCIO INTRAINDUSTRIAL</v>
      </c>
      <c r="R61" s="139" t="str">
        <f t="shared" si="2"/>
        <v>INDICIO DE COMERCIO INTRAINDUSTRIAL</v>
      </c>
      <c r="S61" s="227" t="str">
        <f t="shared" si="2"/>
        <v>INDICIO DE COMERCIO INTRAINDUSTRIAL</v>
      </c>
      <c r="T61" s="139" t="str">
        <f t="shared" si="2"/>
        <v>INDICIO DE COMERCIO INTRAINDUSTRIAL</v>
      </c>
      <c r="U61" s="227" t="str">
        <f t="shared" si="2"/>
        <v>INDICIO DE COMERCIO INTRAINDUSTRIAL</v>
      </c>
      <c r="V61" s="139" t="str">
        <f t="shared" si="2"/>
        <v>INDICIO DE COMERCIO INTRAINDUSTRIAL</v>
      </c>
      <c r="W61" s="227" t="str">
        <f t="shared" si="2"/>
        <v>INDICIO DE COMERCIO INTRAINDUSTRIAL</v>
      </c>
      <c r="X61" s="139" t="str">
        <f t="shared" si="2"/>
        <v>INDICIO DE COMERCIO INTRAINDUSTRIAL</v>
      </c>
      <c r="Y61" s="227" t="str">
        <f t="shared" si="2"/>
        <v>INDICIO DE COMERCIO INTRAINDUSTRIAL</v>
      </c>
      <c r="Z61" s="139" t="str">
        <f t="shared" si="2"/>
        <v>INDICIO DE COMERCIO INTRAINDUSTRIAL</v>
      </c>
      <c r="AA61" s="230" t="str">
        <f t="shared" si="2"/>
        <v>INDICIO DE COMERCIO INTRAINDUSTRIAL</v>
      </c>
    </row>
    <row r="62" spans="4:27" x14ac:dyDescent="0.25">
      <c r="D62" s="188" t="s">
        <v>20</v>
      </c>
      <c r="E62" s="189"/>
      <c r="F62" s="139" t="str">
        <f t="shared" ref="F62:AA62" si="3">+IF(F49&gt;0.33, "COMERCIO INTRAINDUSTRIAL", "INDICIO DE COMERCIO INTRAINDUSTRIAL")</f>
        <v>COMERCIO INTRAINDUSTRIAL</v>
      </c>
      <c r="G62" s="227" t="str">
        <f t="shared" si="3"/>
        <v>COMERCIO INTRAINDUSTRIAL</v>
      </c>
      <c r="H62" s="139" t="str">
        <f t="shared" si="3"/>
        <v>COMERCIO INTRAINDUSTRIAL</v>
      </c>
      <c r="I62" s="227" t="str">
        <f t="shared" si="3"/>
        <v>COMERCIO INTRAINDUSTRIAL</v>
      </c>
      <c r="J62" s="139" t="str">
        <f t="shared" si="3"/>
        <v>COMERCIO INTRAINDUSTRIAL</v>
      </c>
      <c r="K62" s="227" t="str">
        <f t="shared" si="3"/>
        <v>COMERCIO INTRAINDUSTRIAL</v>
      </c>
      <c r="L62" s="139" t="str">
        <f t="shared" si="3"/>
        <v>COMERCIO INTRAINDUSTRIAL</v>
      </c>
      <c r="M62" s="227" t="str">
        <f t="shared" si="3"/>
        <v>INDICIO DE COMERCIO INTRAINDUSTRIAL</v>
      </c>
      <c r="N62" s="139" t="str">
        <f t="shared" si="3"/>
        <v>COMERCIO INTRAINDUSTRIAL</v>
      </c>
      <c r="O62" s="227" t="str">
        <f t="shared" si="3"/>
        <v>COMERCIO INTRAINDUSTRIAL</v>
      </c>
      <c r="P62" s="139" t="str">
        <f t="shared" si="3"/>
        <v>COMERCIO INTRAINDUSTRIAL</v>
      </c>
      <c r="Q62" s="227" t="str">
        <f t="shared" si="3"/>
        <v>COMERCIO INTRAINDUSTRIAL</v>
      </c>
      <c r="R62" s="139" t="str">
        <f t="shared" si="3"/>
        <v>COMERCIO INTRAINDUSTRIAL</v>
      </c>
      <c r="S62" s="227" t="str">
        <f t="shared" si="3"/>
        <v>COMERCIO INTRAINDUSTRIAL</v>
      </c>
      <c r="T62" s="139" t="str">
        <f t="shared" si="3"/>
        <v>COMERCIO INTRAINDUSTRIAL</v>
      </c>
      <c r="U62" s="227" t="str">
        <f t="shared" si="3"/>
        <v>COMERCIO INTRAINDUSTRIAL</v>
      </c>
      <c r="V62" s="139" t="str">
        <f t="shared" si="3"/>
        <v>COMERCIO INTRAINDUSTRIAL</v>
      </c>
      <c r="W62" s="227" t="str">
        <f t="shared" si="3"/>
        <v>COMERCIO INTRAINDUSTRIAL</v>
      </c>
      <c r="X62" s="139" t="str">
        <f t="shared" si="3"/>
        <v>COMERCIO INTRAINDUSTRIAL</v>
      </c>
      <c r="Y62" s="227" t="str">
        <f t="shared" si="3"/>
        <v>COMERCIO INTRAINDUSTRIAL</v>
      </c>
      <c r="Z62" s="139" t="str">
        <f t="shared" si="3"/>
        <v>COMERCIO INTRAINDUSTRIAL</v>
      </c>
      <c r="AA62" s="230" t="str">
        <f t="shared" si="3"/>
        <v>COMERCIO INTRAINDUSTRIAL</v>
      </c>
    </row>
    <row r="63" spans="4:27" x14ac:dyDescent="0.25">
      <c r="D63" s="186" t="s">
        <v>21</v>
      </c>
      <c r="E63" s="187"/>
      <c r="F63" s="139" t="str">
        <f t="shared" ref="F63:AA63" si="4">+IF(F50&gt;0.33, "COMERCIO INTRAINDUSTRIAL", "INDICIO DE COMERCIO INTRAINDUSTRIAL")</f>
        <v>INDICIO DE COMERCIO INTRAINDUSTRIAL</v>
      </c>
      <c r="G63" s="227" t="str">
        <f t="shared" si="4"/>
        <v>COMERCIO INTRAINDUSTRIAL</v>
      </c>
      <c r="H63" s="139" t="str">
        <f t="shared" si="4"/>
        <v>INDICIO DE COMERCIO INTRAINDUSTRIAL</v>
      </c>
      <c r="I63" s="227" t="str">
        <f t="shared" si="4"/>
        <v>INDICIO DE COMERCIO INTRAINDUSTRIAL</v>
      </c>
      <c r="J63" s="139" t="str">
        <f t="shared" si="4"/>
        <v>INDICIO DE COMERCIO INTRAINDUSTRIAL</v>
      </c>
      <c r="K63" s="227" t="str">
        <f t="shared" si="4"/>
        <v>INDICIO DE COMERCIO INTRAINDUSTRIAL</v>
      </c>
      <c r="L63" s="139" t="str">
        <f t="shared" si="4"/>
        <v>INDICIO DE COMERCIO INTRAINDUSTRIAL</v>
      </c>
      <c r="M63" s="227" t="str">
        <f t="shared" si="4"/>
        <v>COMERCIO INTRAINDUSTRIAL</v>
      </c>
      <c r="N63" s="139" t="str">
        <f t="shared" si="4"/>
        <v>COMERCIO INTRAINDUSTRIAL</v>
      </c>
      <c r="O63" s="227" t="str">
        <f t="shared" si="4"/>
        <v>COMERCIO INTRAINDUSTRIAL</v>
      </c>
      <c r="P63" s="139" t="str">
        <f t="shared" si="4"/>
        <v>COMERCIO INTRAINDUSTRIAL</v>
      </c>
      <c r="Q63" s="227" t="str">
        <f t="shared" si="4"/>
        <v>COMERCIO INTRAINDUSTRIAL</v>
      </c>
      <c r="R63" s="139" t="str">
        <f t="shared" si="4"/>
        <v>COMERCIO INTRAINDUSTRIAL</v>
      </c>
      <c r="S63" s="227" t="str">
        <f t="shared" si="4"/>
        <v>INDICIO DE COMERCIO INTRAINDUSTRIAL</v>
      </c>
      <c r="T63" s="139" t="str">
        <f t="shared" si="4"/>
        <v>INDICIO DE COMERCIO INTRAINDUSTRIAL</v>
      </c>
      <c r="U63" s="227" t="str">
        <f t="shared" si="4"/>
        <v>INDICIO DE COMERCIO INTRAINDUSTRIAL</v>
      </c>
      <c r="V63" s="139" t="str">
        <f t="shared" si="4"/>
        <v>INDICIO DE COMERCIO INTRAINDUSTRIAL</v>
      </c>
      <c r="W63" s="227" t="str">
        <f t="shared" si="4"/>
        <v>INDICIO DE COMERCIO INTRAINDUSTRIAL</v>
      </c>
      <c r="X63" s="139" t="str">
        <f t="shared" si="4"/>
        <v>INDICIO DE COMERCIO INTRAINDUSTRIAL</v>
      </c>
      <c r="Y63" s="227" t="str">
        <f t="shared" si="4"/>
        <v>INDICIO DE COMERCIO INTRAINDUSTRIAL</v>
      </c>
      <c r="Z63" s="139" t="str">
        <f t="shared" si="4"/>
        <v>COMERCIO INTRAINDUSTRIAL</v>
      </c>
      <c r="AA63" s="230" t="str">
        <f t="shared" si="4"/>
        <v>COMERCIO INTRAINDUSTRIAL</v>
      </c>
    </row>
    <row r="64" spans="4:27" x14ac:dyDescent="0.25">
      <c r="D64" s="188" t="s">
        <v>22</v>
      </c>
      <c r="E64" s="189"/>
      <c r="F64" s="139" t="str">
        <f t="shared" ref="F64:AA64" si="5">+IF(F51&gt;0.33, "COMERCIO INTRAINDUSTRIAL", "INDICIO DE COMERCIO INTRAINDUSTRIAL")</f>
        <v>COMERCIO INTRAINDUSTRIAL</v>
      </c>
      <c r="G64" s="227" t="str">
        <f t="shared" si="5"/>
        <v>COMERCIO INTRAINDUSTRIAL</v>
      </c>
      <c r="H64" s="139" t="str">
        <f t="shared" si="5"/>
        <v>COMERCIO INTRAINDUSTRIAL</v>
      </c>
      <c r="I64" s="227" t="str">
        <f t="shared" si="5"/>
        <v>COMERCIO INTRAINDUSTRIAL</v>
      </c>
      <c r="J64" s="139" t="str">
        <f t="shared" si="5"/>
        <v>COMERCIO INTRAINDUSTRIAL</v>
      </c>
      <c r="K64" s="227" t="str">
        <f t="shared" si="5"/>
        <v>COMERCIO INTRAINDUSTRIAL</v>
      </c>
      <c r="L64" s="139" t="str">
        <f t="shared" si="5"/>
        <v>COMERCIO INTRAINDUSTRIAL</v>
      </c>
      <c r="M64" s="227" t="str">
        <f t="shared" si="5"/>
        <v>COMERCIO INTRAINDUSTRIAL</v>
      </c>
      <c r="N64" s="139" t="str">
        <f t="shared" si="5"/>
        <v>COMERCIO INTRAINDUSTRIAL</v>
      </c>
      <c r="O64" s="227" t="str">
        <f t="shared" si="5"/>
        <v>COMERCIO INTRAINDUSTRIAL</v>
      </c>
      <c r="P64" s="139" t="str">
        <f t="shared" si="5"/>
        <v>INDICIO DE COMERCIO INTRAINDUSTRIAL</v>
      </c>
      <c r="Q64" s="227" t="str">
        <f t="shared" si="5"/>
        <v>INDICIO DE COMERCIO INTRAINDUSTRIAL</v>
      </c>
      <c r="R64" s="139" t="str">
        <f t="shared" si="5"/>
        <v>INDICIO DE COMERCIO INTRAINDUSTRIAL</v>
      </c>
      <c r="S64" s="227" t="str">
        <f t="shared" si="5"/>
        <v>INDICIO DE COMERCIO INTRAINDUSTRIAL</v>
      </c>
      <c r="T64" s="139" t="str">
        <f t="shared" si="5"/>
        <v>INDICIO DE COMERCIO INTRAINDUSTRIAL</v>
      </c>
      <c r="U64" s="227" t="str">
        <f t="shared" si="5"/>
        <v>INDICIO DE COMERCIO INTRAINDUSTRIAL</v>
      </c>
      <c r="V64" s="139" t="str">
        <f t="shared" si="5"/>
        <v>INDICIO DE COMERCIO INTRAINDUSTRIAL</v>
      </c>
      <c r="W64" s="227" t="str">
        <f t="shared" si="5"/>
        <v>INDICIO DE COMERCIO INTRAINDUSTRIAL</v>
      </c>
      <c r="X64" s="139" t="str">
        <f t="shared" si="5"/>
        <v>INDICIO DE COMERCIO INTRAINDUSTRIAL</v>
      </c>
      <c r="Y64" s="227" t="str">
        <f t="shared" si="5"/>
        <v>INDICIO DE COMERCIO INTRAINDUSTRIAL</v>
      </c>
      <c r="Z64" s="139" t="str">
        <f t="shared" si="5"/>
        <v>INDICIO DE COMERCIO INTRAINDUSTRIAL</v>
      </c>
      <c r="AA64" s="230" t="str">
        <f t="shared" si="5"/>
        <v>COMERCIO INTRAINDUSTRIAL</v>
      </c>
    </row>
    <row r="65" spans="4:27" x14ac:dyDescent="0.25">
      <c r="D65" s="186" t="s">
        <v>23</v>
      </c>
      <c r="E65" s="187"/>
      <c r="F65" s="139" t="str">
        <f t="shared" ref="F65:AA65" si="6">+IF(F52&gt;0.33, "COMERCIO INTRAINDUSTRIAL", "INDICIO DE COMERCIO INTRAINDUSTRIAL")</f>
        <v>INDICIO DE COMERCIO INTRAINDUSTRIAL</v>
      </c>
      <c r="G65" s="227" t="str">
        <f t="shared" si="6"/>
        <v>INDICIO DE COMERCIO INTRAINDUSTRIAL</v>
      </c>
      <c r="H65" s="139" t="str">
        <f t="shared" si="6"/>
        <v>INDICIO DE COMERCIO INTRAINDUSTRIAL</v>
      </c>
      <c r="I65" s="227" t="str">
        <f t="shared" si="6"/>
        <v>INDICIO DE COMERCIO INTRAINDUSTRIAL</v>
      </c>
      <c r="J65" s="139" t="str">
        <f t="shared" si="6"/>
        <v>INDICIO DE COMERCIO INTRAINDUSTRIAL</v>
      </c>
      <c r="K65" s="227" t="str">
        <f t="shared" si="6"/>
        <v>INDICIO DE COMERCIO INTRAINDUSTRIAL</v>
      </c>
      <c r="L65" s="139" t="str">
        <f t="shared" si="6"/>
        <v>INDICIO DE COMERCIO INTRAINDUSTRIAL</v>
      </c>
      <c r="M65" s="227" t="str">
        <f t="shared" si="6"/>
        <v>INDICIO DE COMERCIO INTRAINDUSTRIAL</v>
      </c>
      <c r="N65" s="139" t="str">
        <f t="shared" si="6"/>
        <v>INDICIO DE COMERCIO INTRAINDUSTRIAL</v>
      </c>
      <c r="O65" s="227" t="str">
        <f t="shared" si="6"/>
        <v>INDICIO DE COMERCIO INTRAINDUSTRIAL</v>
      </c>
      <c r="P65" s="139" t="str">
        <f t="shared" si="6"/>
        <v>INDICIO DE COMERCIO INTRAINDUSTRIAL</v>
      </c>
      <c r="Q65" s="227" t="str">
        <f t="shared" si="6"/>
        <v>INDICIO DE COMERCIO INTRAINDUSTRIAL</v>
      </c>
      <c r="R65" s="139" t="str">
        <f t="shared" si="6"/>
        <v>INDICIO DE COMERCIO INTRAINDUSTRIAL</v>
      </c>
      <c r="S65" s="227" t="str">
        <f t="shared" si="6"/>
        <v>INDICIO DE COMERCIO INTRAINDUSTRIAL</v>
      </c>
      <c r="T65" s="139" t="str">
        <f t="shared" si="6"/>
        <v>INDICIO DE COMERCIO INTRAINDUSTRIAL</v>
      </c>
      <c r="U65" s="227" t="str">
        <f t="shared" si="6"/>
        <v>INDICIO DE COMERCIO INTRAINDUSTRIAL</v>
      </c>
      <c r="V65" s="139" t="str">
        <f t="shared" si="6"/>
        <v>INDICIO DE COMERCIO INTRAINDUSTRIAL</v>
      </c>
      <c r="W65" s="227" t="str">
        <f t="shared" si="6"/>
        <v>INDICIO DE COMERCIO INTRAINDUSTRIAL</v>
      </c>
      <c r="X65" s="139" t="str">
        <f t="shared" si="6"/>
        <v>INDICIO DE COMERCIO INTRAINDUSTRIAL</v>
      </c>
      <c r="Y65" s="227" t="str">
        <f t="shared" si="6"/>
        <v>INDICIO DE COMERCIO INTRAINDUSTRIAL</v>
      </c>
      <c r="Z65" s="139" t="str">
        <f t="shared" si="6"/>
        <v>INDICIO DE COMERCIO INTRAINDUSTRIAL</v>
      </c>
      <c r="AA65" s="230" t="str">
        <f t="shared" si="6"/>
        <v>INDICIO DE COMERCIO INTRAINDUSTRIAL</v>
      </c>
    </row>
    <row r="66" spans="4:27" x14ac:dyDescent="0.25">
      <c r="D66" s="188" t="s">
        <v>24</v>
      </c>
      <c r="E66" s="189"/>
      <c r="F66" s="139" t="str">
        <f t="shared" ref="F66:AA66" si="7">+IF(F53&gt;0.33, "COMERCIO INTRAINDUSTRIAL", "INDICIO DE COMERCIO INTRAINDUSTRIAL")</f>
        <v>INDICIO DE COMERCIO INTRAINDUSTRIAL</v>
      </c>
      <c r="G66" s="227" t="str">
        <f t="shared" si="7"/>
        <v>INDICIO DE COMERCIO INTRAINDUSTRIAL</v>
      </c>
      <c r="H66" s="139" t="str">
        <f t="shared" si="7"/>
        <v>INDICIO DE COMERCIO INTRAINDUSTRIAL</v>
      </c>
      <c r="I66" s="227" t="str">
        <f t="shared" si="7"/>
        <v>INDICIO DE COMERCIO INTRAINDUSTRIAL</v>
      </c>
      <c r="J66" s="139" t="str">
        <f t="shared" si="7"/>
        <v>INDICIO DE COMERCIO INTRAINDUSTRIAL</v>
      </c>
      <c r="K66" s="227" t="str">
        <f t="shared" si="7"/>
        <v>INDICIO DE COMERCIO INTRAINDUSTRIAL</v>
      </c>
      <c r="L66" s="139" t="str">
        <f t="shared" si="7"/>
        <v>INDICIO DE COMERCIO INTRAINDUSTRIAL</v>
      </c>
      <c r="M66" s="227" t="str">
        <f t="shared" si="7"/>
        <v>INDICIO DE COMERCIO INTRAINDUSTRIAL</v>
      </c>
      <c r="N66" s="139" t="str">
        <f t="shared" si="7"/>
        <v>INDICIO DE COMERCIO INTRAINDUSTRIAL</v>
      </c>
      <c r="O66" s="227" t="str">
        <f t="shared" si="7"/>
        <v>INDICIO DE COMERCIO INTRAINDUSTRIAL</v>
      </c>
      <c r="P66" s="139" t="str">
        <f t="shared" si="7"/>
        <v>INDICIO DE COMERCIO INTRAINDUSTRIAL</v>
      </c>
      <c r="Q66" s="227" t="str">
        <f t="shared" si="7"/>
        <v>INDICIO DE COMERCIO INTRAINDUSTRIAL</v>
      </c>
      <c r="R66" s="139" t="str">
        <f t="shared" si="7"/>
        <v>INDICIO DE COMERCIO INTRAINDUSTRIAL</v>
      </c>
      <c r="S66" s="227" t="str">
        <f t="shared" si="7"/>
        <v>INDICIO DE COMERCIO INTRAINDUSTRIAL</v>
      </c>
      <c r="T66" s="139" t="str">
        <f t="shared" si="7"/>
        <v>INDICIO DE COMERCIO INTRAINDUSTRIAL</v>
      </c>
      <c r="U66" s="227" t="str">
        <f t="shared" si="7"/>
        <v>INDICIO DE COMERCIO INTRAINDUSTRIAL</v>
      </c>
      <c r="V66" s="139" t="str">
        <f t="shared" si="7"/>
        <v>INDICIO DE COMERCIO INTRAINDUSTRIAL</v>
      </c>
      <c r="W66" s="227" t="str">
        <f t="shared" si="7"/>
        <v>INDICIO DE COMERCIO INTRAINDUSTRIAL</v>
      </c>
      <c r="X66" s="139" t="str">
        <f t="shared" si="7"/>
        <v>INDICIO DE COMERCIO INTRAINDUSTRIAL</v>
      </c>
      <c r="Y66" s="227" t="str">
        <f t="shared" si="7"/>
        <v>INDICIO DE COMERCIO INTRAINDUSTRIAL</v>
      </c>
      <c r="Z66" s="139" t="str">
        <f t="shared" si="7"/>
        <v>COMERCIO INTRAINDUSTRIAL</v>
      </c>
      <c r="AA66" s="230" t="str">
        <f t="shared" si="7"/>
        <v>COMERCIO INTRAINDUSTRIAL</v>
      </c>
    </row>
    <row r="67" spans="4:27" x14ac:dyDescent="0.25">
      <c r="D67" s="186" t="s">
        <v>25</v>
      </c>
      <c r="E67" s="187"/>
      <c r="F67" s="139" t="str">
        <f t="shared" ref="F67:AA67" si="8">+IF(F54&gt;0.33, "COMERCIO INTRAINDUSTRIAL", "INDICIO DE COMERCIO INTRAINDUSTRIAL")</f>
        <v>COMERCIO INTRAINDUSTRIAL</v>
      </c>
      <c r="G67" s="227" t="str">
        <f t="shared" si="8"/>
        <v>COMERCIO INTRAINDUSTRIAL</v>
      </c>
      <c r="H67" s="139" t="str">
        <f t="shared" si="8"/>
        <v>COMERCIO INTRAINDUSTRIAL</v>
      </c>
      <c r="I67" s="227" t="str">
        <f t="shared" si="8"/>
        <v>COMERCIO INTRAINDUSTRIAL</v>
      </c>
      <c r="J67" s="139" t="str">
        <f t="shared" si="8"/>
        <v>COMERCIO INTRAINDUSTRIAL</v>
      </c>
      <c r="K67" s="227" t="str">
        <f t="shared" si="8"/>
        <v>COMERCIO INTRAINDUSTRIAL</v>
      </c>
      <c r="L67" s="139" t="str">
        <f t="shared" si="8"/>
        <v>COMERCIO INTRAINDUSTRIAL</v>
      </c>
      <c r="M67" s="227" t="str">
        <f t="shared" si="8"/>
        <v>COMERCIO INTRAINDUSTRIAL</v>
      </c>
      <c r="N67" s="139" t="str">
        <f t="shared" si="8"/>
        <v>COMERCIO INTRAINDUSTRIAL</v>
      </c>
      <c r="O67" s="227" t="str">
        <f t="shared" si="8"/>
        <v>COMERCIO INTRAINDUSTRIAL</v>
      </c>
      <c r="P67" s="139" t="str">
        <f t="shared" si="8"/>
        <v>COMERCIO INTRAINDUSTRIAL</v>
      </c>
      <c r="Q67" s="227" t="str">
        <f t="shared" si="8"/>
        <v>COMERCIO INTRAINDUSTRIAL</v>
      </c>
      <c r="R67" s="139" t="str">
        <f t="shared" si="8"/>
        <v>COMERCIO INTRAINDUSTRIAL</v>
      </c>
      <c r="S67" s="227" t="str">
        <f t="shared" si="8"/>
        <v>COMERCIO INTRAINDUSTRIAL</v>
      </c>
      <c r="T67" s="139" t="str">
        <f t="shared" si="8"/>
        <v>COMERCIO INTRAINDUSTRIAL</v>
      </c>
      <c r="U67" s="227" t="str">
        <f t="shared" si="8"/>
        <v>COMERCIO INTRAINDUSTRIAL</v>
      </c>
      <c r="V67" s="139" t="str">
        <f t="shared" si="8"/>
        <v>COMERCIO INTRAINDUSTRIAL</v>
      </c>
      <c r="W67" s="227" t="str">
        <f t="shared" si="8"/>
        <v>COMERCIO INTRAINDUSTRIAL</v>
      </c>
      <c r="X67" s="139" t="str">
        <f t="shared" si="8"/>
        <v>COMERCIO INTRAINDUSTRIAL</v>
      </c>
      <c r="Y67" s="227" t="str">
        <f t="shared" si="8"/>
        <v>COMERCIO INTRAINDUSTRIAL</v>
      </c>
      <c r="Z67" s="139" t="str">
        <f t="shared" si="8"/>
        <v>COMERCIO INTRAINDUSTRIAL</v>
      </c>
      <c r="AA67" s="230" t="str">
        <f t="shared" si="8"/>
        <v>COMERCIO INTRAINDUSTRIAL</v>
      </c>
    </row>
    <row r="68" spans="4:27" ht="15.75" thickBot="1" x14ac:dyDescent="0.3">
      <c r="D68" s="184" t="s">
        <v>26</v>
      </c>
      <c r="E68" s="185"/>
      <c r="F68" s="140" t="str">
        <f>+IF(F55&gt;0.33, "COMERCIO INTRAINDUSTRIAL", "INDICIO DE COMERCIO INTRAINDUSTRIAL")</f>
        <v>INDICIO DE COMERCIO INTRAINDUSTRIAL</v>
      </c>
      <c r="G68" s="231" t="str">
        <f>+IF(G55&gt;0.33, "COMERCIO INTRAINDUSTRIAL", "INDICIO DE COMERCIO INTRAINDUSTRIAL")</f>
        <v>INDICIO DE COMERCIO INTRAINDUSTRIAL</v>
      </c>
      <c r="H68" s="140" t="str">
        <f>+IF(H55&gt;0.33, "COMERCIO INTRAINDUSTRIAL", "INDICIO DE COMERCIO INTRAINDUSTRIAL")</f>
        <v>INDICIO DE COMERCIO INTRAINDUSTRIAL</v>
      </c>
      <c r="I68" s="231" t="str">
        <f>+IF(I55&gt;0.33, "COMERCIO INTRAINDUSTRIAL", "INDICIO DE COMERCIO INTRAINDUSTRIAL")</f>
        <v>INDICIO DE COMERCIO INTRAINDUSTRIAL</v>
      </c>
      <c r="J68" s="140" t="str">
        <f>+IF(J55&gt;0.33, "COMERCIO INTRAINDUSTRIAL", "INDICIO DE COMERCIO INTRAINDUSTRIAL")</f>
        <v>INDICIO DE COMERCIO INTRAINDUSTRIAL</v>
      </c>
      <c r="K68" s="231" t="str">
        <f>+IF(K55&gt;0.33, "COMERCIO INTRAINDUSTRIAL", "INDICIO DE COMERCIO INTRAINDUSTRIAL")</f>
        <v>INDICIO DE COMERCIO INTRAINDUSTRIAL</v>
      </c>
      <c r="L68" s="140" t="str">
        <f>+IF(L55&gt;0.33, "COMERCIO INTRAINDUSTRIAL", "INDICIO DE COMERCIO INTRAINDUSTRIAL")</f>
        <v>INDICIO DE COMERCIO INTRAINDUSTRIAL</v>
      </c>
      <c r="M68" s="231" t="str">
        <f>+IF(M55&gt;0.33, "COMERCIO INTRAINDUSTRIAL", "INDICIO DE COMERCIO INTRAINDUSTRIAL")</f>
        <v>INDICIO DE COMERCIO INTRAINDUSTRIAL</v>
      </c>
      <c r="N68" s="140" t="str">
        <f>+IF(N55&gt;0.33, "COMERCIO INTRAINDUSTRIAL", "INDICIO DE COMERCIO INTRAINDUSTRIAL")</f>
        <v>INDICIO DE COMERCIO INTRAINDUSTRIAL</v>
      </c>
      <c r="O68" s="231" t="str">
        <f>+IF(O55&gt;0.33, "COMERCIO INTRAINDUSTRIAL", "INDICIO DE COMERCIO INTRAINDUSTRIAL")</f>
        <v>INDICIO DE COMERCIO INTRAINDUSTRIAL</v>
      </c>
      <c r="P68" s="140" t="str">
        <f>+IF(P55&gt;0.33, "COMERCIO INTRAINDUSTRIAL", "INDICIO DE COMERCIO INTRAINDUSTRIAL")</f>
        <v>INDICIO DE COMERCIO INTRAINDUSTRIAL</v>
      </c>
      <c r="Q68" s="231" t="str">
        <f>+IF(Q55&gt;0.33, "COMERCIO INTRAINDUSTRIAL", "INDICIO DE COMERCIO INTRAINDUSTRIAL")</f>
        <v>INDICIO DE COMERCIO INTRAINDUSTRIAL</v>
      </c>
      <c r="R68" s="140" t="str">
        <f>+IF(R55&gt;0.33, "COMERCIO INTRAINDUSTRIAL", "INDICIO DE COMERCIO INTRAINDUSTRIAL")</f>
        <v>INDICIO DE COMERCIO INTRAINDUSTRIAL</v>
      </c>
      <c r="S68" s="231" t="str">
        <f>+IF(S55&gt;0.33, "COMERCIO INTRAINDUSTRIAL", "INDICIO DE COMERCIO INTRAINDUSTRIAL")</f>
        <v>INDICIO DE COMERCIO INTRAINDUSTRIAL</v>
      </c>
      <c r="T68" s="140" t="str">
        <f>+IF(T55&gt;0.33, "COMERCIO INTRAINDUSTRIAL", "INDICIO DE COMERCIO INTRAINDUSTRIAL")</f>
        <v>INDICIO DE COMERCIO INTRAINDUSTRIAL</v>
      </c>
      <c r="U68" s="231" t="str">
        <f>+IF(U55&gt;0.33, "COMERCIO INTRAINDUSTRIAL", "INDICIO DE COMERCIO INTRAINDUSTRIAL")</f>
        <v>INDICIO DE COMERCIO INTRAINDUSTRIAL</v>
      </c>
      <c r="V68" s="140" t="str">
        <f>+IF(V55&gt;0.33, "COMERCIO INTRAINDUSTRIAL", "INDICIO DE COMERCIO INTRAINDUSTRIAL")</f>
        <v>INDICIO DE COMERCIO INTRAINDUSTRIAL</v>
      </c>
      <c r="W68" s="231" t="str">
        <f>+IF(W55&gt;0.33, "COMERCIO INTRAINDUSTRIAL", "INDICIO DE COMERCIO INTRAINDUSTRIAL")</f>
        <v>INDICIO DE COMERCIO INTRAINDUSTRIAL</v>
      </c>
      <c r="X68" s="140" t="str">
        <f>+IF(X55&gt;0.33, "COMERCIO INTRAINDUSTRIAL", "INDICIO DE COMERCIO INTRAINDUSTRIAL")</f>
        <v>INDICIO DE COMERCIO INTRAINDUSTRIAL</v>
      </c>
      <c r="Y68" s="231" t="str">
        <f>+IF(Y55&gt;0.33, "COMERCIO INTRAINDUSTRIAL", "INDICIO DE COMERCIO INTRAINDUSTRIAL")</f>
        <v>INDICIO DE COMERCIO INTRAINDUSTRIAL</v>
      </c>
      <c r="Z68" s="140" t="str">
        <f>+IF(Z55&gt;0.33, "COMERCIO INTRAINDUSTRIAL", "INDICIO DE COMERCIO INTRAINDUSTRIAL")</f>
        <v>INDICIO DE COMERCIO INTRAINDUSTRIAL</v>
      </c>
      <c r="AA68" s="232" t="str">
        <f>+IF(AA55&gt;0.33, "COMERCIO INTRAINDUSTRIAL", "INDICIO DE COMERCIO INTRAINDUSTRIAL")</f>
        <v>INDICIO DE COMERCIO INTRAINDUSTRIAL</v>
      </c>
    </row>
    <row r="69" spans="4:27" x14ac:dyDescent="0.25">
      <c r="D69" s="1" t="s">
        <v>60</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7"/>
  <sheetViews>
    <sheetView showGridLines="0" workbookViewId="0">
      <selection activeCell="P13" sqref="P13"/>
    </sheetView>
  </sheetViews>
  <sheetFormatPr baseColWidth="10" defaultRowHeight="15" x14ac:dyDescent="0.25"/>
  <sheetData>
    <row r="2" spans="2:10" x14ac:dyDescent="0.25">
      <c r="B2" s="1"/>
      <c r="C2" s="1"/>
      <c r="D2" s="1"/>
      <c r="E2" s="1"/>
      <c r="F2" s="1"/>
      <c r="G2" s="1"/>
      <c r="H2" s="1"/>
      <c r="I2" s="1"/>
      <c r="J2" s="1"/>
    </row>
    <row r="3" spans="2:10" ht="23.25" x14ac:dyDescent="0.3">
      <c r="B3" s="194" t="s">
        <v>13</v>
      </c>
      <c r="C3" s="194"/>
      <c r="D3" s="194"/>
      <c r="E3" s="194"/>
      <c r="F3" s="194"/>
      <c r="G3" s="194"/>
      <c r="H3" s="194"/>
      <c r="I3" s="194"/>
      <c r="J3" s="4"/>
    </row>
    <row r="4" spans="2:10" x14ac:dyDescent="0.25">
      <c r="B4" s="1"/>
      <c r="C4" s="1"/>
      <c r="D4" s="1"/>
      <c r="E4" s="1"/>
      <c r="F4" s="1"/>
      <c r="G4" s="1"/>
      <c r="H4" s="1"/>
      <c r="I4" s="1"/>
      <c r="J4" s="1"/>
    </row>
    <row r="5" spans="2:10" x14ac:dyDescent="0.25">
      <c r="B5" s="1"/>
      <c r="C5" s="1"/>
      <c r="D5" s="1"/>
      <c r="E5" s="1"/>
      <c r="F5" s="1"/>
      <c r="G5" s="1"/>
      <c r="H5" s="1"/>
      <c r="I5" s="1"/>
      <c r="J5" s="1"/>
    </row>
    <row r="6" spans="2:10" x14ac:dyDescent="0.25">
      <c r="B6" s="1"/>
      <c r="C6" s="1"/>
      <c r="D6" s="1"/>
      <c r="E6" s="1"/>
      <c r="F6" s="1"/>
      <c r="G6" s="1"/>
      <c r="H6" s="1"/>
      <c r="I6" s="1"/>
      <c r="J6" s="1"/>
    </row>
    <row r="7" spans="2:10" x14ac:dyDescent="0.25">
      <c r="B7" s="1"/>
      <c r="C7" s="1"/>
      <c r="D7" s="1"/>
      <c r="E7" s="1"/>
      <c r="F7" s="1"/>
      <c r="G7" s="1"/>
      <c r="H7" s="1"/>
      <c r="I7" s="1"/>
      <c r="J7" s="1"/>
    </row>
    <row r="8" spans="2:10" x14ac:dyDescent="0.25">
      <c r="B8" s="1"/>
      <c r="C8" s="1"/>
      <c r="D8" s="1"/>
      <c r="E8" s="1"/>
      <c r="F8" s="1"/>
      <c r="G8" s="1"/>
      <c r="H8" s="1"/>
      <c r="I8" s="1"/>
      <c r="J8" s="1"/>
    </row>
    <row r="9" spans="2:10" x14ac:dyDescent="0.25">
      <c r="B9" s="1"/>
      <c r="C9" s="1"/>
      <c r="D9" s="1"/>
      <c r="E9" s="1"/>
      <c r="F9" s="1"/>
      <c r="G9" s="1"/>
      <c r="H9" s="1"/>
      <c r="I9" s="1"/>
      <c r="J9" s="1"/>
    </row>
    <row r="10" spans="2:10" x14ac:dyDescent="0.25">
      <c r="B10" s="1"/>
      <c r="C10" s="1"/>
      <c r="D10" s="1"/>
      <c r="E10" s="1"/>
      <c r="F10" s="1"/>
      <c r="G10" s="1"/>
      <c r="H10" s="1"/>
      <c r="I10" s="1"/>
      <c r="J10" s="1"/>
    </row>
    <row r="11" spans="2:10" x14ac:dyDescent="0.25">
      <c r="B11" s="1"/>
      <c r="C11" s="1"/>
      <c r="D11" s="1"/>
      <c r="E11" s="1"/>
      <c r="F11" s="1"/>
      <c r="G11" s="1"/>
      <c r="H11" s="1"/>
      <c r="I11" s="1"/>
      <c r="J11" s="1"/>
    </row>
    <row r="12" spans="2:10" x14ac:dyDescent="0.25">
      <c r="B12" s="1"/>
      <c r="C12" s="1"/>
      <c r="D12" s="1"/>
      <c r="E12" s="1"/>
      <c r="F12" s="1"/>
      <c r="G12" s="1"/>
      <c r="H12" s="1"/>
      <c r="I12" s="1"/>
      <c r="J12" s="1"/>
    </row>
    <row r="13" spans="2:10" x14ac:dyDescent="0.25">
      <c r="B13" s="1"/>
      <c r="C13" s="1"/>
      <c r="D13" s="1"/>
      <c r="E13" s="1"/>
      <c r="F13" s="1"/>
      <c r="G13" s="1"/>
      <c r="H13" s="1"/>
      <c r="I13" s="1"/>
      <c r="J13" s="1"/>
    </row>
    <row r="14" spans="2:10" x14ac:dyDescent="0.25">
      <c r="B14" s="1"/>
      <c r="C14" s="1"/>
      <c r="D14" s="1"/>
      <c r="E14" s="1"/>
      <c r="F14" s="1"/>
      <c r="G14" s="1"/>
      <c r="H14" s="1"/>
      <c r="I14" s="1"/>
      <c r="J14" s="1"/>
    </row>
    <row r="15" spans="2:10" x14ac:dyDescent="0.25">
      <c r="B15" s="1"/>
      <c r="C15" s="1"/>
      <c r="D15" s="1"/>
      <c r="E15" s="1"/>
      <c r="F15" s="1"/>
      <c r="G15" s="1"/>
      <c r="H15" s="1"/>
      <c r="I15" s="1"/>
      <c r="J15" s="1"/>
    </row>
    <row r="16" spans="2:10"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row r="27" spans="2:10" x14ac:dyDescent="0.25">
      <c r="B27" s="1"/>
      <c r="C27" s="1"/>
      <c r="D27" s="1"/>
      <c r="E27" s="1"/>
      <c r="F27" s="1"/>
      <c r="G27" s="1"/>
      <c r="H27" s="1"/>
      <c r="I27" s="1"/>
      <c r="J27" s="1"/>
    </row>
  </sheetData>
  <mergeCells count="1">
    <mergeCell ref="B3:I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A66" sqref="A66"/>
    </sheetView>
  </sheetViews>
  <sheetFormatPr baseColWidth="10" defaultRowHeight="15" x14ac:dyDescent="0.25"/>
  <cols>
    <col min="1" max="1" width="7.140625" customWidth="1"/>
    <col min="2" max="2" width="14.28515625" customWidth="1"/>
    <col min="3" max="3" width="29.28515625" customWidth="1"/>
    <col min="4" max="4" width="17.85546875" bestFit="1" customWidth="1"/>
    <col min="6" max="6" width="11.140625" customWidth="1"/>
    <col min="11" max="11" width="9.7109375" customWidth="1"/>
    <col min="20" max="22" width="12.42578125" bestFit="1" customWidth="1"/>
  </cols>
  <sheetData>
    <row r="7" spans="2:16" ht="15" customHeight="1" x14ac:dyDescent="0.25">
      <c r="B7" s="146" t="s">
        <v>52</v>
      </c>
      <c r="C7" s="146"/>
      <c r="D7" s="146"/>
      <c r="E7" s="146"/>
      <c r="M7" s="146" t="s">
        <v>4</v>
      </c>
      <c r="N7" s="146"/>
      <c r="O7" s="146"/>
      <c r="P7" s="146"/>
    </row>
    <row r="8" spans="2:16" x14ac:dyDescent="0.25">
      <c r="B8" s="146"/>
      <c r="C8" s="146"/>
      <c r="D8" s="146"/>
      <c r="E8" s="146"/>
      <c r="G8" s="148" t="s">
        <v>0</v>
      </c>
      <c r="H8" s="148"/>
      <c r="I8" s="148"/>
      <c r="J8" s="148"/>
      <c r="M8" s="146"/>
      <c r="N8" s="146"/>
      <c r="O8" s="146"/>
      <c r="P8" s="146"/>
    </row>
    <row r="9" spans="2:16" x14ac:dyDescent="0.25">
      <c r="B9" s="146"/>
      <c r="C9" s="146"/>
      <c r="D9" s="146"/>
      <c r="E9" s="146"/>
      <c r="G9" s="148"/>
      <c r="H9" s="148"/>
      <c r="I9" s="148"/>
      <c r="J9" s="148"/>
      <c r="M9" s="146"/>
      <c r="N9" s="146"/>
      <c r="O9" s="146"/>
      <c r="P9" s="146"/>
    </row>
    <row r="10" spans="2:16" x14ac:dyDescent="0.25">
      <c r="B10" s="146"/>
      <c r="C10" s="146"/>
      <c r="D10" s="146"/>
      <c r="E10" s="146"/>
      <c r="G10" s="148"/>
      <c r="H10" s="148"/>
      <c r="I10" s="148"/>
      <c r="J10" s="148"/>
      <c r="M10" s="146"/>
      <c r="N10" s="146"/>
      <c r="O10" s="146"/>
      <c r="P10" s="146"/>
    </row>
    <row r="11" spans="2:16" x14ac:dyDescent="0.25">
      <c r="B11" s="146"/>
      <c r="C11" s="146"/>
      <c r="D11" s="146"/>
      <c r="E11" s="146"/>
      <c r="G11" s="148"/>
      <c r="H11" s="148"/>
      <c r="I11" s="148"/>
      <c r="J11" s="148"/>
      <c r="M11" s="146"/>
      <c r="N11" s="146"/>
      <c r="O11" s="146"/>
      <c r="P11" s="146"/>
    </row>
    <row r="12" spans="2:16" x14ac:dyDescent="0.25">
      <c r="B12" s="146"/>
      <c r="C12" s="146"/>
      <c r="D12" s="146"/>
      <c r="E12" s="146"/>
      <c r="G12" s="148"/>
      <c r="H12" s="148"/>
      <c r="I12" s="148"/>
      <c r="J12" s="148"/>
      <c r="M12" s="146"/>
      <c r="N12" s="146"/>
      <c r="O12" s="146"/>
      <c r="P12" s="146"/>
    </row>
    <row r="13" spans="2:16" x14ac:dyDescent="0.25">
      <c r="B13" s="146"/>
      <c r="C13" s="146"/>
      <c r="D13" s="146"/>
      <c r="E13" s="146"/>
      <c r="G13" s="148"/>
      <c r="H13" s="148"/>
      <c r="I13" s="148"/>
      <c r="J13" s="148"/>
      <c r="M13" s="146"/>
      <c r="N13" s="146"/>
      <c r="O13" s="146"/>
      <c r="P13" s="146"/>
    </row>
    <row r="14" spans="2:16" x14ac:dyDescent="0.25">
      <c r="B14" s="146"/>
      <c r="C14" s="146"/>
      <c r="D14" s="146"/>
      <c r="E14" s="146"/>
      <c r="G14" s="148"/>
      <c r="H14" s="148"/>
      <c r="I14" s="148"/>
      <c r="J14" s="148"/>
      <c r="M14" s="146"/>
      <c r="N14" s="146"/>
      <c r="O14" s="146"/>
      <c r="P14" s="146"/>
    </row>
    <row r="15" spans="2:16" x14ac:dyDescent="0.25">
      <c r="B15" s="146"/>
      <c r="C15" s="146"/>
      <c r="D15" s="146"/>
      <c r="E15" s="146"/>
      <c r="G15" s="148"/>
      <c r="H15" s="148"/>
      <c r="I15" s="148"/>
      <c r="J15" s="148"/>
      <c r="M15" s="146"/>
      <c r="N15" s="146"/>
      <c r="O15" s="146"/>
      <c r="P15" s="146"/>
    </row>
    <row r="16" spans="2:16" x14ac:dyDescent="0.25">
      <c r="B16" s="146"/>
      <c r="C16" s="146"/>
      <c r="D16" s="146"/>
      <c r="E16" s="146"/>
      <c r="G16" s="148"/>
      <c r="H16" s="148"/>
      <c r="I16" s="148"/>
      <c r="J16" s="148"/>
      <c r="M16" s="146"/>
      <c r="N16" s="146"/>
      <c r="O16" s="146"/>
      <c r="P16" s="146"/>
    </row>
    <row r="17" spans="3:15" x14ac:dyDescent="0.25">
      <c r="C17" s="147" t="s">
        <v>3</v>
      </c>
      <c r="D17" s="147"/>
      <c r="E17" s="147"/>
      <c r="M17" s="147" t="s">
        <v>3</v>
      </c>
      <c r="N17" s="147"/>
      <c r="O17" s="147"/>
    </row>
    <row r="43" spans="2:25" x14ac:dyDescent="0.25">
      <c r="C43" s="6" t="s">
        <v>14</v>
      </c>
      <c r="D43" s="7"/>
      <c r="E43" s="7"/>
      <c r="F43" s="7"/>
      <c r="G43" s="7"/>
      <c r="H43" s="7"/>
      <c r="I43" s="7"/>
    </row>
    <row r="44" spans="2:25" ht="15.75" thickBot="1" x14ac:dyDescent="0.3"/>
    <row r="45" spans="2:25" ht="15.75" thickBot="1" x14ac:dyDescent="0.3">
      <c r="B45" s="8" t="s">
        <v>15</v>
      </c>
      <c r="C45" s="9"/>
      <c r="D45" s="18">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49" t="s">
        <v>27</v>
      </c>
      <c r="C46" s="150"/>
      <c r="D46" s="22">
        <v>138537.32800000001</v>
      </c>
      <c r="E46" s="23">
        <v>182380.416</v>
      </c>
      <c r="F46" s="22">
        <v>194225.74400000001</v>
      </c>
      <c r="G46" s="23">
        <v>159369.728</v>
      </c>
      <c r="H46" s="22">
        <v>152370.304</v>
      </c>
      <c r="I46" s="23">
        <v>191371.55300000001</v>
      </c>
      <c r="J46" s="22">
        <v>167991.02600000001</v>
      </c>
      <c r="K46" s="23">
        <v>171517.204</v>
      </c>
      <c r="L46" s="22">
        <v>188201.29</v>
      </c>
      <c r="M46" s="23">
        <v>254344.50599999999</v>
      </c>
      <c r="N46" s="22">
        <v>296174.09399999998</v>
      </c>
      <c r="O46" s="23">
        <v>258760.033</v>
      </c>
      <c r="P46" s="22">
        <v>375830.63</v>
      </c>
      <c r="Q46" s="23">
        <v>848855.40899999999</v>
      </c>
      <c r="R46" s="22">
        <v>627076.61499999999</v>
      </c>
      <c r="S46" s="23">
        <v>906924.50600000005</v>
      </c>
      <c r="T46" s="22">
        <v>2205006.4679999999</v>
      </c>
      <c r="U46" s="23">
        <v>2189220.3509999998</v>
      </c>
      <c r="V46" s="22">
        <v>1571632.8670000001</v>
      </c>
      <c r="W46" s="23">
        <v>988881.86100000003</v>
      </c>
      <c r="X46" s="22">
        <v>736748.94400000002</v>
      </c>
      <c r="Y46" s="24">
        <v>670048.01199999999</v>
      </c>
    </row>
    <row r="47" spans="2:25" x14ac:dyDescent="0.25">
      <c r="B47" s="144" t="s">
        <v>17</v>
      </c>
      <c r="C47" s="145"/>
      <c r="D47" s="19">
        <v>2307.9780000000001</v>
      </c>
      <c r="E47" s="12">
        <v>3226.931</v>
      </c>
      <c r="F47" s="19">
        <v>16051.072</v>
      </c>
      <c r="G47" s="12">
        <v>8619.14</v>
      </c>
      <c r="H47" s="19">
        <v>14207.543</v>
      </c>
      <c r="I47" s="12">
        <v>20717.808000000001</v>
      </c>
      <c r="J47" s="19">
        <v>16921.2</v>
      </c>
      <c r="K47" s="12">
        <v>28089.383000000002</v>
      </c>
      <c r="L47" s="19">
        <v>26618.866000000002</v>
      </c>
      <c r="M47" s="12">
        <v>40206.008999999998</v>
      </c>
      <c r="N47" s="19">
        <v>39311.120000000003</v>
      </c>
      <c r="O47" s="12">
        <v>49180.394</v>
      </c>
      <c r="P47" s="19">
        <v>58129.069000000003</v>
      </c>
      <c r="Q47" s="12">
        <v>63417.078000000001</v>
      </c>
      <c r="R47" s="19">
        <v>80987.817999999999</v>
      </c>
      <c r="S47" s="12">
        <v>130262.723</v>
      </c>
      <c r="T47" s="19">
        <v>186487.848</v>
      </c>
      <c r="U47" s="12">
        <v>168450.117</v>
      </c>
      <c r="V47" s="19">
        <v>95255.812999999995</v>
      </c>
      <c r="W47" s="12">
        <v>115095.923</v>
      </c>
      <c r="X47" s="19">
        <v>91445.683999999994</v>
      </c>
      <c r="Y47" s="13">
        <v>53090.860999999997</v>
      </c>
    </row>
    <row r="48" spans="2:25" x14ac:dyDescent="0.25">
      <c r="B48" s="151" t="s">
        <v>18</v>
      </c>
      <c r="C48" s="152"/>
      <c r="D48" s="20">
        <v>39.1</v>
      </c>
      <c r="E48" s="14">
        <v>62.24</v>
      </c>
      <c r="F48" s="20">
        <v>58.201999999999998</v>
      </c>
      <c r="G48" s="14">
        <v>886.08100000000002</v>
      </c>
      <c r="H48" s="20">
        <v>557.10699999999997</v>
      </c>
      <c r="I48" s="14">
        <v>618.93100000000004</v>
      </c>
      <c r="J48" s="20">
        <v>27.192</v>
      </c>
      <c r="K48" s="14">
        <v>286.59199999999998</v>
      </c>
      <c r="L48" s="20">
        <v>48.334000000000003</v>
      </c>
      <c r="M48" s="14">
        <v>167.33799999999999</v>
      </c>
      <c r="N48" s="20">
        <v>414.77</v>
      </c>
      <c r="O48" s="14">
        <v>616.07600000000002</v>
      </c>
      <c r="P48" s="20">
        <v>600.83699999999999</v>
      </c>
      <c r="Q48" s="14">
        <v>177.483</v>
      </c>
      <c r="R48" s="20">
        <v>145.51599999999999</v>
      </c>
      <c r="S48" s="14">
        <v>382.17599999999999</v>
      </c>
      <c r="T48" s="20">
        <v>1172.954</v>
      </c>
      <c r="U48" s="14">
        <v>5191.549</v>
      </c>
      <c r="V48" s="20">
        <v>5370.6750000000002</v>
      </c>
      <c r="W48" s="14">
        <v>9704.7340000000004</v>
      </c>
      <c r="X48" s="20">
        <v>14485.582</v>
      </c>
      <c r="Y48" s="15">
        <v>11144.14</v>
      </c>
    </row>
    <row r="49" spans="2:25" s="1" customFormat="1" x14ac:dyDescent="0.25">
      <c r="B49" s="144" t="s">
        <v>19</v>
      </c>
      <c r="C49" s="145"/>
      <c r="D49" s="19">
        <v>1016.333</v>
      </c>
      <c r="E49" s="12">
        <v>557.05100000000004</v>
      </c>
      <c r="F49" s="19">
        <v>891.84400000000005</v>
      </c>
      <c r="G49" s="12">
        <v>959.476</v>
      </c>
      <c r="H49" s="19">
        <v>433.77699999999999</v>
      </c>
      <c r="I49" s="12">
        <v>700.69799999999998</v>
      </c>
      <c r="J49" s="19">
        <v>827.31600000000003</v>
      </c>
      <c r="K49" s="12">
        <v>533.23599999999999</v>
      </c>
      <c r="L49" s="19">
        <v>479.96499999999997</v>
      </c>
      <c r="M49" s="12">
        <v>472.10700000000003</v>
      </c>
      <c r="N49" s="19">
        <v>382.31</v>
      </c>
      <c r="O49" s="12">
        <v>369.90899999999999</v>
      </c>
      <c r="P49" s="19">
        <v>1328.173</v>
      </c>
      <c r="Q49" s="12">
        <v>2008.472</v>
      </c>
      <c r="R49" s="19">
        <v>772.79499999999996</v>
      </c>
      <c r="S49" s="12">
        <v>1077.307</v>
      </c>
      <c r="T49" s="19">
        <v>9155.51</v>
      </c>
      <c r="U49" s="12">
        <v>8742.223</v>
      </c>
      <c r="V49" s="19">
        <v>7571.5559999999996</v>
      </c>
      <c r="W49" s="12">
        <v>8006.22</v>
      </c>
      <c r="X49" s="19">
        <v>7652.8760000000002</v>
      </c>
      <c r="Y49" s="13">
        <v>10212.018</v>
      </c>
    </row>
    <row r="50" spans="2:25" x14ac:dyDescent="0.25">
      <c r="B50" s="151" t="s">
        <v>20</v>
      </c>
      <c r="C50" s="152"/>
      <c r="D50" s="20">
        <v>1290.8920000000001</v>
      </c>
      <c r="E50" s="14">
        <v>26438.059000000001</v>
      </c>
      <c r="F50" s="20">
        <v>8622.7489999999998</v>
      </c>
      <c r="G50" s="14">
        <v>2510.1370000000002</v>
      </c>
      <c r="H50" s="20">
        <v>16215.575000000001</v>
      </c>
      <c r="I50" s="14">
        <v>23569.538</v>
      </c>
      <c r="J50" s="20">
        <v>3205.752</v>
      </c>
      <c r="K50" s="14">
        <v>11884.745999999999</v>
      </c>
      <c r="L50" s="20">
        <v>21130.329000000002</v>
      </c>
      <c r="M50" s="14">
        <v>30318.591</v>
      </c>
      <c r="N50" s="20">
        <v>74494.846999999994</v>
      </c>
      <c r="O50" s="14">
        <v>21803.037</v>
      </c>
      <c r="P50" s="20">
        <v>100357.54</v>
      </c>
      <c r="Q50" s="14">
        <v>521857.875</v>
      </c>
      <c r="R50" s="20">
        <v>325909.87599999999</v>
      </c>
      <c r="S50" s="14">
        <v>483171.78499999997</v>
      </c>
      <c r="T50" s="20">
        <v>1671048.2080000001</v>
      </c>
      <c r="U50" s="14">
        <v>1677526.851</v>
      </c>
      <c r="V50" s="20">
        <v>1099419.9099999999</v>
      </c>
      <c r="W50" s="14">
        <v>540408.49600000004</v>
      </c>
      <c r="X50" s="20">
        <v>275867.46100000001</v>
      </c>
      <c r="Y50" s="15">
        <v>263684.33100000001</v>
      </c>
    </row>
    <row r="51" spans="2:25" s="1" customFormat="1" x14ac:dyDescent="0.25">
      <c r="B51" s="144" t="s">
        <v>21</v>
      </c>
      <c r="C51" s="145"/>
      <c r="D51" s="19">
        <v>49.959000000000003</v>
      </c>
      <c r="E51" s="12">
        <v>527.01499999999999</v>
      </c>
      <c r="F51" s="19">
        <v>24.055</v>
      </c>
      <c r="G51" s="12">
        <v>98.822999999999993</v>
      </c>
      <c r="H51" s="19"/>
      <c r="I51" s="12">
        <v>74.031999999999996</v>
      </c>
      <c r="J51" s="19">
        <v>73.393000000000001</v>
      </c>
      <c r="K51" s="12">
        <v>1235.1279999999999</v>
      </c>
      <c r="L51" s="19">
        <v>3780.4740000000002</v>
      </c>
      <c r="M51" s="12">
        <v>4321.3609999999999</v>
      </c>
      <c r="N51" s="19">
        <v>5616.0420000000004</v>
      </c>
      <c r="O51" s="12">
        <v>5058.7250000000004</v>
      </c>
      <c r="P51" s="19">
        <v>5028.12</v>
      </c>
      <c r="Q51" s="12">
        <v>9528.9189999999999</v>
      </c>
      <c r="R51" s="19">
        <v>7149.8519999999999</v>
      </c>
      <c r="S51" s="12">
        <v>10305.597</v>
      </c>
      <c r="T51" s="19">
        <v>16124.552</v>
      </c>
      <c r="U51" s="12">
        <v>16627.598000000002</v>
      </c>
      <c r="V51" s="19">
        <v>18290.560000000001</v>
      </c>
      <c r="W51" s="12">
        <v>21620.3</v>
      </c>
      <c r="X51" s="19">
        <v>16216.7</v>
      </c>
      <c r="Y51" s="13">
        <v>12452.887000000001</v>
      </c>
    </row>
    <row r="52" spans="2:25" x14ac:dyDescent="0.25">
      <c r="B52" s="151" t="s">
        <v>22</v>
      </c>
      <c r="C52" s="152"/>
      <c r="D52" s="20">
        <v>86921.596000000005</v>
      </c>
      <c r="E52" s="14">
        <v>93836.168999999994</v>
      </c>
      <c r="F52" s="20">
        <v>94772.235000000001</v>
      </c>
      <c r="G52" s="14">
        <v>79081.45</v>
      </c>
      <c r="H52" s="20">
        <v>68223.769</v>
      </c>
      <c r="I52" s="14">
        <v>76754.805999999997</v>
      </c>
      <c r="J52" s="20">
        <v>80389.065000000002</v>
      </c>
      <c r="K52" s="14">
        <v>70671.92</v>
      </c>
      <c r="L52" s="20">
        <v>75527.047000000006</v>
      </c>
      <c r="M52" s="14">
        <v>93131.433999999994</v>
      </c>
      <c r="N52" s="20">
        <v>94265.123999999996</v>
      </c>
      <c r="O52" s="14">
        <v>90965.510999999999</v>
      </c>
      <c r="P52" s="20">
        <v>110362.10799999999</v>
      </c>
      <c r="Q52" s="14">
        <v>115658.44899999999</v>
      </c>
      <c r="R52" s="20">
        <v>93849.807000000001</v>
      </c>
      <c r="S52" s="14">
        <v>116271.303</v>
      </c>
      <c r="T52" s="20">
        <v>133917.76800000001</v>
      </c>
      <c r="U52" s="14">
        <v>134612.76199999999</v>
      </c>
      <c r="V52" s="20">
        <v>150532.51199999999</v>
      </c>
      <c r="W52" s="14">
        <v>124222.565</v>
      </c>
      <c r="X52" s="20">
        <v>129426.361</v>
      </c>
      <c r="Y52" s="15">
        <v>131546.23999999999</v>
      </c>
    </row>
    <row r="53" spans="2:25" s="1" customFormat="1" x14ac:dyDescent="0.25">
      <c r="B53" s="144" t="s">
        <v>23</v>
      </c>
      <c r="C53" s="145"/>
      <c r="D53" s="19">
        <v>22312.078000000001</v>
      </c>
      <c r="E53" s="12">
        <v>27941.917000000001</v>
      </c>
      <c r="F53" s="19">
        <v>30058.774000000001</v>
      </c>
      <c r="G53" s="12">
        <v>27865.742999999999</v>
      </c>
      <c r="H53" s="19">
        <v>23210.208999999999</v>
      </c>
      <c r="I53" s="12">
        <v>37063.457999999999</v>
      </c>
      <c r="J53" s="19">
        <v>34185.777000000002</v>
      </c>
      <c r="K53" s="12">
        <v>30735.327000000001</v>
      </c>
      <c r="L53" s="19">
        <v>35500.351999999999</v>
      </c>
      <c r="M53" s="12">
        <v>49539.642999999996</v>
      </c>
      <c r="N53" s="19">
        <v>45566.771000000001</v>
      </c>
      <c r="O53" s="12">
        <v>49023.553999999996</v>
      </c>
      <c r="P53" s="19">
        <v>52774.536999999997</v>
      </c>
      <c r="Q53" s="12">
        <v>58329.057999999997</v>
      </c>
      <c r="R53" s="19">
        <v>52585.148000000001</v>
      </c>
      <c r="S53" s="12">
        <v>70748.819000000003</v>
      </c>
      <c r="T53" s="19">
        <v>76306.263999999996</v>
      </c>
      <c r="U53" s="12">
        <v>72791.604999999996</v>
      </c>
      <c r="V53" s="19">
        <v>62862.394</v>
      </c>
      <c r="W53" s="12">
        <v>55442.413999999997</v>
      </c>
      <c r="X53" s="19">
        <v>59622.538999999997</v>
      </c>
      <c r="Y53" s="13">
        <v>57286.76</v>
      </c>
    </row>
    <row r="54" spans="2:25" x14ac:dyDescent="0.25">
      <c r="B54" s="151" t="s">
        <v>24</v>
      </c>
      <c r="C54" s="152"/>
      <c r="D54" s="20">
        <v>4304.634</v>
      </c>
      <c r="E54" s="14">
        <v>5732.5820000000003</v>
      </c>
      <c r="F54" s="20">
        <v>13586.434999999999</v>
      </c>
      <c r="G54" s="14">
        <v>14809.977999999999</v>
      </c>
      <c r="H54" s="20">
        <v>4571.1279999999997</v>
      </c>
      <c r="I54" s="14">
        <v>5785.7070000000003</v>
      </c>
      <c r="J54" s="20">
        <v>6027.326</v>
      </c>
      <c r="K54" s="14">
        <v>4616.2879999999996</v>
      </c>
      <c r="L54" s="20">
        <v>4914.76</v>
      </c>
      <c r="M54" s="14">
        <v>5738.8360000000002</v>
      </c>
      <c r="N54" s="20">
        <v>7289.7330000000002</v>
      </c>
      <c r="O54" s="14">
        <v>7726.1090000000004</v>
      </c>
      <c r="P54" s="20">
        <v>15280.266</v>
      </c>
      <c r="Q54" s="14">
        <v>40045.906999999999</v>
      </c>
      <c r="R54" s="20">
        <v>31464.66</v>
      </c>
      <c r="S54" s="14">
        <v>46704.417000000001</v>
      </c>
      <c r="T54" s="20">
        <v>58365.832999999999</v>
      </c>
      <c r="U54" s="14">
        <v>46442.982000000004</v>
      </c>
      <c r="V54" s="20">
        <v>77470.729000000007</v>
      </c>
      <c r="W54" s="14">
        <v>56855.069000000003</v>
      </c>
      <c r="X54" s="20">
        <v>83291.505999999994</v>
      </c>
      <c r="Y54" s="15">
        <v>75258.269</v>
      </c>
    </row>
    <row r="55" spans="2:25" s="1" customFormat="1" x14ac:dyDescent="0.25">
      <c r="B55" s="144" t="s">
        <v>25</v>
      </c>
      <c r="C55" s="145"/>
      <c r="D55" s="19">
        <v>20294.761999999999</v>
      </c>
      <c r="E55" s="12">
        <v>24058.454000000002</v>
      </c>
      <c r="F55" s="19">
        <v>30160.383000000002</v>
      </c>
      <c r="G55" s="12">
        <v>24538.905999999999</v>
      </c>
      <c r="H55" s="19">
        <v>24951.191999999999</v>
      </c>
      <c r="I55" s="12">
        <v>26086.575000000001</v>
      </c>
      <c r="J55" s="19">
        <v>26334.005000000001</v>
      </c>
      <c r="K55" s="12">
        <v>23464.583999999999</v>
      </c>
      <c r="L55" s="19">
        <v>20201.163</v>
      </c>
      <c r="M55" s="12">
        <v>30416.968000000001</v>
      </c>
      <c r="N55" s="19">
        <v>28710.219000000001</v>
      </c>
      <c r="O55" s="12">
        <v>33902.981</v>
      </c>
      <c r="P55" s="19">
        <v>31858.552</v>
      </c>
      <c r="Q55" s="12">
        <v>37659.665000000001</v>
      </c>
      <c r="R55" s="19">
        <v>33980.220999999998</v>
      </c>
      <c r="S55" s="12">
        <v>47789.974999999999</v>
      </c>
      <c r="T55" s="19">
        <v>52069.088000000003</v>
      </c>
      <c r="U55" s="12">
        <v>58587.731</v>
      </c>
      <c r="V55" s="19">
        <v>54387.137000000002</v>
      </c>
      <c r="W55" s="12">
        <v>57157.762999999999</v>
      </c>
      <c r="X55" s="19">
        <v>58389.881999999998</v>
      </c>
      <c r="Y55" s="13">
        <v>54852.557999999997</v>
      </c>
    </row>
    <row r="56" spans="2:25" ht="15.75" thickBot="1" x14ac:dyDescent="0.3">
      <c r="B56" s="153" t="s">
        <v>26</v>
      </c>
      <c r="C56" s="154"/>
      <c r="D56" s="21"/>
      <c r="E56" s="195">
        <v>1E-3</v>
      </c>
      <c r="F56" s="21"/>
      <c r="G56" s="16"/>
      <c r="H56" s="196">
        <v>6.0000000000000001E-3</v>
      </c>
      <c r="I56" s="16"/>
      <c r="J56" s="21"/>
      <c r="K56" s="16"/>
      <c r="L56" s="21"/>
      <c r="M56" s="16">
        <v>32.219000000000001</v>
      </c>
      <c r="N56" s="21">
        <v>123.158</v>
      </c>
      <c r="O56" s="16">
        <v>113.74299999999999</v>
      </c>
      <c r="P56" s="21">
        <v>111.432</v>
      </c>
      <c r="Q56" s="16">
        <v>172.50399999999999</v>
      </c>
      <c r="R56" s="21">
        <v>230.91800000000001</v>
      </c>
      <c r="S56" s="16">
        <v>210.40299999999999</v>
      </c>
      <c r="T56" s="21">
        <v>358.44499999999999</v>
      </c>
      <c r="U56" s="16">
        <v>246.93100000000001</v>
      </c>
      <c r="V56" s="21">
        <v>471.58</v>
      </c>
      <c r="W56" s="16">
        <v>368.38200000000001</v>
      </c>
      <c r="X56" s="21">
        <v>350.35599999999999</v>
      </c>
      <c r="Y56" s="17">
        <v>519.95500000000004</v>
      </c>
    </row>
    <row r="57" spans="2:25" x14ac:dyDescent="0.25">
      <c r="B57" t="s">
        <v>59</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57"/>
  <sheetViews>
    <sheetView showGridLines="0" workbookViewId="0">
      <selection activeCell="A66" sqref="A66"/>
    </sheetView>
  </sheetViews>
  <sheetFormatPr baseColWidth="10" defaultRowHeight="15" x14ac:dyDescent="0.25"/>
  <cols>
    <col min="1" max="1" width="8" customWidth="1"/>
    <col min="4" max="4" width="19.140625" customWidth="1"/>
    <col min="5" max="5" width="10.85546875" bestFit="1" customWidth="1"/>
    <col min="21" max="23" width="12.42578125" bestFit="1" customWidth="1"/>
    <col min="24" max="24" width="12.28515625" customWidth="1"/>
    <col min="25" max="25" width="13.140625" customWidth="1"/>
  </cols>
  <sheetData>
    <row r="7" spans="2:16" x14ac:dyDescent="0.25">
      <c r="B7" s="155" t="s">
        <v>5</v>
      </c>
      <c r="C7" s="156"/>
      <c r="D7" s="156"/>
      <c r="E7" s="156"/>
      <c r="M7" s="146" t="s">
        <v>6</v>
      </c>
      <c r="N7" s="157"/>
      <c r="O7" s="157"/>
      <c r="P7" s="157"/>
    </row>
    <row r="8" spans="2:16" x14ac:dyDescent="0.25">
      <c r="B8" s="156"/>
      <c r="C8" s="156"/>
      <c r="D8" s="156"/>
      <c r="E8" s="156"/>
      <c r="G8" s="148" t="s">
        <v>1</v>
      </c>
      <c r="H8" s="148"/>
      <c r="I8" s="148"/>
      <c r="J8" s="148"/>
      <c r="K8" s="148"/>
      <c r="M8" s="157"/>
      <c r="N8" s="157"/>
      <c r="O8" s="157"/>
      <c r="P8" s="157"/>
    </row>
    <row r="9" spans="2:16" x14ac:dyDescent="0.25">
      <c r="B9" s="156"/>
      <c r="C9" s="156"/>
      <c r="D9" s="156"/>
      <c r="E9" s="156"/>
      <c r="G9" s="148"/>
      <c r="H9" s="148"/>
      <c r="I9" s="148"/>
      <c r="J9" s="148"/>
      <c r="K9" s="148"/>
      <c r="M9" s="157"/>
      <c r="N9" s="157"/>
      <c r="O9" s="157"/>
      <c r="P9" s="157"/>
    </row>
    <row r="10" spans="2:16" x14ac:dyDescent="0.25">
      <c r="B10" s="156"/>
      <c r="C10" s="156"/>
      <c r="D10" s="156"/>
      <c r="E10" s="156"/>
      <c r="G10" s="148"/>
      <c r="H10" s="148"/>
      <c r="I10" s="148"/>
      <c r="J10" s="148"/>
      <c r="K10" s="148"/>
      <c r="M10" s="157"/>
      <c r="N10" s="157"/>
      <c r="O10" s="157"/>
      <c r="P10" s="157"/>
    </row>
    <row r="11" spans="2:16" x14ac:dyDescent="0.25">
      <c r="B11" s="156"/>
      <c r="C11" s="156"/>
      <c r="D11" s="156"/>
      <c r="E11" s="156"/>
      <c r="G11" s="148"/>
      <c r="H11" s="148"/>
      <c r="I11" s="148"/>
      <c r="J11" s="148"/>
      <c r="K11" s="148"/>
      <c r="M11" s="157"/>
      <c r="N11" s="157"/>
      <c r="O11" s="157"/>
      <c r="P11" s="157"/>
    </row>
    <row r="12" spans="2:16" x14ac:dyDescent="0.25">
      <c r="B12" s="156"/>
      <c r="C12" s="156"/>
      <c r="D12" s="156"/>
      <c r="E12" s="156"/>
      <c r="G12" s="148"/>
      <c r="H12" s="148"/>
      <c r="I12" s="148"/>
      <c r="J12" s="148"/>
      <c r="K12" s="148"/>
      <c r="M12" s="157"/>
      <c r="N12" s="157"/>
      <c r="O12" s="157"/>
      <c r="P12" s="157"/>
    </row>
    <row r="13" spans="2:16" x14ac:dyDescent="0.25">
      <c r="B13" s="156"/>
      <c r="C13" s="156"/>
      <c r="D13" s="156"/>
      <c r="E13" s="156"/>
      <c r="G13" s="148"/>
      <c r="H13" s="148"/>
      <c r="I13" s="148"/>
      <c r="J13" s="148"/>
      <c r="K13" s="148"/>
      <c r="M13" s="157"/>
      <c r="N13" s="157"/>
      <c r="O13" s="157"/>
      <c r="P13" s="157"/>
    </row>
    <row r="14" spans="2:16" x14ac:dyDescent="0.25">
      <c r="B14" s="156"/>
      <c r="C14" s="156"/>
      <c r="D14" s="156"/>
      <c r="E14" s="156"/>
      <c r="G14" s="148"/>
      <c r="H14" s="148"/>
      <c r="I14" s="148"/>
      <c r="J14" s="148"/>
      <c r="K14" s="148"/>
      <c r="M14" s="157"/>
      <c r="N14" s="157"/>
      <c r="O14" s="157"/>
      <c r="P14" s="157"/>
    </row>
    <row r="15" spans="2:16" x14ac:dyDescent="0.25">
      <c r="B15" s="156"/>
      <c r="C15" s="156"/>
      <c r="D15" s="156"/>
      <c r="E15" s="156"/>
      <c r="G15" s="148"/>
      <c r="H15" s="148"/>
      <c r="I15" s="148"/>
      <c r="J15" s="148"/>
      <c r="K15" s="148"/>
      <c r="M15" s="157"/>
      <c r="N15" s="157"/>
      <c r="O15" s="157"/>
      <c r="P15" s="157"/>
    </row>
    <row r="16" spans="2:16" x14ac:dyDescent="0.25">
      <c r="B16" s="156"/>
      <c r="C16" s="156"/>
      <c r="D16" s="156"/>
      <c r="E16" s="156"/>
      <c r="G16" s="148"/>
      <c r="H16" s="148"/>
      <c r="I16" s="148"/>
      <c r="J16" s="148"/>
      <c r="K16" s="148"/>
      <c r="M16" s="157"/>
      <c r="N16" s="157"/>
      <c r="O16" s="157"/>
      <c r="P16" s="157"/>
    </row>
    <row r="17" spans="3:15" x14ac:dyDescent="0.25">
      <c r="C17" s="147" t="s">
        <v>3</v>
      </c>
      <c r="D17" s="147"/>
      <c r="E17" s="147"/>
      <c r="M17" s="147" t="s">
        <v>3</v>
      </c>
      <c r="N17" s="147"/>
      <c r="O17" s="147"/>
    </row>
    <row r="42" spans="2:26" x14ac:dyDescent="0.25">
      <c r="C42" s="5" t="s">
        <v>38</v>
      </c>
    </row>
    <row r="44" spans="2:26" ht="15.75" thickBot="1" x14ac:dyDescent="0.3"/>
    <row r="45" spans="2:26" ht="15.75" thickBot="1" x14ac:dyDescent="0.3">
      <c r="B45" s="158" t="s">
        <v>15</v>
      </c>
      <c r="C45" s="159"/>
      <c r="D45" s="160"/>
      <c r="E45" s="10">
        <v>1995</v>
      </c>
      <c r="F45" s="18">
        <v>1996</v>
      </c>
      <c r="G45" s="10">
        <v>1997</v>
      </c>
      <c r="H45" s="18">
        <v>1998</v>
      </c>
      <c r="I45" s="10">
        <v>1999</v>
      </c>
      <c r="J45" s="18">
        <v>2000</v>
      </c>
      <c r="K45" s="10">
        <v>2001</v>
      </c>
      <c r="L45" s="18">
        <v>2002</v>
      </c>
      <c r="M45" s="10">
        <v>2003</v>
      </c>
      <c r="N45" s="18">
        <v>2004</v>
      </c>
      <c r="O45" s="10">
        <v>2005</v>
      </c>
      <c r="P45" s="18">
        <v>2006</v>
      </c>
      <c r="Q45" s="10">
        <v>2007</v>
      </c>
      <c r="R45" s="18">
        <v>2008</v>
      </c>
      <c r="S45" s="10">
        <v>2009</v>
      </c>
      <c r="T45" s="18">
        <v>2010</v>
      </c>
      <c r="U45" s="10">
        <v>2011</v>
      </c>
      <c r="V45" s="18">
        <v>2012</v>
      </c>
      <c r="W45" s="10">
        <v>2013</v>
      </c>
      <c r="X45" s="18">
        <v>2014</v>
      </c>
      <c r="Y45" s="11">
        <v>2015</v>
      </c>
      <c r="Z45" s="11">
        <v>2016</v>
      </c>
    </row>
    <row r="46" spans="2:26" ht="15.75" thickBot="1" x14ac:dyDescent="0.3">
      <c r="B46" s="149" t="s">
        <v>16</v>
      </c>
      <c r="C46" s="150"/>
      <c r="D46" s="163"/>
      <c r="E46" s="23">
        <v>201107.872</v>
      </c>
      <c r="F46" s="22">
        <v>211402.128</v>
      </c>
      <c r="G46" s="23">
        <v>252791.31200000001</v>
      </c>
      <c r="H46" s="22">
        <v>224184.8</v>
      </c>
      <c r="I46" s="23">
        <v>223951.872</v>
      </c>
      <c r="J46" s="22">
        <v>255590.73199999999</v>
      </c>
      <c r="K46" s="23">
        <v>262486.10200000001</v>
      </c>
      <c r="L46" s="22">
        <v>280833.875</v>
      </c>
      <c r="M46" s="23">
        <v>299859.462</v>
      </c>
      <c r="N46" s="22">
        <v>341321.68</v>
      </c>
      <c r="O46" s="23">
        <v>377144.14500000002</v>
      </c>
      <c r="P46" s="22">
        <v>512282.73</v>
      </c>
      <c r="Q46" s="23">
        <v>660596.71299999999</v>
      </c>
      <c r="R46" s="22">
        <v>705722.74800000002</v>
      </c>
      <c r="S46" s="23">
        <v>589752.78200000001</v>
      </c>
      <c r="T46" s="22">
        <v>736502.94099999999</v>
      </c>
      <c r="U46" s="23">
        <v>901631.40800000005</v>
      </c>
      <c r="V46" s="22">
        <v>954380.56799999997</v>
      </c>
      <c r="W46" s="23">
        <v>903838.95700000005</v>
      </c>
      <c r="X46" s="22">
        <v>929207.99199999997</v>
      </c>
      <c r="Y46" s="24">
        <v>780650.79299999995</v>
      </c>
      <c r="Z46" s="24">
        <v>721052.13</v>
      </c>
    </row>
    <row r="47" spans="2:26" x14ac:dyDescent="0.25">
      <c r="B47" s="164" t="s">
        <v>28</v>
      </c>
      <c r="C47" s="165"/>
      <c r="D47" s="166"/>
      <c r="E47" s="12">
        <v>77163.732999999993</v>
      </c>
      <c r="F47" s="19">
        <v>88057.263999999996</v>
      </c>
      <c r="G47" s="12">
        <v>106658.00599999999</v>
      </c>
      <c r="H47" s="19">
        <v>105082.963</v>
      </c>
      <c r="I47" s="12">
        <v>93424.543999999994</v>
      </c>
      <c r="J47" s="19">
        <v>79527.978000000003</v>
      </c>
      <c r="K47" s="12">
        <v>83159.775999999998</v>
      </c>
      <c r="L47" s="19">
        <v>86607.429000000004</v>
      </c>
      <c r="M47" s="12">
        <v>86681.316000000006</v>
      </c>
      <c r="N47" s="19">
        <v>98011.551999999996</v>
      </c>
      <c r="O47" s="12">
        <v>99968.157000000007</v>
      </c>
      <c r="P47" s="19">
        <v>117407.70299999999</v>
      </c>
      <c r="Q47" s="12">
        <v>160556.383</v>
      </c>
      <c r="R47" s="19">
        <v>193442.06700000001</v>
      </c>
      <c r="S47" s="12">
        <v>172404.46299999999</v>
      </c>
      <c r="T47" s="19">
        <v>228285.69099999999</v>
      </c>
      <c r="U47" s="12">
        <v>281813.12699999998</v>
      </c>
      <c r="V47" s="19">
        <v>355412.67</v>
      </c>
      <c r="W47" s="12">
        <v>348846.86900000001</v>
      </c>
      <c r="X47" s="19">
        <v>364633.03399999999</v>
      </c>
      <c r="Y47" s="13">
        <v>313532.98599999998</v>
      </c>
      <c r="Z47" s="13">
        <v>263467.56099999999</v>
      </c>
    </row>
    <row r="48" spans="2:26" x14ac:dyDescent="0.25">
      <c r="B48" s="151" t="s">
        <v>29</v>
      </c>
      <c r="C48" s="152"/>
      <c r="D48" s="161"/>
      <c r="E48" s="14">
        <v>4278.6859999999997</v>
      </c>
      <c r="F48" s="20">
        <v>4582.0020000000004</v>
      </c>
      <c r="G48" s="14">
        <v>5501.3419999999996</v>
      </c>
      <c r="H48" s="20">
        <v>5724.134</v>
      </c>
      <c r="I48" s="14">
        <v>10022.302</v>
      </c>
      <c r="J48" s="20">
        <v>9961.8809999999994</v>
      </c>
      <c r="K48" s="14">
        <v>12870.596</v>
      </c>
      <c r="L48" s="20">
        <v>11239.036</v>
      </c>
      <c r="M48" s="14">
        <v>12386.985000000001</v>
      </c>
      <c r="N48" s="20">
        <v>15485.728999999999</v>
      </c>
      <c r="O48" s="14">
        <v>16970.911</v>
      </c>
      <c r="P48" s="20">
        <v>20972.492999999999</v>
      </c>
      <c r="Q48" s="14">
        <v>29072.002</v>
      </c>
      <c r="R48" s="20">
        <v>38327.930999999997</v>
      </c>
      <c r="S48" s="14">
        <v>28785.18</v>
      </c>
      <c r="T48" s="20">
        <v>37271.915000000001</v>
      </c>
      <c r="U48" s="14">
        <v>40815.853000000003</v>
      </c>
      <c r="V48" s="20">
        <v>49305.756999999998</v>
      </c>
      <c r="W48" s="14">
        <v>45465.553</v>
      </c>
      <c r="X48" s="20">
        <v>58270.232000000004</v>
      </c>
      <c r="Y48" s="15">
        <v>87308.667000000001</v>
      </c>
      <c r="Z48" s="15">
        <v>97160.370999999999</v>
      </c>
    </row>
    <row r="49" spans="2:26" x14ac:dyDescent="0.25">
      <c r="B49" s="144" t="s">
        <v>30</v>
      </c>
      <c r="C49" s="145"/>
      <c r="D49" s="162"/>
      <c r="E49" s="12">
        <v>43700.415000000001</v>
      </c>
      <c r="F49" s="19">
        <v>27723.591</v>
      </c>
      <c r="G49" s="12">
        <v>27872.569</v>
      </c>
      <c r="H49" s="19">
        <v>21310.685000000001</v>
      </c>
      <c r="I49" s="12">
        <v>31565.754000000001</v>
      </c>
      <c r="J49" s="19">
        <v>43095.023999999998</v>
      </c>
      <c r="K49" s="12">
        <v>34623.767999999996</v>
      </c>
      <c r="L49" s="19">
        <v>31172.552</v>
      </c>
      <c r="M49" s="12">
        <v>33138.737999999998</v>
      </c>
      <c r="N49" s="19">
        <v>41114.790999999997</v>
      </c>
      <c r="O49" s="12">
        <v>37492.775000000001</v>
      </c>
      <c r="P49" s="19">
        <v>46227.527000000002</v>
      </c>
      <c r="Q49" s="12">
        <v>54016.906000000003</v>
      </c>
      <c r="R49" s="19">
        <v>68769.396999999997</v>
      </c>
      <c r="S49" s="12">
        <v>42753.659</v>
      </c>
      <c r="T49" s="19">
        <v>77288.323000000004</v>
      </c>
      <c r="U49" s="12">
        <v>77784.486000000004</v>
      </c>
      <c r="V49" s="19">
        <v>77580.444000000003</v>
      </c>
      <c r="W49" s="12">
        <v>63737.05</v>
      </c>
      <c r="X49" s="19">
        <v>71267.072</v>
      </c>
      <c r="Y49" s="13">
        <v>58556.048000000003</v>
      </c>
      <c r="Z49" s="13">
        <v>49323.603999999999</v>
      </c>
    </row>
    <row r="50" spans="2:26" x14ac:dyDescent="0.25">
      <c r="B50" s="151" t="s">
        <v>31</v>
      </c>
      <c r="C50" s="152"/>
      <c r="D50" s="161"/>
      <c r="E50" s="14">
        <v>5.3949999999999996</v>
      </c>
      <c r="F50" s="20"/>
      <c r="G50" s="14">
        <v>75.355999999999995</v>
      </c>
      <c r="H50" s="20"/>
      <c r="I50" s="14"/>
      <c r="J50" s="20"/>
      <c r="K50" s="14">
        <v>24.062999999999999</v>
      </c>
      <c r="L50" s="20">
        <v>11771.93</v>
      </c>
      <c r="M50" s="14">
        <v>9947.8420000000006</v>
      </c>
      <c r="N50" s="20">
        <v>8811.1810000000005</v>
      </c>
      <c r="O50" s="14">
        <v>121.529</v>
      </c>
      <c r="P50" s="20">
        <v>282.697</v>
      </c>
      <c r="Q50" s="14">
        <v>198.46</v>
      </c>
      <c r="R50" s="20">
        <v>282.41800000000001</v>
      </c>
      <c r="S50" s="14">
        <v>21592.938999999998</v>
      </c>
      <c r="T50" s="20">
        <v>326.726</v>
      </c>
      <c r="U50" s="14">
        <v>266.75099999999998</v>
      </c>
      <c r="V50" s="20">
        <v>30.359000000000002</v>
      </c>
      <c r="W50" s="14">
        <v>76.906000000000006</v>
      </c>
      <c r="X50" s="20">
        <v>1422.819</v>
      </c>
      <c r="Y50" s="15">
        <v>2311.087</v>
      </c>
      <c r="Z50" s="15">
        <v>4418.22</v>
      </c>
    </row>
    <row r="51" spans="2:26" x14ac:dyDescent="0.25">
      <c r="B51" s="144" t="s">
        <v>32</v>
      </c>
      <c r="C51" s="145"/>
      <c r="D51" s="162"/>
      <c r="E51" s="12">
        <v>48.308999999999997</v>
      </c>
      <c r="F51" s="19">
        <v>56.454999999999998</v>
      </c>
      <c r="G51" s="12">
        <v>54.033000000000001</v>
      </c>
      <c r="H51" s="19">
        <v>107.52200000000001</v>
      </c>
      <c r="I51" s="12">
        <v>326.67200000000003</v>
      </c>
      <c r="J51" s="19">
        <v>285.137</v>
      </c>
      <c r="K51" s="12">
        <v>650.28899999999999</v>
      </c>
      <c r="L51" s="19">
        <v>502.92599999999999</v>
      </c>
      <c r="M51" s="12">
        <v>983.92399999999998</v>
      </c>
      <c r="N51" s="19">
        <v>1368.85</v>
      </c>
      <c r="O51" s="12">
        <v>1609.114</v>
      </c>
      <c r="P51" s="19">
        <v>1686.979</v>
      </c>
      <c r="Q51" s="12">
        <v>2398.194</v>
      </c>
      <c r="R51" s="19">
        <v>5225.91</v>
      </c>
      <c r="S51" s="12">
        <v>6756.9260000000004</v>
      </c>
      <c r="T51" s="19">
        <v>9099.098</v>
      </c>
      <c r="U51" s="12">
        <v>11159.029</v>
      </c>
      <c r="V51" s="19">
        <v>14914.183999999999</v>
      </c>
      <c r="W51" s="12">
        <v>19312.348999999998</v>
      </c>
      <c r="X51" s="19">
        <v>17573.204000000002</v>
      </c>
      <c r="Y51" s="13">
        <v>6123.9480000000003</v>
      </c>
      <c r="Z51" s="13">
        <v>3561.953</v>
      </c>
    </row>
    <row r="52" spans="2:26" x14ac:dyDescent="0.25">
      <c r="B52" s="151" t="s">
        <v>33</v>
      </c>
      <c r="C52" s="152"/>
      <c r="D52" s="161"/>
      <c r="E52" s="14">
        <v>8370.4580000000005</v>
      </c>
      <c r="F52" s="20">
        <v>11839.282999999999</v>
      </c>
      <c r="G52" s="14">
        <v>11072.825999999999</v>
      </c>
      <c r="H52" s="20">
        <v>12964.173000000001</v>
      </c>
      <c r="I52" s="14">
        <v>15976.732</v>
      </c>
      <c r="J52" s="20">
        <v>24631.272000000001</v>
      </c>
      <c r="K52" s="14">
        <v>27531.407999999999</v>
      </c>
      <c r="L52" s="20">
        <v>32354.403999999999</v>
      </c>
      <c r="M52" s="14">
        <v>34767.218999999997</v>
      </c>
      <c r="N52" s="20">
        <v>43932.794999999998</v>
      </c>
      <c r="O52" s="14">
        <v>58104.364999999998</v>
      </c>
      <c r="P52" s="20">
        <v>73354.714000000007</v>
      </c>
      <c r="Q52" s="14">
        <v>70763.788</v>
      </c>
      <c r="R52" s="20">
        <v>94672.596000000005</v>
      </c>
      <c r="S52" s="14">
        <v>68025.894</v>
      </c>
      <c r="T52" s="20">
        <v>86756.551000000007</v>
      </c>
      <c r="U52" s="14">
        <v>113834.788</v>
      </c>
      <c r="V52" s="20">
        <v>105144.007</v>
      </c>
      <c r="W52" s="14">
        <v>80855.876999999993</v>
      </c>
      <c r="X52" s="20">
        <v>96862.47</v>
      </c>
      <c r="Y52" s="15">
        <v>70051.793000000005</v>
      </c>
      <c r="Z52" s="15">
        <v>61587.042000000001</v>
      </c>
    </row>
    <row r="53" spans="2:26" x14ac:dyDescent="0.25">
      <c r="B53" s="144" t="s">
        <v>34</v>
      </c>
      <c r="C53" s="145"/>
      <c r="D53" s="162"/>
      <c r="E53" s="12">
        <v>36847.195</v>
      </c>
      <c r="F53" s="19">
        <v>50796.822999999997</v>
      </c>
      <c r="G53" s="12">
        <v>52618.014000000003</v>
      </c>
      <c r="H53" s="19">
        <v>44411.955999999998</v>
      </c>
      <c r="I53" s="12">
        <v>49997.512999999999</v>
      </c>
      <c r="J53" s="19">
        <v>66302.411999999997</v>
      </c>
      <c r="K53" s="12">
        <v>66072.418000000005</v>
      </c>
      <c r="L53" s="19">
        <v>66591.260999999999</v>
      </c>
      <c r="M53" s="12">
        <v>73534.006999999998</v>
      </c>
      <c r="N53" s="19">
        <v>82959.463000000003</v>
      </c>
      <c r="O53" s="12">
        <v>119405.29</v>
      </c>
      <c r="P53" s="19">
        <v>194319.19</v>
      </c>
      <c r="Q53" s="12">
        <v>250936.34700000001</v>
      </c>
      <c r="R53" s="19">
        <v>217198.25099999999</v>
      </c>
      <c r="S53" s="12">
        <v>192881.848</v>
      </c>
      <c r="T53" s="19">
        <v>237388.58199999999</v>
      </c>
      <c r="U53" s="12">
        <v>276907.446</v>
      </c>
      <c r="V53" s="19">
        <v>271503.35499999998</v>
      </c>
      <c r="W53" s="12">
        <v>279160.61599999998</v>
      </c>
      <c r="X53" s="19">
        <v>248383.66200000001</v>
      </c>
      <c r="Y53" s="13">
        <v>189292.277</v>
      </c>
      <c r="Z53" s="13">
        <v>196917.84899999999</v>
      </c>
    </row>
    <row r="54" spans="2:26" x14ac:dyDescent="0.25">
      <c r="B54" s="26" t="s">
        <v>35</v>
      </c>
      <c r="C54" s="27"/>
      <c r="D54" s="28"/>
      <c r="E54" s="14">
        <v>26554.418000000001</v>
      </c>
      <c r="F54" s="20">
        <v>23025.615000000002</v>
      </c>
      <c r="G54" s="14">
        <v>37772.463000000003</v>
      </c>
      <c r="H54" s="20">
        <v>28151.371999999999</v>
      </c>
      <c r="I54" s="14">
        <v>17146.669999999998</v>
      </c>
      <c r="J54" s="20">
        <v>22997.234</v>
      </c>
      <c r="K54" s="14">
        <v>29352.914000000001</v>
      </c>
      <c r="L54" s="20">
        <v>35423.728000000003</v>
      </c>
      <c r="M54" s="14">
        <v>42920.606</v>
      </c>
      <c r="N54" s="20">
        <v>45009.341</v>
      </c>
      <c r="O54" s="14">
        <v>37373.108</v>
      </c>
      <c r="P54" s="20">
        <v>50424.319000000003</v>
      </c>
      <c r="Q54" s="14">
        <v>83735.259999999995</v>
      </c>
      <c r="R54" s="20">
        <v>75707.077999999994</v>
      </c>
      <c r="S54" s="14">
        <v>39975.800000000003</v>
      </c>
      <c r="T54" s="20">
        <v>42291</v>
      </c>
      <c r="U54" s="14">
        <v>74548.741999999998</v>
      </c>
      <c r="V54" s="20">
        <v>57447.192000000003</v>
      </c>
      <c r="W54" s="14">
        <v>40631.118000000002</v>
      </c>
      <c r="X54" s="20">
        <v>49989.129000000001</v>
      </c>
      <c r="Y54" s="15">
        <v>37993.402999999998</v>
      </c>
      <c r="Z54" s="15">
        <v>31949.170999999998</v>
      </c>
    </row>
    <row r="55" spans="2:26" x14ac:dyDescent="0.25">
      <c r="B55" s="29" t="s">
        <v>36</v>
      </c>
      <c r="C55" s="30"/>
      <c r="D55" s="31"/>
      <c r="E55" s="12">
        <v>4139.2610000000004</v>
      </c>
      <c r="F55" s="19">
        <v>5321.0889999999999</v>
      </c>
      <c r="G55" s="12">
        <v>11154.108</v>
      </c>
      <c r="H55" s="19">
        <v>6404.0529999999999</v>
      </c>
      <c r="I55" s="12">
        <v>5491.6819999999998</v>
      </c>
      <c r="J55" s="19">
        <v>8789.7939999999999</v>
      </c>
      <c r="K55" s="12">
        <v>8194.3940000000002</v>
      </c>
      <c r="L55" s="19">
        <v>5115.0249999999996</v>
      </c>
      <c r="M55" s="12">
        <v>5440.1530000000002</v>
      </c>
      <c r="N55" s="19">
        <v>4511.6840000000002</v>
      </c>
      <c r="O55" s="12">
        <v>5934.0029999999997</v>
      </c>
      <c r="P55" s="19">
        <v>7460.6009999999997</v>
      </c>
      <c r="Q55" s="12">
        <v>8625.1769999999997</v>
      </c>
      <c r="R55" s="19">
        <v>11795.45</v>
      </c>
      <c r="S55" s="12">
        <v>16380.352999999999</v>
      </c>
      <c r="T55" s="19">
        <v>17503</v>
      </c>
      <c r="U55" s="12">
        <v>24149.279999999999</v>
      </c>
      <c r="V55" s="19">
        <v>22683.403999999999</v>
      </c>
      <c r="W55" s="12">
        <v>25429.438999999998</v>
      </c>
      <c r="X55" s="19">
        <v>20460.047999999999</v>
      </c>
      <c r="Y55" s="13">
        <v>15137.558000000001</v>
      </c>
      <c r="Z55" s="13">
        <v>12363.63</v>
      </c>
    </row>
    <row r="56" spans="2:26" ht="15.75" thickBot="1" x14ac:dyDescent="0.3">
      <c r="B56" s="32" t="s">
        <v>37</v>
      </c>
      <c r="C56" s="33"/>
      <c r="D56" s="34"/>
      <c r="E56" s="195">
        <v>1E-3</v>
      </c>
      <c r="F56" s="196">
        <v>3.0000000000000001E-3</v>
      </c>
      <c r="G56" s="16">
        <v>12.599</v>
      </c>
      <c r="H56" s="21">
        <v>27.942</v>
      </c>
      <c r="I56" s="195">
        <v>4.0000000000000001E-3</v>
      </c>
      <c r="J56" s="21"/>
      <c r="K56" s="16">
        <v>6.476</v>
      </c>
      <c r="L56" s="21">
        <v>55.584000000000003</v>
      </c>
      <c r="M56" s="16">
        <v>58.671999999999997</v>
      </c>
      <c r="N56" s="21">
        <v>116.294</v>
      </c>
      <c r="O56" s="16">
        <v>164.893</v>
      </c>
      <c r="P56" s="21">
        <v>146.51</v>
      </c>
      <c r="Q56" s="16">
        <v>294.20100000000002</v>
      </c>
      <c r="R56" s="21">
        <v>301.64999999999998</v>
      </c>
      <c r="S56" s="16">
        <v>195.72800000000001</v>
      </c>
      <c r="T56" s="21">
        <v>292.05399999999997</v>
      </c>
      <c r="U56" s="16">
        <v>351.91300000000001</v>
      </c>
      <c r="V56" s="21">
        <v>359.20100000000002</v>
      </c>
      <c r="W56" s="16">
        <v>323.17700000000002</v>
      </c>
      <c r="X56" s="21">
        <v>346.315</v>
      </c>
      <c r="Y56" s="17">
        <v>343.02699999999999</v>
      </c>
      <c r="Z56" s="17">
        <v>302.73200000000003</v>
      </c>
    </row>
    <row r="57" spans="2:26" x14ac:dyDescent="0.25">
      <c r="B57" s="1" t="s">
        <v>59</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Y57"/>
  <sheetViews>
    <sheetView showGridLines="0" workbookViewId="0">
      <selection activeCell="B57" sqref="B57"/>
    </sheetView>
  </sheetViews>
  <sheetFormatPr baseColWidth="10" defaultRowHeight="15" x14ac:dyDescent="0.25"/>
  <cols>
    <col min="1" max="1" width="7.140625" customWidth="1"/>
    <col min="3" max="3" width="30.140625" customWidth="1"/>
    <col min="20" max="21" width="12.42578125" bestFit="1" customWidth="1"/>
    <col min="22" max="22" width="13.140625" bestFit="1" customWidth="1"/>
  </cols>
  <sheetData>
    <row r="7" spans="2:16" x14ac:dyDescent="0.25">
      <c r="B7" s="155" t="s">
        <v>53</v>
      </c>
      <c r="C7" s="157"/>
      <c r="D7" s="157"/>
      <c r="E7" s="157"/>
      <c r="M7" s="167" t="s">
        <v>7</v>
      </c>
      <c r="N7" s="168"/>
      <c r="O7" s="168"/>
      <c r="P7" s="168"/>
    </row>
    <row r="8" spans="2:16" x14ac:dyDescent="0.25">
      <c r="B8" s="157"/>
      <c r="C8" s="157"/>
      <c r="D8" s="157"/>
      <c r="E8" s="157"/>
      <c r="M8" s="168"/>
      <c r="N8" s="168"/>
      <c r="O8" s="168"/>
      <c r="P8" s="168"/>
    </row>
    <row r="9" spans="2:16" x14ac:dyDescent="0.25">
      <c r="B9" s="157"/>
      <c r="C9" s="157"/>
      <c r="D9" s="157"/>
      <c r="E9" s="157"/>
      <c r="M9" s="168"/>
      <c r="N9" s="168"/>
      <c r="O9" s="168"/>
      <c r="P9" s="168"/>
    </row>
    <row r="10" spans="2:16" x14ac:dyDescent="0.25">
      <c r="B10" s="157"/>
      <c r="C10" s="157"/>
      <c r="D10" s="157"/>
      <c r="E10" s="157"/>
      <c r="M10" s="168"/>
      <c r="N10" s="168"/>
      <c r="O10" s="168"/>
      <c r="P10" s="168"/>
    </row>
    <row r="11" spans="2:16" x14ac:dyDescent="0.25">
      <c r="B11" s="157"/>
      <c r="C11" s="157"/>
      <c r="D11" s="157"/>
      <c r="E11" s="157"/>
      <c r="M11" s="168"/>
      <c r="N11" s="168"/>
      <c r="O11" s="168"/>
      <c r="P11" s="168"/>
    </row>
    <row r="12" spans="2:16" x14ac:dyDescent="0.25">
      <c r="B12" s="157"/>
      <c r="C12" s="157"/>
      <c r="D12" s="157"/>
      <c r="E12" s="157"/>
      <c r="M12" s="168"/>
      <c r="N12" s="168"/>
      <c r="O12" s="168"/>
      <c r="P12" s="168"/>
    </row>
    <row r="13" spans="2:16" x14ac:dyDescent="0.25">
      <c r="B13" s="157"/>
      <c r="C13" s="157"/>
      <c r="D13" s="157"/>
      <c r="E13" s="157"/>
      <c r="M13" s="168"/>
      <c r="N13" s="168"/>
      <c r="O13" s="168"/>
      <c r="P13" s="168"/>
    </row>
    <row r="14" spans="2:16" x14ac:dyDescent="0.25">
      <c r="B14" s="157"/>
      <c r="C14" s="157"/>
      <c r="D14" s="157"/>
      <c r="E14" s="157"/>
      <c r="M14" s="168"/>
      <c r="N14" s="168"/>
      <c r="O14" s="168"/>
      <c r="P14" s="168"/>
    </row>
    <row r="15" spans="2:16" x14ac:dyDescent="0.25">
      <c r="B15" s="157"/>
      <c r="C15" s="157"/>
      <c r="D15" s="157"/>
      <c r="E15" s="157"/>
      <c r="M15" s="168"/>
      <c r="N15" s="168"/>
      <c r="O15" s="168"/>
      <c r="P15" s="168"/>
    </row>
    <row r="16" spans="2:16" x14ac:dyDescent="0.25">
      <c r="B16" s="157"/>
      <c r="C16" s="157"/>
      <c r="D16" s="157"/>
      <c r="E16" s="157"/>
      <c r="M16" s="168"/>
      <c r="N16" s="168"/>
      <c r="O16" s="168"/>
      <c r="P16" s="168"/>
    </row>
    <row r="17" spans="3:15" x14ac:dyDescent="0.25">
      <c r="C17" s="147" t="s">
        <v>3</v>
      </c>
      <c r="D17" s="147"/>
      <c r="E17" s="147"/>
      <c r="M17" s="147" t="s">
        <v>3</v>
      </c>
      <c r="N17" s="147"/>
      <c r="O17" s="147"/>
    </row>
    <row r="44" spans="2:25" ht="15.75" thickBot="1" x14ac:dyDescent="0.3"/>
    <row r="45" spans="2:25" ht="15.75" thickBot="1" x14ac:dyDescent="0.3">
      <c r="B45" s="8" t="s">
        <v>15</v>
      </c>
      <c r="C45" s="47"/>
      <c r="D45" s="11">
        <v>1995</v>
      </c>
      <c r="E45" s="10">
        <v>1996</v>
      </c>
      <c r="F45" s="18">
        <v>1997</v>
      </c>
      <c r="G45" s="10">
        <v>1998</v>
      </c>
      <c r="H45" s="18">
        <v>1999</v>
      </c>
      <c r="I45" s="10">
        <v>2000</v>
      </c>
      <c r="J45" s="18">
        <v>2001</v>
      </c>
      <c r="K45" s="10">
        <v>2002</v>
      </c>
      <c r="L45" s="18">
        <v>2003</v>
      </c>
      <c r="M45" s="10">
        <v>2004</v>
      </c>
      <c r="N45" s="18">
        <v>2005</v>
      </c>
      <c r="O45" s="10">
        <v>2006</v>
      </c>
      <c r="P45" s="18">
        <v>2007</v>
      </c>
      <c r="Q45" s="10">
        <v>2008</v>
      </c>
      <c r="R45" s="18">
        <v>2009</v>
      </c>
      <c r="S45" s="10">
        <v>2010</v>
      </c>
      <c r="T45" s="18">
        <v>2011</v>
      </c>
      <c r="U45" s="10">
        <v>2012</v>
      </c>
      <c r="V45" s="18">
        <v>2013</v>
      </c>
      <c r="W45" s="10">
        <v>2014</v>
      </c>
      <c r="X45" s="18">
        <v>2015</v>
      </c>
      <c r="Y45" s="11">
        <v>2016</v>
      </c>
    </row>
    <row r="46" spans="2:25" ht="15.75" thickBot="1" x14ac:dyDescent="0.3">
      <c r="B46" s="169" t="s">
        <v>27</v>
      </c>
      <c r="C46" s="170"/>
      <c r="D46" s="44">
        <f>+A!D46-B!E46</f>
        <v>-62570.543999999994</v>
      </c>
      <c r="E46" s="45">
        <f>+A!E46-B!F46</f>
        <v>-29021.712</v>
      </c>
      <c r="F46" s="44">
        <f>+A!F46-B!G46</f>
        <v>-58565.567999999999</v>
      </c>
      <c r="G46" s="45">
        <f>+A!G46-B!H46</f>
        <v>-64815.071999999986</v>
      </c>
      <c r="H46" s="44">
        <f>+A!H46-B!I46</f>
        <v>-71581.567999999999</v>
      </c>
      <c r="I46" s="45">
        <f>+A!I46-B!J46</f>
        <v>-64219.178999999975</v>
      </c>
      <c r="J46" s="44">
        <f>+A!J46-B!K46</f>
        <v>-94495.076000000001</v>
      </c>
      <c r="K46" s="45">
        <f>+A!K46-B!L46</f>
        <v>-109316.671</v>
      </c>
      <c r="L46" s="44">
        <f>+A!L46-B!M46</f>
        <v>-111658.17199999999</v>
      </c>
      <c r="M46" s="45">
        <f>+A!M46-B!N46</f>
        <v>-86977.173999999999</v>
      </c>
      <c r="N46" s="44">
        <f>+A!N46-B!O46</f>
        <v>-80970.051000000036</v>
      </c>
      <c r="O46" s="45">
        <f>+A!O46-B!P46</f>
        <v>-253522.69699999999</v>
      </c>
      <c r="P46" s="44">
        <f>+A!P46-B!Q46</f>
        <v>-284766.08299999998</v>
      </c>
      <c r="Q46" s="197">
        <f>+A!Q46-B!R46</f>
        <v>143132.66099999996</v>
      </c>
      <c r="R46" s="198">
        <f>+A!R46-B!S46</f>
        <v>37323.832999999984</v>
      </c>
      <c r="S46" s="197">
        <f>+A!S46-B!T46</f>
        <v>170421.56500000006</v>
      </c>
      <c r="T46" s="198">
        <f>+A!T46-B!U46</f>
        <v>1303375.0599999998</v>
      </c>
      <c r="U46" s="197">
        <f>+A!U46-B!V46</f>
        <v>1234839.7829999998</v>
      </c>
      <c r="V46" s="198">
        <f>+A!V46-B!W46</f>
        <v>667793.91</v>
      </c>
      <c r="W46" s="197">
        <f>+A!W46-B!X46</f>
        <v>59673.869000000064</v>
      </c>
      <c r="X46" s="46">
        <f>+A!X46-B!Y46</f>
        <v>-43901.848999999929</v>
      </c>
      <c r="Y46" s="46">
        <f>+A!Y46-B!Z46</f>
        <v>-51004.118000000017</v>
      </c>
    </row>
    <row r="47" spans="2:25" x14ac:dyDescent="0.25">
      <c r="B47" s="144" t="s">
        <v>17</v>
      </c>
      <c r="C47" s="162"/>
      <c r="D47" s="35">
        <f>+A!D47-B!E47</f>
        <v>-74855.75499999999</v>
      </c>
      <c r="E47" s="36">
        <f>+A!E47-B!F47</f>
        <v>-84830.332999999999</v>
      </c>
      <c r="F47" s="35">
        <f>+A!F47-B!G47</f>
        <v>-90606.933999999994</v>
      </c>
      <c r="G47" s="36">
        <f>+A!G47-B!H47</f>
        <v>-96463.823000000004</v>
      </c>
      <c r="H47" s="35">
        <f>+A!H47-B!I47</f>
        <v>-79217.000999999989</v>
      </c>
      <c r="I47" s="36">
        <f>+A!I47-B!J47</f>
        <v>-58810.17</v>
      </c>
      <c r="J47" s="35">
        <f>+A!J47-B!K47</f>
        <v>-66238.576000000001</v>
      </c>
      <c r="K47" s="36">
        <f>+A!K47-B!L47</f>
        <v>-58518.046000000002</v>
      </c>
      <c r="L47" s="35">
        <f>+A!L47-B!M47</f>
        <v>-60062.450000000004</v>
      </c>
      <c r="M47" s="36">
        <f>+A!M47-B!N47</f>
        <v>-57805.542999999998</v>
      </c>
      <c r="N47" s="35">
        <f>+A!N47-B!O47</f>
        <v>-60657.037000000004</v>
      </c>
      <c r="O47" s="36">
        <f>+A!O47-B!P47</f>
        <v>-68227.308999999994</v>
      </c>
      <c r="P47" s="35">
        <f>+A!P47-B!Q47</f>
        <v>-102427.314</v>
      </c>
      <c r="Q47" s="36">
        <f>+A!Q47-B!R47</f>
        <v>-130024.989</v>
      </c>
      <c r="R47" s="35">
        <f>+A!R47-B!S47</f>
        <v>-91416.64499999999</v>
      </c>
      <c r="S47" s="36">
        <f>+A!S47-B!T47</f>
        <v>-98022.967999999993</v>
      </c>
      <c r="T47" s="35">
        <f>+A!T47-B!U47</f>
        <v>-95325.27899999998</v>
      </c>
      <c r="U47" s="36">
        <f>+A!U47-B!V47</f>
        <v>-186962.55299999999</v>
      </c>
      <c r="V47" s="35">
        <f>+A!V47-B!W47</f>
        <v>-253591.05600000001</v>
      </c>
      <c r="W47" s="36">
        <f>+A!W47-B!X47</f>
        <v>-249537.11099999998</v>
      </c>
      <c r="X47" s="37">
        <f>+A!X47-B!Y47</f>
        <v>-222087.30199999997</v>
      </c>
      <c r="Y47" s="37">
        <f>+A!Y47-B!Z47</f>
        <v>-210376.69999999998</v>
      </c>
    </row>
    <row r="48" spans="2:25" x14ac:dyDescent="0.25">
      <c r="B48" s="151" t="s">
        <v>18</v>
      </c>
      <c r="C48" s="161"/>
      <c r="D48" s="38">
        <f>+A!D48-B!E48</f>
        <v>-4239.5859999999993</v>
      </c>
      <c r="E48" s="39">
        <f>+A!E48-B!F48</f>
        <v>-4519.7620000000006</v>
      </c>
      <c r="F48" s="38">
        <f>+A!F48-B!G48</f>
        <v>-5443.1399999999994</v>
      </c>
      <c r="G48" s="39">
        <f>+A!G48-B!H48</f>
        <v>-4838.0529999999999</v>
      </c>
      <c r="H48" s="38">
        <f>+A!H48-B!I48</f>
        <v>-9465.1949999999997</v>
      </c>
      <c r="I48" s="39">
        <f>+A!I48-B!J48</f>
        <v>-9342.9499999999989</v>
      </c>
      <c r="J48" s="38">
        <f>+A!J48-B!K48</f>
        <v>-12843.404</v>
      </c>
      <c r="K48" s="39">
        <f>+A!K48-B!L48</f>
        <v>-10952.444</v>
      </c>
      <c r="L48" s="38">
        <f>+A!L48-B!M48</f>
        <v>-12338.651</v>
      </c>
      <c r="M48" s="39">
        <f>+A!M48-B!N48</f>
        <v>-15318.391</v>
      </c>
      <c r="N48" s="38">
        <f>+A!N48-B!O48</f>
        <v>-16556.141</v>
      </c>
      <c r="O48" s="39">
        <f>+A!O48-B!P48</f>
        <v>-20356.416999999998</v>
      </c>
      <c r="P48" s="38">
        <f>+A!P48-B!Q48</f>
        <v>-28471.165000000001</v>
      </c>
      <c r="Q48" s="39">
        <f>+A!Q48-B!R48</f>
        <v>-38150.447999999997</v>
      </c>
      <c r="R48" s="38">
        <f>+A!R48-B!S48</f>
        <v>-28639.664000000001</v>
      </c>
      <c r="S48" s="39">
        <f>+A!S48-B!T48</f>
        <v>-36889.739000000001</v>
      </c>
      <c r="T48" s="38">
        <f>+A!T48-B!U48</f>
        <v>-39642.899000000005</v>
      </c>
      <c r="U48" s="39">
        <f>+A!U48-B!V48</f>
        <v>-44114.207999999999</v>
      </c>
      <c r="V48" s="38">
        <f>+A!V48-B!W48</f>
        <v>-40094.877999999997</v>
      </c>
      <c r="W48" s="39">
        <f>+A!W48-B!X48</f>
        <v>-48565.498000000007</v>
      </c>
      <c r="X48" s="40">
        <f>+A!X48-B!Y48</f>
        <v>-72823.085000000006</v>
      </c>
      <c r="Y48" s="40">
        <f>+A!Y48-B!Z48</f>
        <v>-86016.231</v>
      </c>
    </row>
    <row r="49" spans="2:25" x14ac:dyDescent="0.25">
      <c r="B49" s="144" t="s">
        <v>19</v>
      </c>
      <c r="C49" s="162"/>
      <c r="D49" s="35">
        <f>+A!D49-B!E49</f>
        <v>-42684.082000000002</v>
      </c>
      <c r="E49" s="36">
        <f>+A!E49-B!F49</f>
        <v>-27166.54</v>
      </c>
      <c r="F49" s="35">
        <f>+A!F49-B!G49</f>
        <v>-26980.724999999999</v>
      </c>
      <c r="G49" s="36">
        <f>+A!G49-B!H49</f>
        <v>-20351.209000000003</v>
      </c>
      <c r="H49" s="35">
        <f>+A!H49-B!I49</f>
        <v>-31131.977000000003</v>
      </c>
      <c r="I49" s="36">
        <f>+A!I49-B!J49</f>
        <v>-42394.326000000001</v>
      </c>
      <c r="J49" s="35">
        <f>+A!J49-B!K49</f>
        <v>-33796.451999999997</v>
      </c>
      <c r="K49" s="36">
        <f>+A!K49-B!L49</f>
        <v>-30639.315999999999</v>
      </c>
      <c r="L49" s="35">
        <f>+A!L49-B!M49</f>
        <v>-32658.772999999997</v>
      </c>
      <c r="M49" s="36">
        <f>+A!M49-B!N49</f>
        <v>-40642.683999999994</v>
      </c>
      <c r="N49" s="35">
        <f>+A!N49-B!O49</f>
        <v>-37110.465000000004</v>
      </c>
      <c r="O49" s="36">
        <f>+A!O49-B!P49</f>
        <v>-45857.618000000002</v>
      </c>
      <c r="P49" s="35">
        <f>+A!P49-B!Q49</f>
        <v>-52688.733</v>
      </c>
      <c r="Q49" s="36">
        <f>+A!Q49-B!R49</f>
        <v>-66760.925000000003</v>
      </c>
      <c r="R49" s="35">
        <f>+A!R49-B!S49</f>
        <v>-41980.864000000001</v>
      </c>
      <c r="S49" s="36">
        <f>+A!S49-B!T49</f>
        <v>-76211.016000000003</v>
      </c>
      <c r="T49" s="35">
        <f>+A!T49-B!U49</f>
        <v>-68628.97600000001</v>
      </c>
      <c r="U49" s="36">
        <f>+A!U49-B!V49</f>
        <v>-68838.221000000005</v>
      </c>
      <c r="V49" s="35">
        <f>+A!V49-B!W49</f>
        <v>-56165.494000000006</v>
      </c>
      <c r="W49" s="36">
        <f>+A!W49-B!X49</f>
        <v>-63260.851999999999</v>
      </c>
      <c r="X49" s="37">
        <f>+A!X49-B!Y49</f>
        <v>-50903.172000000006</v>
      </c>
      <c r="Y49" s="37">
        <f>+A!Y49-B!Z49</f>
        <v>-39111.585999999996</v>
      </c>
    </row>
    <row r="50" spans="2:25" x14ac:dyDescent="0.25">
      <c r="B50" s="151" t="s">
        <v>20</v>
      </c>
      <c r="C50" s="161"/>
      <c r="D50" s="38">
        <f>+A!D50-B!E50</f>
        <v>1285.4970000000001</v>
      </c>
      <c r="E50" s="39">
        <f>+A!E50-B!F50</f>
        <v>26438.059000000001</v>
      </c>
      <c r="F50" s="38">
        <f>+A!F50-B!G50</f>
        <v>8547.393</v>
      </c>
      <c r="G50" s="39">
        <f>+A!G50-B!H50</f>
        <v>2510.1370000000002</v>
      </c>
      <c r="H50" s="38">
        <f>+A!H50-B!I50</f>
        <v>16215.575000000001</v>
      </c>
      <c r="I50" s="39">
        <f>+A!I50-B!J50</f>
        <v>23569.538</v>
      </c>
      <c r="J50" s="38">
        <f>+A!J50-B!K50</f>
        <v>3181.6889999999999</v>
      </c>
      <c r="K50" s="39">
        <f>+A!K50-B!L50</f>
        <v>112.81599999999889</v>
      </c>
      <c r="L50" s="38">
        <f>+A!L50-B!M50</f>
        <v>11182.487000000001</v>
      </c>
      <c r="M50" s="39">
        <f>+A!M50-B!N50</f>
        <v>21507.41</v>
      </c>
      <c r="N50" s="38">
        <f>+A!N50-B!O50</f>
        <v>74373.317999999999</v>
      </c>
      <c r="O50" s="39">
        <f>+A!O50-B!P50</f>
        <v>21520.34</v>
      </c>
      <c r="P50" s="38">
        <f>+A!P50-B!Q50</f>
        <v>100159.07999999999</v>
      </c>
      <c r="Q50" s="39">
        <f>+A!Q50-B!R50</f>
        <v>521575.45699999999</v>
      </c>
      <c r="R50" s="38">
        <f>+A!R50-B!S50</f>
        <v>304316.93699999998</v>
      </c>
      <c r="S50" s="39">
        <f>+A!S50-B!T50</f>
        <v>482845.05899999995</v>
      </c>
      <c r="T50" s="38">
        <f>+A!T50-B!U50</f>
        <v>1670781.4570000002</v>
      </c>
      <c r="U50" s="39">
        <f>+A!U50-B!V50</f>
        <v>1677496.4920000001</v>
      </c>
      <c r="V50" s="38">
        <f>+A!V50-B!W50</f>
        <v>1099343.004</v>
      </c>
      <c r="W50" s="39">
        <f>+A!W50-B!X50</f>
        <v>538985.67700000003</v>
      </c>
      <c r="X50" s="40">
        <f>+A!X50-B!Y50</f>
        <v>273556.37400000001</v>
      </c>
      <c r="Y50" s="40">
        <f>+A!Y50-B!Z50</f>
        <v>259266.111</v>
      </c>
    </row>
    <row r="51" spans="2:25" x14ac:dyDescent="0.25">
      <c r="B51" s="144" t="s">
        <v>21</v>
      </c>
      <c r="C51" s="162"/>
      <c r="D51" s="35">
        <f>+A!D51-B!E51</f>
        <v>1.6500000000000057</v>
      </c>
      <c r="E51" s="36">
        <f>+A!E51-B!F51</f>
        <v>470.56</v>
      </c>
      <c r="F51" s="35">
        <f>+A!F51-B!G51</f>
        <v>-29.978000000000002</v>
      </c>
      <c r="G51" s="36">
        <f>+A!G51-B!H51</f>
        <v>-8.6990000000000123</v>
      </c>
      <c r="H51" s="35">
        <f>+A!H51-B!I51</f>
        <v>-326.67200000000003</v>
      </c>
      <c r="I51" s="36">
        <f>+A!I51-B!J51</f>
        <v>-211.10500000000002</v>
      </c>
      <c r="J51" s="35">
        <f>+A!J51-B!K51</f>
        <v>-576.89599999999996</v>
      </c>
      <c r="K51" s="36">
        <f>+A!K51-B!L51</f>
        <v>732.202</v>
      </c>
      <c r="L51" s="35">
        <f>+A!L51-B!M51</f>
        <v>2796.55</v>
      </c>
      <c r="M51" s="36">
        <f>+A!M51-B!N51</f>
        <v>2952.511</v>
      </c>
      <c r="N51" s="35">
        <f>+A!N51-B!O51</f>
        <v>4006.9280000000003</v>
      </c>
      <c r="O51" s="36">
        <f>+A!O51-B!P51</f>
        <v>3371.7460000000001</v>
      </c>
      <c r="P51" s="35">
        <f>+A!P51-B!Q51</f>
        <v>2629.9259999999999</v>
      </c>
      <c r="Q51" s="36">
        <f>+A!Q51-B!R51</f>
        <v>4303.009</v>
      </c>
      <c r="R51" s="35">
        <f>+A!R51-B!S51</f>
        <v>392.92599999999948</v>
      </c>
      <c r="S51" s="36">
        <f>+A!S51-B!T51</f>
        <v>1206.4989999999998</v>
      </c>
      <c r="T51" s="35">
        <f>+A!T51-B!U51</f>
        <v>4965.5229999999992</v>
      </c>
      <c r="U51" s="36">
        <f>+A!U51-B!V51</f>
        <v>1713.4140000000025</v>
      </c>
      <c r="V51" s="35">
        <f>+A!V51-B!W51</f>
        <v>-1021.788999999997</v>
      </c>
      <c r="W51" s="36">
        <f>+A!W51-B!X51</f>
        <v>4047.0959999999977</v>
      </c>
      <c r="X51" s="37">
        <f>+A!X51-B!Y51</f>
        <v>10092.752</v>
      </c>
      <c r="Y51" s="37">
        <f>+A!Y51-B!Z51</f>
        <v>8890.9340000000011</v>
      </c>
    </row>
    <row r="52" spans="2:25" x14ac:dyDescent="0.25">
      <c r="B52" s="151" t="s">
        <v>22</v>
      </c>
      <c r="C52" s="161"/>
      <c r="D52" s="38">
        <f>+A!D52-B!E52</f>
        <v>78551.138000000006</v>
      </c>
      <c r="E52" s="39">
        <f>+A!E52-B!F52</f>
        <v>81996.885999999999</v>
      </c>
      <c r="F52" s="38">
        <f>+A!F52-B!G52</f>
        <v>83699.409</v>
      </c>
      <c r="G52" s="39">
        <f>+A!G52-B!H52</f>
        <v>66117.277000000002</v>
      </c>
      <c r="H52" s="38">
        <f>+A!H52-B!I52</f>
        <v>52247.036999999997</v>
      </c>
      <c r="I52" s="39">
        <f>+A!I52-B!J52</f>
        <v>52123.534</v>
      </c>
      <c r="J52" s="38">
        <f>+A!J52-B!K52</f>
        <v>52857.657000000007</v>
      </c>
      <c r="K52" s="39">
        <f>+A!K52-B!L52</f>
        <v>38317.516000000003</v>
      </c>
      <c r="L52" s="38">
        <f>+A!L52-B!M52</f>
        <v>40759.828000000009</v>
      </c>
      <c r="M52" s="39">
        <f>+A!M52-B!N52</f>
        <v>49198.638999999996</v>
      </c>
      <c r="N52" s="38">
        <f>+A!N52-B!O52</f>
        <v>36160.758999999998</v>
      </c>
      <c r="O52" s="39">
        <f>+A!O52-B!P52</f>
        <v>17610.796999999991</v>
      </c>
      <c r="P52" s="38">
        <f>+A!P52-B!Q52</f>
        <v>39598.319999999992</v>
      </c>
      <c r="Q52" s="39">
        <f>+A!Q52-B!R52</f>
        <v>20985.852999999988</v>
      </c>
      <c r="R52" s="38">
        <f>+A!R52-B!S52</f>
        <v>25823.913</v>
      </c>
      <c r="S52" s="39">
        <f>+A!S52-B!T52</f>
        <v>29514.751999999993</v>
      </c>
      <c r="T52" s="38">
        <f>+A!T52-B!U52</f>
        <v>20082.98000000001</v>
      </c>
      <c r="U52" s="39">
        <f>+A!U52-B!V52</f>
        <v>29468.75499999999</v>
      </c>
      <c r="V52" s="38">
        <f>+A!V52-B!W52</f>
        <v>69676.634999999995</v>
      </c>
      <c r="W52" s="39">
        <f>+A!W52-B!X52</f>
        <v>27360.095000000001</v>
      </c>
      <c r="X52" s="40">
        <f>+A!X52-B!Y52</f>
        <v>59374.567999999999</v>
      </c>
      <c r="Y52" s="40">
        <f>+A!Y52-B!Z52</f>
        <v>69959.197999999989</v>
      </c>
    </row>
    <row r="53" spans="2:25" x14ac:dyDescent="0.25">
      <c r="B53" s="144" t="s">
        <v>23</v>
      </c>
      <c r="C53" s="162"/>
      <c r="D53" s="35">
        <f>+A!D53-B!E53</f>
        <v>-14535.116999999998</v>
      </c>
      <c r="E53" s="36">
        <f>+A!E53-B!F53</f>
        <v>-22854.905999999995</v>
      </c>
      <c r="F53" s="35">
        <f>+A!F53-B!G53</f>
        <v>-22559.24</v>
      </c>
      <c r="G53" s="36">
        <f>+A!G53-B!H53</f>
        <v>-16546.213</v>
      </c>
      <c r="H53" s="35">
        <f>+A!H53-B!I53</f>
        <v>-26787.304</v>
      </c>
      <c r="I53" s="36">
        <f>+A!I53-B!J53</f>
        <v>-29238.953999999998</v>
      </c>
      <c r="J53" s="35">
        <f>+A!J53-B!K53</f>
        <v>-31886.641000000003</v>
      </c>
      <c r="K53" s="36">
        <f>+A!K53-B!L53</f>
        <v>-35855.933999999994</v>
      </c>
      <c r="L53" s="35">
        <f>+A!L53-B!M53</f>
        <v>-38033.654999999999</v>
      </c>
      <c r="M53" s="36">
        <f>+A!M53-B!N53</f>
        <v>-33419.820000000007</v>
      </c>
      <c r="N53" s="35">
        <f>+A!N53-B!O53</f>
        <v>-73838.519</v>
      </c>
      <c r="O53" s="36">
        <f>+A!O53-B!P53</f>
        <v>-145295.636</v>
      </c>
      <c r="P53" s="35">
        <f>+A!P53-B!Q53</f>
        <v>-198161.81</v>
      </c>
      <c r="Q53" s="36">
        <f>+A!Q53-B!R53</f>
        <v>-158869.193</v>
      </c>
      <c r="R53" s="35">
        <f>+A!R53-B!S53</f>
        <v>-140296.70000000001</v>
      </c>
      <c r="S53" s="36">
        <f>+A!S53-B!T53</f>
        <v>-166639.76299999998</v>
      </c>
      <c r="T53" s="35">
        <f>+A!T53-B!U53</f>
        <v>-200601.182</v>
      </c>
      <c r="U53" s="36">
        <f>+A!U53-B!V53</f>
        <v>-198711.75</v>
      </c>
      <c r="V53" s="35">
        <f>+A!V53-B!W53</f>
        <v>-216298.22199999998</v>
      </c>
      <c r="W53" s="36">
        <f>+A!W53-B!X53</f>
        <v>-192941.24800000002</v>
      </c>
      <c r="X53" s="37">
        <f>+A!X53-B!Y53</f>
        <v>-129669.73800000001</v>
      </c>
      <c r="Y53" s="37">
        <f>+A!Y53-B!Z53</f>
        <v>-139631.08899999998</v>
      </c>
    </row>
    <row r="54" spans="2:25" x14ac:dyDescent="0.25">
      <c r="B54" s="151" t="s">
        <v>24</v>
      </c>
      <c r="C54" s="161"/>
      <c r="D54" s="38">
        <f>+A!D54-B!E54</f>
        <v>-22249.784</v>
      </c>
      <c r="E54" s="39">
        <f>+A!E54-B!F54</f>
        <v>-17293.033000000003</v>
      </c>
      <c r="F54" s="38">
        <f>+A!F54-B!G54</f>
        <v>-24186.028000000006</v>
      </c>
      <c r="G54" s="39">
        <f>+A!G54-B!H54</f>
        <v>-13341.394</v>
      </c>
      <c r="H54" s="38">
        <f>+A!H54-B!I54</f>
        <v>-12575.541999999998</v>
      </c>
      <c r="I54" s="39">
        <f>+A!I54-B!J54</f>
        <v>-17211.527000000002</v>
      </c>
      <c r="J54" s="38">
        <f>+A!J54-B!K54</f>
        <v>-23325.588</v>
      </c>
      <c r="K54" s="39">
        <f>+A!K54-B!L54</f>
        <v>-30807.440000000002</v>
      </c>
      <c r="L54" s="38">
        <f>+A!L54-B!M54</f>
        <v>-38005.845999999998</v>
      </c>
      <c r="M54" s="39">
        <f>+A!M54-B!N54</f>
        <v>-39270.504999999997</v>
      </c>
      <c r="N54" s="38">
        <f>+A!N54-B!O54</f>
        <v>-30083.375</v>
      </c>
      <c r="O54" s="39">
        <f>+A!O54-B!P54</f>
        <v>-42698.210000000006</v>
      </c>
      <c r="P54" s="38">
        <f>+A!P54-B!Q54</f>
        <v>-68454.993999999992</v>
      </c>
      <c r="Q54" s="39">
        <f>+A!Q54-B!R54</f>
        <v>-35661.170999999995</v>
      </c>
      <c r="R54" s="38">
        <f>+A!R54-B!S54</f>
        <v>-8511.1400000000031</v>
      </c>
      <c r="S54" s="39">
        <f>+A!S54-B!T54</f>
        <v>4413.4170000000013</v>
      </c>
      <c r="T54" s="38">
        <f>+A!T54-B!U54</f>
        <v>-16182.909</v>
      </c>
      <c r="U54" s="39">
        <f>+A!U54-B!V54</f>
        <v>-11004.21</v>
      </c>
      <c r="V54" s="38">
        <f>+A!V54-B!W54</f>
        <v>36839.611000000004</v>
      </c>
      <c r="W54" s="39">
        <f>+A!W54-B!X54</f>
        <v>6865.9400000000023</v>
      </c>
      <c r="X54" s="40">
        <f>+A!X54-B!Y54</f>
        <v>45298.102999999996</v>
      </c>
      <c r="Y54" s="40">
        <f>+A!Y54-B!Z54</f>
        <v>43309.097999999998</v>
      </c>
    </row>
    <row r="55" spans="2:25" x14ac:dyDescent="0.25">
      <c r="B55" s="144" t="s">
        <v>25</v>
      </c>
      <c r="C55" s="162"/>
      <c r="D55" s="35">
        <f>+A!D55-B!E55</f>
        <v>16155.500999999998</v>
      </c>
      <c r="E55" s="36">
        <f>+A!E55-B!F55</f>
        <v>18737.365000000002</v>
      </c>
      <c r="F55" s="35">
        <f>+A!F55-B!G55</f>
        <v>19006.275000000001</v>
      </c>
      <c r="G55" s="36">
        <f>+A!G55-B!H55</f>
        <v>18134.852999999999</v>
      </c>
      <c r="H55" s="35">
        <f>+A!H55-B!I55</f>
        <v>19459.509999999998</v>
      </c>
      <c r="I55" s="36">
        <f>+A!I55-B!J55</f>
        <v>17296.781000000003</v>
      </c>
      <c r="J55" s="35">
        <f>+A!J55-B!K55</f>
        <v>18139.611000000001</v>
      </c>
      <c r="K55" s="36">
        <f>+A!K55-B!L55</f>
        <v>18349.559000000001</v>
      </c>
      <c r="L55" s="35">
        <f>+A!L55-B!M55</f>
        <v>14761.01</v>
      </c>
      <c r="M55" s="36">
        <f>+A!M55-B!N55</f>
        <v>25905.284</v>
      </c>
      <c r="N55" s="35">
        <f>+A!N55-B!O55</f>
        <v>22776.216</v>
      </c>
      <c r="O55" s="36">
        <f>+A!O55-B!P55</f>
        <v>26442.38</v>
      </c>
      <c r="P55" s="35">
        <f>+A!P55-B!Q55</f>
        <v>23233.375</v>
      </c>
      <c r="Q55" s="36">
        <f>+A!Q55-B!R55</f>
        <v>25864.215</v>
      </c>
      <c r="R55" s="35">
        <f>+A!R55-B!S55</f>
        <v>17599.867999999999</v>
      </c>
      <c r="S55" s="36">
        <f>+A!S55-B!T55</f>
        <v>30286.974999999999</v>
      </c>
      <c r="T55" s="35">
        <f>+A!T55-B!U55</f>
        <v>27919.808000000005</v>
      </c>
      <c r="U55" s="36">
        <f>+A!U55-B!V55</f>
        <v>35904.327000000005</v>
      </c>
      <c r="V55" s="35">
        <f>+A!V55-B!W55</f>
        <v>28957.698000000004</v>
      </c>
      <c r="W55" s="36">
        <f>+A!W55-B!X55</f>
        <v>36697.714999999997</v>
      </c>
      <c r="X55" s="37">
        <f>+A!X55-B!Y55</f>
        <v>43252.323999999993</v>
      </c>
      <c r="Y55" s="37">
        <f>+A!Y55-B!Z55</f>
        <v>42488.928</v>
      </c>
    </row>
    <row r="56" spans="2:25" ht="15.75" thickBot="1" x14ac:dyDescent="0.3">
      <c r="B56" s="153" t="s">
        <v>26</v>
      </c>
      <c r="C56" s="171"/>
      <c r="D56" s="41">
        <f>+A!D56-B!E56</f>
        <v>-1E-3</v>
      </c>
      <c r="E56" s="42">
        <f>+A!E56-B!F56</f>
        <v>-2E-3</v>
      </c>
      <c r="F56" s="41">
        <f>+A!F56-B!G56</f>
        <v>-12.599</v>
      </c>
      <c r="G56" s="42">
        <f>+A!G56-B!H56</f>
        <v>-27.942</v>
      </c>
      <c r="H56" s="41">
        <f>+A!H56-B!I56</f>
        <v>2E-3</v>
      </c>
      <c r="I56" s="42">
        <f>+A!I56-B!J56</f>
        <v>0</v>
      </c>
      <c r="J56" s="41">
        <f>+A!J56-B!K56</f>
        <v>-6.476</v>
      </c>
      <c r="K56" s="42">
        <f>+A!K56-B!L56</f>
        <v>-55.584000000000003</v>
      </c>
      <c r="L56" s="41">
        <f>+A!L56-B!M56</f>
        <v>-58.671999999999997</v>
      </c>
      <c r="M56" s="42">
        <f>+A!M56-B!N56</f>
        <v>-84.074999999999989</v>
      </c>
      <c r="N56" s="41">
        <f>+A!N56-B!O56</f>
        <v>-41.734999999999999</v>
      </c>
      <c r="O56" s="42">
        <f>+A!O56-B!P56</f>
        <v>-32.766999999999996</v>
      </c>
      <c r="P56" s="41">
        <f>+A!P56-B!Q56</f>
        <v>-182.76900000000001</v>
      </c>
      <c r="Q56" s="42">
        <f>+A!Q56-B!R56</f>
        <v>-129.14599999999999</v>
      </c>
      <c r="R56" s="41">
        <f>+A!R56-B!S56</f>
        <v>35.19</v>
      </c>
      <c r="S56" s="42">
        <f>+A!S56-B!T56</f>
        <v>-81.650999999999982</v>
      </c>
      <c r="T56" s="41">
        <f>+A!T56-B!U56</f>
        <v>6.5319999999999823</v>
      </c>
      <c r="U56" s="42">
        <f>+A!U56-B!V56</f>
        <v>-112.27000000000001</v>
      </c>
      <c r="V56" s="41">
        <f>+A!V56-B!W56</f>
        <v>148.40299999999996</v>
      </c>
      <c r="W56" s="42">
        <f>+A!W56-B!X56</f>
        <v>22.067000000000007</v>
      </c>
      <c r="X56" s="43">
        <f>+A!X56-B!Y56</f>
        <v>7.3290000000000077</v>
      </c>
      <c r="Y56" s="43">
        <f>+A!Y56-B!Z56</f>
        <v>217.22300000000001</v>
      </c>
    </row>
    <row r="57" spans="2:25" x14ac:dyDescent="0.25">
      <c r="B57" t="s">
        <v>60</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151"/>
  <sheetViews>
    <sheetView showGridLines="0" workbookViewId="0">
      <selection activeCell="F151" sqref="F151"/>
    </sheetView>
  </sheetViews>
  <sheetFormatPr baseColWidth="10" defaultRowHeight="15" x14ac:dyDescent="0.25"/>
  <cols>
    <col min="4" max="4" width="12.85546875" customWidth="1"/>
    <col min="6" max="6" width="13.140625" customWidth="1"/>
    <col min="7" max="7" width="26.5703125" customWidth="1"/>
    <col min="8" max="8" width="15.28515625" bestFit="1" customWidth="1"/>
    <col min="9" max="9" width="14.42578125" bestFit="1" customWidth="1"/>
    <col min="10" max="12" width="14" bestFit="1" customWidth="1"/>
    <col min="13" max="16" width="14.28515625" bestFit="1" customWidth="1"/>
    <col min="17" max="17" width="14" bestFit="1" customWidth="1"/>
    <col min="18" max="28" width="15" bestFit="1" customWidth="1"/>
    <col min="29" max="29" width="14" bestFit="1" customWidth="1"/>
    <col min="30" max="30" width="12.28515625" bestFit="1" customWidth="1"/>
  </cols>
  <sheetData>
    <row r="7" spans="2:16" x14ac:dyDescent="0.25">
      <c r="L7" s="146" t="s">
        <v>9</v>
      </c>
      <c r="M7" s="157"/>
      <c r="N7" s="157"/>
      <c r="O7" s="157"/>
      <c r="P7" s="157"/>
    </row>
    <row r="8" spans="2:16" x14ac:dyDescent="0.25">
      <c r="B8" s="146" t="s">
        <v>8</v>
      </c>
      <c r="C8" s="157"/>
      <c r="D8" s="157"/>
      <c r="E8" s="157"/>
      <c r="L8" s="157"/>
      <c r="M8" s="157"/>
      <c r="N8" s="157"/>
      <c r="O8" s="157"/>
      <c r="P8" s="157"/>
    </row>
    <row r="9" spans="2:16" x14ac:dyDescent="0.25">
      <c r="B9" s="157"/>
      <c r="C9" s="157"/>
      <c r="D9" s="157"/>
      <c r="E9" s="157"/>
      <c r="L9" s="157"/>
      <c r="M9" s="157"/>
      <c r="N9" s="157"/>
      <c r="O9" s="157"/>
      <c r="P9" s="157"/>
    </row>
    <row r="10" spans="2:16" x14ac:dyDescent="0.25">
      <c r="B10" s="157"/>
      <c r="C10" s="157"/>
      <c r="D10" s="157"/>
      <c r="E10" s="157"/>
      <c r="L10" s="157"/>
      <c r="M10" s="157"/>
      <c r="N10" s="157"/>
      <c r="O10" s="157"/>
      <c r="P10" s="157"/>
    </row>
    <row r="11" spans="2:16" x14ac:dyDescent="0.25">
      <c r="B11" s="157"/>
      <c r="C11" s="157"/>
      <c r="D11" s="157"/>
      <c r="E11" s="157"/>
      <c r="L11" s="157"/>
      <c r="M11" s="157"/>
      <c r="N11" s="157"/>
      <c r="O11" s="157"/>
      <c r="P11" s="157"/>
    </row>
    <row r="12" spans="2:16" x14ac:dyDescent="0.25">
      <c r="B12" s="157"/>
      <c r="C12" s="157"/>
      <c r="D12" s="157"/>
      <c r="E12" s="157"/>
      <c r="L12" s="157"/>
      <c r="M12" s="157"/>
      <c r="N12" s="157"/>
      <c r="O12" s="157"/>
      <c r="P12" s="157"/>
    </row>
    <row r="13" spans="2:16" x14ac:dyDescent="0.25">
      <c r="B13" s="157"/>
      <c r="C13" s="157"/>
      <c r="D13" s="157"/>
      <c r="E13" s="157"/>
      <c r="L13" s="157"/>
      <c r="M13" s="157"/>
      <c r="N13" s="157"/>
      <c r="O13" s="157"/>
      <c r="P13" s="157"/>
    </row>
    <row r="14" spans="2:16" x14ac:dyDescent="0.25">
      <c r="B14" s="157"/>
      <c r="C14" s="157"/>
      <c r="D14" s="157"/>
      <c r="E14" s="157"/>
      <c r="L14" s="157"/>
      <c r="M14" s="157"/>
      <c r="N14" s="157"/>
      <c r="O14" s="157"/>
      <c r="P14" s="157"/>
    </row>
    <row r="15" spans="2:16" x14ac:dyDescent="0.25">
      <c r="B15" s="157"/>
      <c r="C15" s="157"/>
      <c r="D15" s="157"/>
      <c r="E15" s="157"/>
      <c r="G15" s="181" t="s">
        <v>42</v>
      </c>
      <c r="H15" s="181"/>
      <c r="I15" s="181"/>
      <c r="J15" s="181"/>
      <c r="K15" s="181"/>
      <c r="L15" s="157"/>
      <c r="M15" s="157"/>
      <c r="N15" s="157"/>
      <c r="O15" s="157"/>
      <c r="P15" s="157"/>
    </row>
    <row r="16" spans="2:16" ht="15" customHeight="1" x14ac:dyDescent="0.25">
      <c r="B16" s="157"/>
      <c r="C16" s="157"/>
      <c r="D16" s="157"/>
      <c r="E16" s="157"/>
      <c r="G16" s="181"/>
      <c r="H16" s="181"/>
      <c r="I16" s="181"/>
      <c r="J16" s="181"/>
      <c r="K16" s="181"/>
      <c r="L16" s="157"/>
      <c r="M16" s="157"/>
      <c r="N16" s="157"/>
      <c r="O16" s="157"/>
      <c r="P16" s="157"/>
    </row>
    <row r="17" spans="3:14" x14ac:dyDescent="0.25">
      <c r="C17" s="147" t="s">
        <v>3</v>
      </c>
      <c r="D17" s="147"/>
      <c r="E17" s="147"/>
      <c r="G17" s="181"/>
      <c r="H17" s="181"/>
      <c r="I17" s="181"/>
      <c r="J17" s="181"/>
      <c r="K17" s="181"/>
      <c r="N17" s="3" t="s">
        <v>3</v>
      </c>
    </row>
    <row r="43" spans="6:29" x14ac:dyDescent="0.25">
      <c r="F43" s="6" t="s">
        <v>41</v>
      </c>
    </row>
    <row r="44" spans="6:29" ht="15.75" thickBot="1" x14ac:dyDescent="0.3"/>
    <row r="45" spans="6:29" ht="15.75" thickBot="1" x14ac:dyDescent="0.3">
      <c r="F45" s="8" t="s">
        <v>15</v>
      </c>
      <c r="G45" s="9"/>
      <c r="H45" s="18">
        <v>1995</v>
      </c>
      <c r="I45" s="10">
        <v>1996</v>
      </c>
      <c r="J45" s="18">
        <v>1997</v>
      </c>
      <c r="K45" s="10">
        <v>1998</v>
      </c>
      <c r="L45" s="18">
        <v>1999</v>
      </c>
      <c r="M45" s="10">
        <v>2000</v>
      </c>
      <c r="N45" s="18">
        <v>2001</v>
      </c>
      <c r="O45" s="10">
        <v>2002</v>
      </c>
      <c r="P45" s="18">
        <v>2003</v>
      </c>
      <c r="Q45" s="10">
        <v>2004</v>
      </c>
      <c r="R45" s="18">
        <v>2005</v>
      </c>
      <c r="S45" s="10">
        <v>2006</v>
      </c>
      <c r="T45" s="18">
        <v>2007</v>
      </c>
      <c r="U45" s="10">
        <v>2008</v>
      </c>
      <c r="V45" s="18">
        <v>2009</v>
      </c>
      <c r="W45" s="10">
        <v>2010</v>
      </c>
      <c r="X45" s="18">
        <v>2011</v>
      </c>
      <c r="Y45" s="10">
        <v>2012</v>
      </c>
      <c r="Z45" s="18">
        <v>2013</v>
      </c>
      <c r="AA45" s="10">
        <v>2014</v>
      </c>
      <c r="AB45" s="18">
        <v>2015</v>
      </c>
      <c r="AC45" s="11">
        <v>2016</v>
      </c>
    </row>
    <row r="46" spans="6:29" ht="15.75" thickBot="1" x14ac:dyDescent="0.3">
      <c r="F46" s="149" t="s">
        <v>27</v>
      </c>
      <c r="G46" s="150"/>
      <c r="H46" s="199">
        <f>(A!D46/D!H60)*1000</f>
        <v>3.6970710861155038</v>
      </c>
      <c r="I46" s="210">
        <f>(A!E46/D!I60)*1000</f>
        <v>4.7909051291043276</v>
      </c>
      <c r="J46" s="199">
        <f>(A!F46/D!J60)*1000</f>
        <v>5.0271067754424275</v>
      </c>
      <c r="K46" s="210">
        <f>(A!G46/D!K60)*1000</f>
        <v>4.0671670419515333</v>
      </c>
      <c r="L46" s="199">
        <f>(A!H46/D!L60)*1000</f>
        <v>3.8350677980341596</v>
      </c>
      <c r="M46" s="210">
        <f>(A!I46/D!M60)*1000</f>
        <v>4.7491966547284621</v>
      </c>
      <c r="N46" s="199">
        <f>(A!J46/D!N60)*1000</f>
        <v>4.1160610396436814</v>
      </c>
      <c r="O46" s="210">
        <f>(A!K46/D!O60)*1000</f>
        <v>4.1500625326285601</v>
      </c>
      <c r="P46" s="199">
        <f>(A!L46/D!P60)*1000</f>
        <v>4.4971558312836413</v>
      </c>
      <c r="Q46" s="210">
        <f>(A!M46/D!Q60)*1000</f>
        <v>6.0031526259999497</v>
      </c>
      <c r="R46" s="199">
        <f>(A!N46/D!R60)*1000</f>
        <v>6.9056613935938946</v>
      </c>
      <c r="S46" s="210">
        <f>(A!O46/D!S60)*1000</f>
        <v>5.9613946298061036</v>
      </c>
      <c r="T46" s="199">
        <f>(A!P46/D!T60)*1000</f>
        <v>8.5558139063170113</v>
      </c>
      <c r="U46" s="210">
        <f>(A!Q46/D!U60)*1000</f>
        <v>19.096366827159713</v>
      </c>
      <c r="V46" s="199">
        <f>(A!R46/D!V60)*1000</f>
        <v>13.941594014713409</v>
      </c>
      <c r="W46" s="210">
        <f>(A!S46/D!W60)*1000</f>
        <v>19.928209099867846</v>
      </c>
      <c r="X46" s="199">
        <f>(A!T46/D!X60)*1000</f>
        <v>47.8884911609941</v>
      </c>
      <c r="Y46" s="210">
        <f>(A!U46/D!Y60)*1000</f>
        <v>46.9973094655398</v>
      </c>
      <c r="Z46" s="199">
        <f>(A!V46/D!Z60)*1000</f>
        <v>33.353067604188858</v>
      </c>
      <c r="AA46" s="210">
        <f>(A!W46/D!AA60)*1000</f>
        <v>20.747897282995286</v>
      </c>
      <c r="AB46" s="199">
        <f>(A!X46/D!AB60)*1000</f>
        <v>15.284168078997739</v>
      </c>
      <c r="AC46" s="206">
        <f>(A!Y46/D!AC60)*1000</f>
        <v>13.745220841972715</v>
      </c>
    </row>
    <row r="47" spans="6:29" x14ac:dyDescent="0.25">
      <c r="F47" s="172" t="s">
        <v>17</v>
      </c>
      <c r="G47" s="173"/>
      <c r="H47" s="207">
        <f>(A!D47/D!H$60)*1000</f>
        <v>6.1591766308577045E-2</v>
      </c>
      <c r="I47" s="200">
        <f>(A!E47/D!I$60)*1000</f>
        <v>8.4767436209629857E-2</v>
      </c>
      <c r="J47" s="207">
        <f>(A!F47/D!J$60)*1000</f>
        <v>0.41544674327165521</v>
      </c>
      <c r="K47" s="200">
        <f>(A!G47/D!K$60)*1000</f>
        <v>0.2199632425674099</v>
      </c>
      <c r="L47" s="207">
        <f>(A!H47/D!L$60)*1000</f>
        <v>0.35759520863386635</v>
      </c>
      <c r="M47" s="200">
        <f>(A!I47/D!M$60)*1000</f>
        <v>0.51414613564277534</v>
      </c>
      <c r="N47" s="207">
        <f>(A!J47/D!N$60)*1000</f>
        <v>0.41459769442695499</v>
      </c>
      <c r="O47" s="200">
        <f>(A!K47/D!O$60)*1000</f>
        <v>0.67965599505081487</v>
      </c>
      <c r="P47" s="207">
        <f>(A!L47/D!P$60)*1000</f>
        <v>0.63606996771413127</v>
      </c>
      <c r="Q47" s="200">
        <f>(A!M47/D!Q$60)*1000</f>
        <v>0.94896018123280257</v>
      </c>
      <c r="R47" s="207">
        <f>(A!N47/D!R$60)*1000</f>
        <v>0.91658686300543513</v>
      </c>
      <c r="S47" s="200">
        <f>(A!O47/D!S$60)*1000</f>
        <v>1.1330333099909145</v>
      </c>
      <c r="T47" s="207">
        <f>(A!P47/D!T$60)*1000</f>
        <v>1.3233128361875697</v>
      </c>
      <c r="U47" s="200">
        <f>(A!Q47/D!U$60)*1000</f>
        <v>1.4266691025993099</v>
      </c>
      <c r="V47" s="207">
        <f>(A!R47/D!V$60)*1000</f>
        <v>1.8005762799709872</v>
      </c>
      <c r="W47" s="200">
        <f>(A!S47/D!W$60)*1000</f>
        <v>2.8623140787224068</v>
      </c>
      <c r="X47" s="207">
        <f>(A!T47/D!X$60)*1000</f>
        <v>4.0501566730918137</v>
      </c>
      <c r="Y47" s="200">
        <f>(A!U47/D!Y$60)*1000</f>
        <v>3.616219936261404</v>
      </c>
      <c r="Z47" s="207">
        <f>(A!V47/D!Z$60)*1000</f>
        <v>2.0215112812863896</v>
      </c>
      <c r="AA47" s="200">
        <f>(A!W47/D!AA$60)*1000</f>
        <v>2.4148469926232519</v>
      </c>
      <c r="AB47" s="207">
        <f>(A!X47/D!AB$60)*1000</f>
        <v>1.8970793453284056</v>
      </c>
      <c r="AC47" s="201">
        <f>(A!Y47/D!AC$60)*1000</f>
        <v>1.0890945067612203</v>
      </c>
    </row>
    <row r="48" spans="6:29" x14ac:dyDescent="0.25">
      <c r="F48" s="176" t="s">
        <v>18</v>
      </c>
      <c r="G48" s="177"/>
      <c r="H48" s="208">
        <f>(A!D48/D!H$60)*1000</f>
        <v>1.0434406492026193E-3</v>
      </c>
      <c r="I48" s="202">
        <f>(A!E48/D!I$60)*1000</f>
        <v>1.6349668554076187E-3</v>
      </c>
      <c r="J48" s="208">
        <f>(A!F48/D!J$60)*1000</f>
        <v>1.5064309319587424E-3</v>
      </c>
      <c r="K48" s="202">
        <f>(A!G48/D!K$60)*1000</f>
        <v>2.2613073918902944E-2</v>
      </c>
      <c r="L48" s="208">
        <f>(A!H48/D!L$60)*1000</f>
        <v>1.4022044057609918E-2</v>
      </c>
      <c r="M48" s="202">
        <f>(A!I48/D!M$60)*1000</f>
        <v>1.5359780430416123E-2</v>
      </c>
      <c r="N48" s="208">
        <f>(A!J48/D!N$60)*1000</f>
        <v>6.6624946852810449E-4</v>
      </c>
      <c r="O48" s="202">
        <f>(A!K48/D!O$60)*1000</f>
        <v>6.9344339437289572E-3</v>
      </c>
      <c r="P48" s="208">
        <f>(A!L48/D!P$60)*1000</f>
        <v>1.1549630183154615E-3</v>
      </c>
      <c r="Q48" s="202">
        <f>(A!M48/D!Q$60)*1000</f>
        <v>3.9495862125269558E-3</v>
      </c>
      <c r="R48" s="208">
        <f>(A!N48/D!R$60)*1000</f>
        <v>9.6708700532766381E-3</v>
      </c>
      <c r="S48" s="202">
        <f>(A!O48/D!S$60)*1000</f>
        <v>1.419335171422097E-2</v>
      </c>
      <c r="T48" s="208">
        <f>(A!P48/D!T$60)*1000</f>
        <v>1.367810164921841E-2</v>
      </c>
      <c r="U48" s="202">
        <f>(A!Q48/D!U$60)*1000</f>
        <v>3.9927653610378148E-3</v>
      </c>
      <c r="V48" s="208">
        <f>(A!R48/D!V$60)*1000</f>
        <v>3.2352107320172295E-3</v>
      </c>
      <c r="W48" s="202">
        <f>(A!S48/D!W$60)*1000</f>
        <v>8.3977036573219394E-3</v>
      </c>
      <c r="X48" s="208">
        <f>(A!T48/D!X$60)*1000</f>
        <v>2.5474300450556622E-2</v>
      </c>
      <c r="Y48" s="202">
        <f>(A!U48/D!Y$60)*1000</f>
        <v>0.11145010361659739</v>
      </c>
      <c r="Z48" s="208">
        <f>(A!V48/D!Z$60)*1000</f>
        <v>0.11397603735346609</v>
      </c>
      <c r="AA48" s="202">
        <f>(A!W48/D!AA$60)*1000</f>
        <v>0.20361666254771355</v>
      </c>
      <c r="AB48" s="208">
        <f>(A!X48/D!AB$60)*1000</f>
        <v>0.30050951794795405</v>
      </c>
      <c r="AC48" s="203">
        <f>(A!Y48/D!AC$60)*1000</f>
        <v>0.22860849170590747</v>
      </c>
    </row>
    <row r="49" spans="6:29" x14ac:dyDescent="0.25">
      <c r="F49" s="172" t="s">
        <v>19</v>
      </c>
      <c r="G49" s="173"/>
      <c r="H49" s="208">
        <f>(A!D49/D!H$60)*1000</f>
        <v>2.7122331594016509E-2</v>
      </c>
      <c r="I49" s="202">
        <f>(A!E49/D!I$60)*1000</f>
        <v>1.463303216214122E-2</v>
      </c>
      <c r="J49" s="208">
        <f>(A!F49/D!J$60)*1000</f>
        <v>2.3083423045287325E-2</v>
      </c>
      <c r="K49" s="202">
        <f>(A!G49/D!K$60)*1000</f>
        <v>2.4486138074750863E-2</v>
      </c>
      <c r="L49" s="208">
        <f>(A!H49/D!L$60)*1000</f>
        <v>1.0917903033309322E-2</v>
      </c>
      <c r="M49" s="202">
        <f>(A!I49/D!M$60)*1000</f>
        <v>1.7388961658135908E-2</v>
      </c>
      <c r="N49" s="208">
        <f>(A!J49/D!N$60)*1000</f>
        <v>2.0270625378964298E-2</v>
      </c>
      <c r="O49" s="202">
        <f>(A!K49/D!O$60)*1000</f>
        <v>1.2902278564713092E-2</v>
      </c>
      <c r="P49" s="208">
        <f>(A!L49/D!P$60)*1000</f>
        <v>1.1468983015802136E-2</v>
      </c>
      <c r="Q49" s="202">
        <f>(A!M49/D!Q$60)*1000</f>
        <v>1.1142880266511276E-2</v>
      </c>
      <c r="R49" s="208">
        <f>(A!N49/D!R$60)*1000</f>
        <v>8.9140254359480944E-3</v>
      </c>
      <c r="S49" s="202">
        <f>(A!O49/D!S$60)*1000</f>
        <v>8.5220793201744027E-3</v>
      </c>
      <c r="T49" s="208">
        <f>(A!P49/D!T$60)*1000</f>
        <v>3.0235963001192277E-2</v>
      </c>
      <c r="U49" s="202">
        <f>(A!Q49/D!U$60)*1000</f>
        <v>4.5183805943185218E-2</v>
      </c>
      <c r="V49" s="208">
        <f>(A!R49/D!V$60)*1000</f>
        <v>1.7181304307768597E-2</v>
      </c>
      <c r="W49" s="202">
        <f>(A!S49/D!W$60)*1000</f>
        <v>2.3672090696324539E-2</v>
      </c>
      <c r="X49" s="208">
        <f>(A!T49/D!X$60)*1000</f>
        <v>0.1988400333841529</v>
      </c>
      <c r="Y49" s="202">
        <f>(A!U49/D!Y$60)*1000</f>
        <v>0.18767455709064884</v>
      </c>
      <c r="Z49" s="208">
        <f>(A!V49/D!Z$60)*1000</f>
        <v>0.16068295874910701</v>
      </c>
      <c r="AA49" s="202">
        <f>(A!W49/D!AA$60)*1000</f>
        <v>0.16797985354598644</v>
      </c>
      <c r="AB49" s="208">
        <f>(A!X49/D!AB$60)*1000</f>
        <v>0.15876214553722917</v>
      </c>
      <c r="AC49" s="203">
        <f>(A!Y49/D!AC$60)*1000</f>
        <v>0.20948714142621844</v>
      </c>
    </row>
    <row r="50" spans="6:29" x14ac:dyDescent="0.25">
      <c r="F50" s="176" t="s">
        <v>20</v>
      </c>
      <c r="G50" s="177"/>
      <c r="H50" s="208">
        <f>(A!D50/D!H$60)*1000</f>
        <v>3.4449339808963364E-2</v>
      </c>
      <c r="I50" s="202">
        <f>(A!E50/D!I$60)*1000</f>
        <v>0.69449470093687493</v>
      </c>
      <c r="J50" s="208">
        <f>(A!F50/D!J$60)*1000</f>
        <v>0.22318091838968274</v>
      </c>
      <c r="K50" s="202">
        <f>(A!G50/D!K$60)*1000</f>
        <v>6.4059508699061699E-2</v>
      </c>
      <c r="L50" s="208">
        <f>(A!H50/D!L$60)*1000</f>
        <v>0.40813615170780115</v>
      </c>
      <c r="M50" s="202">
        <f>(A!I50/D!M$60)*1000</f>
        <v>0.58491645842000017</v>
      </c>
      <c r="N50" s="208">
        <f>(A!J50/D!N$60)*1000</f>
        <v>7.8546284430454097E-2</v>
      </c>
      <c r="O50" s="202">
        <f>(A!K50/D!O$60)*1000</f>
        <v>0.28756554989321736</v>
      </c>
      <c r="P50" s="208">
        <f>(A!L50/D!P$60)*1000</f>
        <v>0.50491886787434781</v>
      </c>
      <c r="Q50" s="202">
        <f>(A!M50/D!Q$60)*1000</f>
        <v>0.7155929256764384</v>
      </c>
      <c r="R50" s="208">
        <f>(A!N50/D!R$60)*1000</f>
        <v>1.7369385080302937</v>
      </c>
      <c r="S50" s="202">
        <f>(A!O50/D!S$60)*1000</f>
        <v>0.5023051905595628</v>
      </c>
      <c r="T50" s="208">
        <f>(A!P50/D!T$60)*1000</f>
        <v>2.2846473059839898</v>
      </c>
      <c r="U50" s="202">
        <f>(A!Q50/D!U$60)*1000</f>
        <v>11.740031702668999</v>
      </c>
      <c r="V50" s="208">
        <f>(A!R50/D!V$60)*1000</f>
        <v>7.2458501367932362</v>
      </c>
      <c r="W50" s="202">
        <f>(A!S50/D!W$60)*1000</f>
        <v>10.616923789063859</v>
      </c>
      <c r="X50" s="208">
        <f>(A!T50/D!X$60)*1000</f>
        <v>36.291946758318097</v>
      </c>
      <c r="Y50" s="202">
        <f>(A!U50/D!Y$60)*1000</f>
        <v>36.012477463580595</v>
      </c>
      <c r="Z50" s="208">
        <f>(A!V50/D!Z$60)*1000</f>
        <v>23.331801818077675</v>
      </c>
      <c r="AA50" s="202">
        <f>(A!W50/D!AA$60)*1000</f>
        <v>11.338401894163139</v>
      </c>
      <c r="AB50" s="208">
        <f>(A!X50/D!AB$60)*1000</f>
        <v>5.7229870172034527</v>
      </c>
      <c r="AC50" s="203">
        <f>(A!Y50/D!AC$60)*1000</f>
        <v>5.4091636677564408</v>
      </c>
    </row>
    <row r="51" spans="6:29" x14ac:dyDescent="0.25">
      <c r="F51" s="172" t="s">
        <v>21</v>
      </c>
      <c r="G51" s="173"/>
      <c r="H51" s="208">
        <f>(A!D51/D!H$60)*1000</f>
        <v>1.3332289358954899E-3</v>
      </c>
      <c r="I51" s="202">
        <f>(A!E51/D!I$60)*1000</f>
        <v>1.3844024056919122E-2</v>
      </c>
      <c r="J51" s="208">
        <f>(A!F51/D!J$60)*1000</f>
        <v>6.2261083928847032E-4</v>
      </c>
      <c r="K51" s="202">
        <f>(A!G51/D!K$60)*1000</f>
        <v>2.521994946159263E-3</v>
      </c>
      <c r="L51" s="208">
        <f>(A!H51/D!L$60)*1000</f>
        <v>0</v>
      </c>
      <c r="M51" s="202">
        <f>(A!I51/D!M$60)*1000</f>
        <v>1.8372246095680559E-3</v>
      </c>
      <c r="N51" s="208">
        <f>(A!J51/D!N$60)*1000</f>
        <v>1.7982512225538088E-3</v>
      </c>
      <c r="O51" s="202">
        <f>(A!K51/D!O$60)*1000</f>
        <v>2.9885389431840596E-2</v>
      </c>
      <c r="P51" s="208">
        <f>(A!L51/D!P$60)*1000</f>
        <v>9.0336153881390449E-2</v>
      </c>
      <c r="Q51" s="202">
        <f>(A!M51/D!Q$60)*1000</f>
        <v>0.10199469232900894</v>
      </c>
      <c r="R51" s="208">
        <f>(A!N51/D!R$60)*1000</f>
        <v>0.13094489089313074</v>
      </c>
      <c r="S51" s="202">
        <f>(A!O51/D!S$60)*1000</f>
        <v>0.11654448988521299</v>
      </c>
      <c r="T51" s="208">
        <f>(A!P51/D!T$60)*1000</f>
        <v>0.11446554800131828</v>
      </c>
      <c r="U51" s="202">
        <f>(A!Q51/D!U$60)*1000</f>
        <v>0.21436834914518627</v>
      </c>
      <c r="V51" s="208">
        <f>(A!R51/D!V$60)*1000</f>
        <v>0.15896037496038135</v>
      </c>
      <c r="W51" s="202">
        <f>(A!S51/D!W$60)*1000</f>
        <v>0.22644893875540589</v>
      </c>
      <c r="X51" s="208">
        <f>(A!T51/D!X$60)*1000</f>
        <v>0.35019419540631919</v>
      </c>
      <c r="Y51" s="202">
        <f>(A!U51/D!Y$60)*1000</f>
        <v>0.35695464301601082</v>
      </c>
      <c r="Z51" s="208">
        <f>(A!V51/D!Z$60)*1000</f>
        <v>0.38816080842274259</v>
      </c>
      <c r="AA51" s="202">
        <f>(A!W51/D!AA$60)*1000</f>
        <v>0.45361916455209705</v>
      </c>
      <c r="AB51" s="208">
        <f>(A!X51/D!AB$60)*1000</f>
        <v>0.33642229215965141</v>
      </c>
      <c r="AC51" s="203">
        <f>(A!Y51/D!AC$60)*1000</f>
        <v>0.25545584625229972</v>
      </c>
    </row>
    <row r="52" spans="6:29" x14ac:dyDescent="0.25">
      <c r="F52" s="176" t="s">
        <v>22</v>
      </c>
      <c r="G52" s="177"/>
      <c r="H52" s="208">
        <f>(A!D52/D!H$60)*1000</f>
        <v>2.319629835293294</v>
      </c>
      <c r="I52" s="202">
        <f>(A!E52/D!I$60)*1000</f>
        <v>2.4649586464239697</v>
      </c>
      <c r="J52" s="208">
        <f>(A!F52/D!J$60)*1000</f>
        <v>2.4529711400787426</v>
      </c>
      <c r="K52" s="202">
        <f>(A!G52/D!K$60)*1000</f>
        <v>2.0181842003880313</v>
      </c>
      <c r="L52" s="208">
        <f>(A!H52/D!L$60)*1000</f>
        <v>1.717150735306147</v>
      </c>
      <c r="M52" s="202">
        <f>(A!I52/D!M$60)*1000</f>
        <v>1.9047954733874792</v>
      </c>
      <c r="N52" s="208">
        <f>(A!J52/D!N$60)*1000</f>
        <v>1.9696665133760389</v>
      </c>
      <c r="O52" s="202">
        <f>(A!K52/D!O$60)*1000</f>
        <v>1.7099910706387387</v>
      </c>
      <c r="P52" s="208">
        <f>(A!L52/D!P$60)*1000</f>
        <v>1.8047533034214784</v>
      </c>
      <c r="Q52" s="202">
        <f>(A!M52/D!Q$60)*1000</f>
        <v>2.1981296996454134</v>
      </c>
      <c r="R52" s="208">
        <f>(A!N52/D!R$60)*1000</f>
        <v>2.1979067067531615</v>
      </c>
      <c r="S52" s="202">
        <f>(A!O52/D!S$60)*1000</f>
        <v>2.095691913800954</v>
      </c>
      <c r="T52" s="208">
        <f>(A!P52/D!T$60)*1000</f>
        <v>2.5124020848350224</v>
      </c>
      <c r="U52" s="202">
        <f>(A!Q52/D!U$60)*1000</f>
        <v>2.601922713040453</v>
      </c>
      <c r="V52" s="208">
        <f>(A!R52/D!V$60)*1000</f>
        <v>2.086532771682466</v>
      </c>
      <c r="W52" s="202">
        <f>(A!S52/D!W$60)*1000</f>
        <v>2.5548751005941956</v>
      </c>
      <c r="X52" s="208">
        <f>(A!T52/D!X$60)*1000</f>
        <v>2.9084358446281247</v>
      </c>
      <c r="Y52" s="202">
        <f>(A!U52/D!Y$60)*1000</f>
        <v>2.8898130929740553</v>
      </c>
      <c r="Z52" s="208">
        <f>(A!V52/D!Z$60)*1000</f>
        <v>3.1945889875337983</v>
      </c>
      <c r="AA52" s="202">
        <f>(A!W52/D!AA$60)*1000</f>
        <v>2.6063346093171034</v>
      </c>
      <c r="AB52" s="208">
        <f>(A!X52/D!AB$60)*1000</f>
        <v>2.685004534430711</v>
      </c>
      <c r="AC52" s="203">
        <f>(A!Y52/D!AC$60)*1000</f>
        <v>2.698511281802213</v>
      </c>
    </row>
    <row r="53" spans="6:29" x14ac:dyDescent="0.25">
      <c r="F53" s="172" t="s">
        <v>23</v>
      </c>
      <c r="G53" s="173"/>
      <c r="H53" s="208">
        <f>(A!D53/D!H$60)*1000</f>
        <v>0.59543041312990996</v>
      </c>
      <c r="I53" s="202">
        <f>(A!E53/D!I$60)*1000</f>
        <v>0.73399916728069869</v>
      </c>
      <c r="J53" s="208">
        <f>(A!F53/D!J$60)*1000</f>
        <v>0.77800534226241747</v>
      </c>
      <c r="K53" s="202">
        <f>(A!G53/D!K$60)*1000</f>
        <v>0.71114278069855041</v>
      </c>
      <c r="L53" s="208">
        <f>(A!H53/D!L$60)*1000</f>
        <v>0.58418683158591467</v>
      </c>
      <c r="M53" s="202">
        <f>(A!I53/D!M$60)*1000</f>
        <v>0.91979005231915967</v>
      </c>
      <c r="N53" s="208">
        <f>(A!J53/D!N$60)*1000</f>
        <v>0.83760869952450345</v>
      </c>
      <c r="O53" s="202">
        <f>(A!K53/D!O$60)*1000</f>
        <v>0.7436777538117223</v>
      </c>
      <c r="P53" s="208">
        <f>(A!L53/D!P$60)*1000</f>
        <v>0.84829713446396593</v>
      </c>
      <c r="Q53" s="202">
        <f>(A!M53/D!Q$60)*1000</f>
        <v>1.169256779490059</v>
      </c>
      <c r="R53" s="208">
        <f>(A!N53/D!R$60)*1000</f>
        <v>1.0624450203448041</v>
      </c>
      <c r="S53" s="202">
        <f>(A!O53/D!S$60)*1000</f>
        <v>1.1294199809814118</v>
      </c>
      <c r="T53" s="208">
        <f>(A!P53/D!T$60)*1000</f>
        <v>1.2014164932859293</v>
      </c>
      <c r="U53" s="202">
        <f>(A!Q53/D!U$60)*1000</f>
        <v>1.3122059145065481</v>
      </c>
      <c r="V53" s="208">
        <f>(A!R53/D!V$60)*1000</f>
        <v>1.1691087932207755</v>
      </c>
      <c r="W53" s="202">
        <f>(A!S53/D!W$60)*1000</f>
        <v>1.5545916438172671</v>
      </c>
      <c r="X53" s="208">
        <f>(A!T53/D!X$60)*1000</f>
        <v>1.6572250023406652</v>
      </c>
      <c r="Y53" s="202">
        <f>(A!U53/D!Y$60)*1000</f>
        <v>1.5626611478902404</v>
      </c>
      <c r="Z53" s="208">
        <f>(A!V53/D!Z$60)*1000</f>
        <v>1.3340607217290756</v>
      </c>
      <c r="AA53" s="202">
        <f>(A!W53/D!AA$60)*1000</f>
        <v>1.1632466487251096</v>
      </c>
      <c r="AB53" s="208">
        <f>(A!X53/D!AB$60)*1000</f>
        <v>1.2368947587831192</v>
      </c>
      <c r="AC53" s="203">
        <f>(A!Y53/D!AC$60)*1000</f>
        <v>1.1751682766295393</v>
      </c>
    </row>
    <row r="54" spans="6:29" x14ac:dyDescent="0.25">
      <c r="F54" s="176" t="s">
        <v>24</v>
      </c>
      <c r="G54" s="177"/>
      <c r="H54" s="208">
        <f>(A!D54/D!H$60)*1000</f>
        <v>0.11487545001380224</v>
      </c>
      <c r="I54" s="202">
        <f>(A!E54/D!I$60)*1000</f>
        <v>0.15058775009489586</v>
      </c>
      <c r="J54" s="208">
        <f>(A!F54/D!J$60)*1000</f>
        <v>0.35165502798953435</v>
      </c>
      <c r="K54" s="202">
        <f>(A!G54/D!K$60)*1000</f>
        <v>0.37795543212339094</v>
      </c>
      <c r="L54" s="208">
        <f>(A!H54/D!L$60)*1000</f>
        <v>0.11505250913913181</v>
      </c>
      <c r="M54" s="202">
        <f>(A!I54/D!M$60)*1000</f>
        <v>0.14358173876364502</v>
      </c>
      <c r="N54" s="208">
        <f>(A!J54/D!N$60)*1000</f>
        <v>0.14767956546578498</v>
      </c>
      <c r="O54" s="202">
        <f>(A!K54/D!O$60)*1000</f>
        <v>0.11169657283255868</v>
      </c>
      <c r="P54" s="208">
        <f>(A!L54/D!P$60)*1000</f>
        <v>0.11744043621252324</v>
      </c>
      <c r="Q54" s="202">
        <f>(A!M54/D!Q$60)*1000</f>
        <v>0.13545057035194247</v>
      </c>
      <c r="R54" s="208">
        <f>(A!N54/D!R$60)*1000</f>
        <v>0.16996904444892946</v>
      </c>
      <c r="S54" s="202">
        <f>(A!O54/D!S$60)*1000</f>
        <v>0.1779965173443018</v>
      </c>
      <c r="T54" s="208">
        <f>(A!P54/D!T$60)*1000</f>
        <v>0.3478564595307812</v>
      </c>
      <c r="U54" s="202">
        <f>(A!Q54/D!U$60)*1000</f>
        <v>0.90089704546881544</v>
      </c>
      <c r="V54" s="208">
        <f>(A!R54/D!V$60)*1000</f>
        <v>0.6995437320382174</v>
      </c>
      <c r="W54" s="202">
        <f>(A!S54/D!W$60)*1000</f>
        <v>1.0262545357478989</v>
      </c>
      <c r="X54" s="208">
        <f>(A!T54/D!X$60)*1000</f>
        <v>1.2675934144808856</v>
      </c>
      <c r="Y54" s="202">
        <f>(A!U54/D!Y$60)*1000</f>
        <v>0.99701941677980277</v>
      </c>
      <c r="Z54" s="208">
        <f>(A!V54/D!Z$60)*1000</f>
        <v>1.6440776443006231</v>
      </c>
      <c r="AA54" s="202">
        <f>(A!W54/D!AA$60)*1000</f>
        <v>1.1928858017849813</v>
      </c>
      <c r="AB54" s="208">
        <f>(A!X54/D!AB$60)*1000</f>
        <v>1.7279174780287823</v>
      </c>
      <c r="AC54" s="203">
        <f>(A!Y54/D!AC$60)*1000</f>
        <v>1.5438319479553788</v>
      </c>
    </row>
    <row r="55" spans="6:29" x14ac:dyDescent="0.25">
      <c r="F55" s="172" t="s">
        <v>25</v>
      </c>
      <c r="G55" s="173"/>
      <c r="H55" s="208">
        <f>(A!D55/D!H$60)*1000</f>
        <v>0.54159538712768918</v>
      </c>
      <c r="I55" s="202">
        <f>(A!E55/D!I$60)*1000</f>
        <v>0.63198545762128611</v>
      </c>
      <c r="J55" s="208">
        <f>(A!F55/D!J$60)*1000</f>
        <v>0.78063526804787842</v>
      </c>
      <c r="K55" s="202">
        <f>(A!G55/D!K$60)*1000</f>
        <v>0.62624082365721756</v>
      </c>
      <c r="L55" s="208">
        <f>(A!H55/D!L$60)*1000</f>
        <v>0.62800631389281425</v>
      </c>
      <c r="M55" s="202">
        <f>(A!I55/D!M$60)*1000</f>
        <v>0.64738082949728237</v>
      </c>
      <c r="N55" s="208">
        <f>(A!J55/D!N$60)*1000</f>
        <v>0.64522715634989869</v>
      </c>
      <c r="O55" s="202">
        <f>(A!K55/D!O$60)*1000</f>
        <v>0.56775348846122498</v>
      </c>
      <c r="P55" s="208">
        <f>(A!L55/D!P$60)*1000</f>
        <v>0.48271602168168631</v>
      </c>
      <c r="Q55" s="202">
        <f>(A!M55/D!Q$60)*1000</f>
        <v>0.71791486356759149</v>
      </c>
      <c r="R55" s="208">
        <f>(A!N55/D!R$60)*1000</f>
        <v>0.66941388516554712</v>
      </c>
      <c r="S55" s="202">
        <f>(A!O55/D!S$60)*1000</f>
        <v>0.78106748760469646</v>
      </c>
      <c r="T55" s="208">
        <f>(A!P55/D!T$60)*1000</f>
        <v>0.72526244664178552</v>
      </c>
      <c r="U55" s="202">
        <f>(A!Q55/D!U$60)*1000</f>
        <v>0.84721469616970735</v>
      </c>
      <c r="V55" s="208">
        <f>(A!R55/D!V$60)*1000</f>
        <v>0.75547139596688495</v>
      </c>
      <c r="W55" s="202">
        <f>(A!S55/D!W$60)*1000</f>
        <v>1.0501079289144899</v>
      </c>
      <c r="X55" s="208">
        <f>(A!T55/D!X$60)*1000</f>
        <v>1.1308402476980961</v>
      </c>
      <c r="Y55" s="202">
        <f>(A!U55/D!Y$60)*1000</f>
        <v>1.2577380451598041</v>
      </c>
      <c r="Z55" s="208">
        <f>(A!V55/D!Z$60)*1000</f>
        <v>1.1541994922910208</v>
      </c>
      <c r="AA55" s="202">
        <f>(A!W55/D!AA$60)*1000</f>
        <v>1.1992366757041653</v>
      </c>
      <c r="AB55" s="208">
        <f>(A!X55/D!AB$60)*1000</f>
        <v>1.2113227685886505</v>
      </c>
      <c r="AC55" s="203">
        <f>(A!Y55/D!AC$60)*1000</f>
        <v>1.1252335802126328</v>
      </c>
    </row>
    <row r="56" spans="6:29" ht="15.75" thickBot="1" x14ac:dyDescent="0.3">
      <c r="F56" s="174" t="s">
        <v>26</v>
      </c>
      <c r="G56" s="175"/>
      <c r="H56" s="209">
        <f>(A!D56/D!H$60)*1000</f>
        <v>0</v>
      </c>
      <c r="I56" s="204">
        <f>(A!E56/D!I$60)*1000</f>
        <v>2.6268747676857626E-8</v>
      </c>
      <c r="J56" s="209">
        <f>(A!F56/D!J$60)*1000</f>
        <v>0</v>
      </c>
      <c r="K56" s="204">
        <f>(A!G56/D!K$60)*1000</f>
        <v>0</v>
      </c>
      <c r="L56" s="209">
        <f>(A!H56/D!L$60)*1000</f>
        <v>1.5101634756996325E-7</v>
      </c>
      <c r="M56" s="204">
        <f>(A!I56/D!M$60)*1000</f>
        <v>0</v>
      </c>
      <c r="N56" s="209">
        <f>(A!J56/D!N$60)*1000</f>
        <v>0</v>
      </c>
      <c r="O56" s="204">
        <f>(A!K56/D!O$60)*1000</f>
        <v>0</v>
      </c>
      <c r="P56" s="209">
        <f>(A!L56/D!P$60)*1000</f>
        <v>0</v>
      </c>
      <c r="Q56" s="204">
        <f>(A!M56/D!Q$60)*1000</f>
        <v>7.6044722765543989E-4</v>
      </c>
      <c r="R56" s="209">
        <f>(A!N56/D!R$60)*1000</f>
        <v>2.8715794633687205E-3</v>
      </c>
      <c r="S56" s="204">
        <f>(A!O56/D!S$60)*1000</f>
        <v>2.6204468345311874E-3</v>
      </c>
      <c r="T56" s="209">
        <f>(A!P56/D!T$60)*1000</f>
        <v>2.5367582605194186E-3</v>
      </c>
      <c r="U56" s="204">
        <f>(A!Q56/D!U$60)*1000</f>
        <v>3.8807547530775753E-3</v>
      </c>
      <c r="V56" s="209">
        <f>(A!R56/D!V$60)*1000</f>
        <v>5.1339261099532327E-3</v>
      </c>
      <c r="W56" s="204">
        <f>(A!S56/D!W$60)*1000</f>
        <v>4.6232679252792112E-3</v>
      </c>
      <c r="X56" s="209">
        <f>(A!T56/D!X$60)*1000</f>
        <v>7.7847346315369301E-3</v>
      </c>
      <c r="Y56" s="204">
        <f>(A!U56/D!Y$60)*1000</f>
        <v>5.3010162354530438E-3</v>
      </c>
      <c r="Z56" s="209">
        <f>(A!V56/D!Z$60)*1000</f>
        <v>1.0007833223039475E-2</v>
      </c>
      <c r="AA56" s="204">
        <f>(A!W56/D!AA$60)*1000</f>
        <v>7.7290849375832252E-3</v>
      </c>
      <c r="AB56" s="209">
        <f>(A!X56/D!AB$60)*1000</f>
        <v>7.2682832260501096E-3</v>
      </c>
      <c r="AC56" s="205">
        <f>(A!Y56/D!AC$60)*1000</f>
        <v>1.0666245067357834E-2</v>
      </c>
    </row>
    <row r="57" spans="6:29" x14ac:dyDescent="0.25">
      <c r="F57" s="1" t="s">
        <v>60</v>
      </c>
    </row>
    <row r="58" spans="6:29" s="1" customFormat="1" ht="19.5" thickBot="1" x14ac:dyDescent="0.3">
      <c r="G58" s="211" t="s">
        <v>55</v>
      </c>
      <c r="H58" s="211"/>
      <c r="I58" s="211"/>
      <c r="J58" s="211"/>
      <c r="K58" s="211"/>
      <c r="L58" s="211"/>
      <c r="M58" s="211"/>
      <c r="N58" s="211"/>
      <c r="O58" s="211"/>
      <c r="P58" s="211"/>
      <c r="Q58" s="211"/>
      <c r="R58" s="211"/>
      <c r="S58" s="211"/>
      <c r="T58" s="211"/>
      <c r="U58" s="211"/>
      <c r="V58" s="211"/>
      <c r="W58" s="211"/>
      <c r="X58" s="211"/>
      <c r="Y58" s="211"/>
      <c r="Z58" s="211"/>
      <c r="AA58" s="211"/>
      <c r="AB58" s="211"/>
      <c r="AC58" s="211"/>
    </row>
    <row r="59" spans="6:29" ht="15.75" thickBot="1" x14ac:dyDescent="0.3">
      <c r="G59" s="61" t="s">
        <v>40</v>
      </c>
      <c r="H59" s="62">
        <v>1995</v>
      </c>
      <c r="I59" s="63">
        <v>1996</v>
      </c>
      <c r="J59" s="62">
        <v>1997</v>
      </c>
      <c r="K59" s="63">
        <v>1998</v>
      </c>
      <c r="L59" s="62">
        <v>1999</v>
      </c>
      <c r="M59" s="63">
        <v>2000</v>
      </c>
      <c r="N59" s="62">
        <v>2001</v>
      </c>
      <c r="O59" s="63">
        <v>2002</v>
      </c>
      <c r="P59" s="62">
        <v>2003</v>
      </c>
      <c r="Q59" s="63">
        <v>2004</v>
      </c>
      <c r="R59" s="62">
        <v>2005</v>
      </c>
      <c r="S59" s="63">
        <v>2006</v>
      </c>
      <c r="T59" s="62">
        <v>2007</v>
      </c>
      <c r="U59" s="63">
        <v>2008</v>
      </c>
      <c r="V59" s="62">
        <v>2009</v>
      </c>
      <c r="W59" s="63">
        <v>2010</v>
      </c>
      <c r="X59" s="62">
        <v>2011</v>
      </c>
      <c r="Y59" s="63">
        <v>2012</v>
      </c>
      <c r="Z59" s="62">
        <v>2013</v>
      </c>
      <c r="AA59" s="63">
        <v>2014</v>
      </c>
      <c r="AB59" s="62">
        <v>2015</v>
      </c>
      <c r="AC59" s="64">
        <v>2016</v>
      </c>
    </row>
    <row r="60" spans="6:29" x14ac:dyDescent="0.25">
      <c r="G60" s="25" t="s">
        <v>39</v>
      </c>
      <c r="H60" s="52">
        <v>37472184</v>
      </c>
      <c r="I60" s="48">
        <v>38068050</v>
      </c>
      <c r="J60" s="52">
        <v>38635691</v>
      </c>
      <c r="K60" s="48">
        <v>39184456</v>
      </c>
      <c r="L60" s="52">
        <v>39730798</v>
      </c>
      <c r="M60" s="48">
        <v>40295563</v>
      </c>
      <c r="N60" s="52">
        <v>40813541</v>
      </c>
      <c r="O60" s="48">
        <v>41328824</v>
      </c>
      <c r="P60" s="52">
        <v>41848959</v>
      </c>
      <c r="Q60" s="48">
        <v>42368489</v>
      </c>
      <c r="R60" s="52">
        <v>42888592</v>
      </c>
      <c r="S60" s="48">
        <v>43405956</v>
      </c>
      <c r="T60" s="52">
        <v>43926929</v>
      </c>
      <c r="U60" s="48">
        <v>44451147</v>
      </c>
      <c r="V60" s="52">
        <v>44978832</v>
      </c>
      <c r="W60" s="48">
        <v>45509584</v>
      </c>
      <c r="X60" s="52">
        <v>46044601</v>
      </c>
      <c r="Y60" s="48">
        <v>46581823</v>
      </c>
      <c r="Z60" s="52">
        <v>47121089</v>
      </c>
      <c r="AA60" s="48">
        <v>47661787</v>
      </c>
      <c r="AB60" s="52">
        <v>48203405</v>
      </c>
      <c r="AC60" s="49">
        <v>48747708</v>
      </c>
    </row>
    <row r="61" spans="6:29" ht="15.75" thickBot="1" x14ac:dyDescent="0.3">
      <c r="G61" s="60" t="s">
        <v>56</v>
      </c>
      <c r="H61" s="53">
        <v>14395000</v>
      </c>
      <c r="I61" s="50">
        <v>14596000</v>
      </c>
      <c r="J61" s="53">
        <v>14796000</v>
      </c>
      <c r="K61" s="50">
        <v>14997000</v>
      </c>
      <c r="L61" s="53">
        <v>15197000</v>
      </c>
      <c r="M61" s="50">
        <v>15398000</v>
      </c>
      <c r="N61" s="53">
        <v>15572000</v>
      </c>
      <c r="O61" s="50">
        <v>15668000</v>
      </c>
      <c r="P61" s="53">
        <v>15838000</v>
      </c>
      <c r="Q61" s="50">
        <v>16002000</v>
      </c>
      <c r="R61" s="53">
        <v>16165000</v>
      </c>
      <c r="S61" s="50">
        <v>16332000</v>
      </c>
      <c r="T61" s="53">
        <v>16505000</v>
      </c>
      <c r="U61" s="50">
        <v>16687000</v>
      </c>
      <c r="V61" s="53">
        <v>16877000</v>
      </c>
      <c r="W61" s="50">
        <v>17066000</v>
      </c>
      <c r="X61" s="53">
        <v>17256000</v>
      </c>
      <c r="Y61" s="50">
        <v>17445000</v>
      </c>
      <c r="Z61" s="53">
        <v>17632000</v>
      </c>
      <c r="AA61" s="50">
        <v>17819000</v>
      </c>
      <c r="AB61" s="53">
        <v>18006000</v>
      </c>
      <c r="AC61" s="51">
        <v>17909754</v>
      </c>
    </row>
    <row r="62" spans="6:29" x14ac:dyDescent="0.25">
      <c r="G62" s="1" t="s">
        <v>57</v>
      </c>
      <c r="K62" s="1" t="s">
        <v>58</v>
      </c>
      <c r="W62" s="2"/>
      <c r="X62" s="178"/>
      <c r="Y62" s="178"/>
      <c r="Z62" s="2"/>
      <c r="AA62" s="78"/>
    </row>
    <row r="63" spans="6:29" s="1" customFormat="1" x14ac:dyDescent="0.25">
      <c r="W63" s="142"/>
      <c r="X63" s="212"/>
      <c r="Y63" s="212"/>
      <c r="Z63" s="142"/>
      <c r="AA63" s="78"/>
    </row>
    <row r="64" spans="6:29" ht="15.75" thickBot="1" x14ac:dyDescent="0.3"/>
    <row r="65" spans="6:29" ht="15.75" thickBot="1" x14ac:dyDescent="0.3">
      <c r="F65" s="8" t="s">
        <v>15</v>
      </c>
      <c r="G65" s="9"/>
      <c r="H65" s="18">
        <v>1995</v>
      </c>
      <c r="I65" s="10">
        <v>1996</v>
      </c>
      <c r="J65" s="18">
        <v>1997</v>
      </c>
      <c r="K65" s="10">
        <v>1998</v>
      </c>
      <c r="L65" s="18">
        <v>1999</v>
      </c>
      <c r="M65" s="10">
        <v>2000</v>
      </c>
      <c r="N65" s="18">
        <v>2001</v>
      </c>
      <c r="O65" s="10">
        <v>2002</v>
      </c>
      <c r="P65" s="18">
        <v>2003</v>
      </c>
      <c r="Q65" s="10">
        <v>2004</v>
      </c>
      <c r="R65" s="18">
        <v>2005</v>
      </c>
      <c r="S65" s="10">
        <v>2006</v>
      </c>
      <c r="T65" s="18">
        <v>2007</v>
      </c>
      <c r="U65" s="10">
        <v>2008</v>
      </c>
      <c r="V65" s="18">
        <v>2009</v>
      </c>
      <c r="W65" s="10">
        <v>2010</v>
      </c>
      <c r="X65" s="18">
        <v>2011</v>
      </c>
      <c r="Y65" s="10">
        <v>2012</v>
      </c>
      <c r="Z65" s="18">
        <v>2013</v>
      </c>
      <c r="AA65" s="10">
        <v>2014</v>
      </c>
      <c r="AB65" s="18">
        <v>2015</v>
      </c>
      <c r="AC65" s="11">
        <v>2016</v>
      </c>
    </row>
    <row r="66" spans="6:29" ht="15.75" thickBot="1" x14ac:dyDescent="0.3">
      <c r="F66" s="149" t="s">
        <v>27</v>
      </c>
      <c r="G66" s="150"/>
      <c r="H66" s="218">
        <f>+(B!E46/D!H$60)*1000</f>
        <v>5.3668575068909776</v>
      </c>
      <c r="I66" s="219">
        <f>+(B!F46/D!I$60)*1000</f>
        <v>5.5532691587827587</v>
      </c>
      <c r="J66" s="218">
        <f>+(B!G46/D!J$60)*1000</f>
        <v>6.5429478665206222</v>
      </c>
      <c r="K66" s="219">
        <f>+(B!H46/D!K$60)*1000</f>
        <v>5.7212686581638392</v>
      </c>
      <c r="L66" s="218">
        <f>+(B!I46/D!L$60)*1000</f>
        <v>5.63673229014932</v>
      </c>
      <c r="M66" s="219">
        <f>+(B!J46/D!M$60)*1000</f>
        <v>6.3429001351836183</v>
      </c>
      <c r="N66" s="218">
        <f>+(B!K46/D!N$60)*1000</f>
        <v>6.431348409587887</v>
      </c>
      <c r="O66" s="219">
        <f>+(B!L46/D!O$60)*1000</f>
        <v>6.7951092680498242</v>
      </c>
      <c r="P66" s="218">
        <f>+(B!M46/D!P$60)*1000</f>
        <v>7.1652788782631367</v>
      </c>
      <c r="Q66" s="219">
        <f>+(B!N46/D!Q$60)*1000</f>
        <v>8.0560267325086805</v>
      </c>
      <c r="R66" s="218">
        <f>+(B!O46/D!R$60)*1000</f>
        <v>8.7935772057986892</v>
      </c>
      <c r="S66" s="219">
        <f>+(B!P46/D!S$60)*1000</f>
        <v>11.802129873605363</v>
      </c>
      <c r="T66" s="218">
        <f>+(B!Q46/D!T$60)*1000</f>
        <v>15.038536224556013</v>
      </c>
      <c r="U66" s="219">
        <f>+(B!R46/D!U$60)*1000</f>
        <v>15.876367554699996</v>
      </c>
      <c r="V66" s="218">
        <f>+(B!S46/D!V$60)*1000</f>
        <v>13.111785161517757</v>
      </c>
      <c r="W66" s="219">
        <f>+(B!T46/D!W$60)*1000</f>
        <v>16.183468980951353</v>
      </c>
      <c r="X66" s="218">
        <f>+(B!U46/D!X$60)*1000</f>
        <v>19.581696624974558</v>
      </c>
      <c r="Y66" s="219">
        <f>+(B!V46/D!Y$60)*1000</f>
        <v>20.488261440519405</v>
      </c>
      <c r="Z66" s="218">
        <f>+(B!W46/D!Z$60)*1000</f>
        <v>19.181198401420648</v>
      </c>
      <c r="AA66" s="219">
        <f>+(B!X46/D!AA$60)*1000</f>
        <v>19.495869762499673</v>
      </c>
      <c r="AB66" s="218">
        <f>+(B!Y46/D!AB$60)*1000</f>
        <v>16.194930482608022</v>
      </c>
      <c r="AC66" s="220">
        <f>+(B!Z46/D!AC$60)*1000</f>
        <v>14.791508351531112</v>
      </c>
    </row>
    <row r="67" spans="6:29" x14ac:dyDescent="0.25">
      <c r="F67" s="172" t="s">
        <v>17</v>
      </c>
      <c r="G67" s="173"/>
      <c r="H67" s="221">
        <f>+(B!E47/D!H$60)*1000</f>
        <v>2.05922699888536</v>
      </c>
      <c r="I67" s="222">
        <f>+(B!F47/D!I$60)*1000</f>
        <v>2.3131540491304388</v>
      </c>
      <c r="J67" s="221">
        <f>+(B!G47/D!J$60)*1000</f>
        <v>2.7606082158592682</v>
      </c>
      <c r="K67" s="222">
        <f>+(B!H47/D!K$60)*1000</f>
        <v>2.6817512280890159</v>
      </c>
      <c r="L67" s="221">
        <f>+(B!I47/D!L$60)*1000</f>
        <v>2.3514389013782204</v>
      </c>
      <c r="M67" s="222">
        <f>+(B!J47/D!M$60)*1000</f>
        <v>1.9736162514964739</v>
      </c>
      <c r="N67" s="221">
        <f>+(B!K47/D!N$60)*1000</f>
        <v>2.0375535658618791</v>
      </c>
      <c r="O67" s="222">
        <f>+(B!L47/D!O$60)*1000</f>
        <v>2.0955696440818161</v>
      </c>
      <c r="P67" s="221">
        <f>+(B!M47/D!P$60)*1000</f>
        <v>2.0712896586029776</v>
      </c>
      <c r="Q67" s="222">
        <f>+(B!N47/D!Q$60)*1000</f>
        <v>2.3133124242405714</v>
      </c>
      <c r="R67" s="221">
        <f>+(B!O47/D!R$60)*1000</f>
        <v>2.3308798992515305</v>
      </c>
      <c r="S67" s="222">
        <f>+(B!P47/D!S$60)*1000</f>
        <v>2.704875409264111</v>
      </c>
      <c r="T67" s="221">
        <f>+(B!Q47/D!T$60)*1000</f>
        <v>3.6550787103737661</v>
      </c>
      <c r="U67" s="222">
        <f>+(B!R47/D!U$60)*1000</f>
        <v>4.3517902248956588</v>
      </c>
      <c r="V67" s="221">
        <f>+(B!S47/D!V$60)*1000</f>
        <v>3.8330133383632545</v>
      </c>
      <c r="W67" s="222">
        <f>+(B!T47/D!W$60)*1000</f>
        <v>5.0162113325404158</v>
      </c>
      <c r="X67" s="221">
        <f>+(B!U47/D!X$60)*1000</f>
        <v>6.1204380292056388</v>
      </c>
      <c r="Y67" s="222">
        <f>+(B!V47/D!Y$60)*1000</f>
        <v>7.6298574660764134</v>
      </c>
      <c r="Z67" s="221">
        <f>+(B!W47/D!Z$60)*1000</f>
        <v>7.4032004863045504</v>
      </c>
      <c r="AA67" s="222">
        <f>+(B!X47/D!AA$60)*1000</f>
        <v>7.6504272489825027</v>
      </c>
      <c r="AB67" s="221">
        <f>+(B!Y47/D!AB$60)*1000</f>
        <v>6.5043742449314523</v>
      </c>
      <c r="AC67" s="223">
        <f>+(B!Z47/D!AC$60)*1000</f>
        <v>5.4047168945871258</v>
      </c>
    </row>
    <row r="68" spans="6:29" x14ac:dyDescent="0.25">
      <c r="F68" s="176" t="s">
        <v>18</v>
      </c>
      <c r="G68" s="177"/>
      <c r="H68" s="19">
        <f>+(B!E48/D!H$60)*1000</f>
        <v>0.11418298970777897</v>
      </c>
      <c r="I68" s="12">
        <f>+(B!F48/D!I$60)*1000</f>
        <v>0.12036345439285702</v>
      </c>
      <c r="J68" s="19">
        <f>+(B!G48/D!J$60)*1000</f>
        <v>0.14239015422294374</v>
      </c>
      <c r="K68" s="12">
        <f>+(B!H48/D!K$60)*1000</f>
        <v>0.14608175241733609</v>
      </c>
      <c r="L68" s="19">
        <f>+(B!I48/D!L$60)*1000</f>
        <v>0.25225524038052294</v>
      </c>
      <c r="M68" s="12">
        <f>+(B!J48/D!M$60)*1000</f>
        <v>0.2472202956935978</v>
      </c>
      <c r="N68" s="19">
        <f>+(B!K48/D!N$60)*1000</f>
        <v>0.3153511232950848</v>
      </c>
      <c r="O68" s="12">
        <f>+(B!L48/D!O$60)*1000</f>
        <v>0.27194182926666383</v>
      </c>
      <c r="P68" s="19">
        <f>+(B!M48/D!P$60)*1000</f>
        <v>0.29599266734448521</v>
      </c>
      <c r="Q68" s="12">
        <f>+(B!N48/D!Q$60)*1000</f>
        <v>0.36550109209700632</v>
      </c>
      <c r="R68" s="19">
        <f>+(B!O48/D!R$60)*1000</f>
        <v>0.39569755519136651</v>
      </c>
      <c r="S68" s="12">
        <f>+(B!P48/D!S$60)*1000</f>
        <v>0.48317085793479586</v>
      </c>
      <c r="T68" s="19">
        <f>+(B!Q48/D!T$60)*1000</f>
        <v>0.66182641631970229</v>
      </c>
      <c r="U68" s="12">
        <f>+(B!R48/D!U$60)*1000</f>
        <v>0.86224841397230978</v>
      </c>
      <c r="V68" s="19">
        <f>+(B!S48/D!V$60)*1000</f>
        <v>0.63997170935874903</v>
      </c>
      <c r="W68" s="12">
        <f>+(B!T48/D!W$60)*1000</f>
        <v>0.81899045704307027</v>
      </c>
      <c r="X68" s="19">
        <f>+(B!U48/D!X$60)*1000</f>
        <v>0.88644166989306739</v>
      </c>
      <c r="Y68" s="12">
        <f>+(B!V48/D!Y$60)*1000</f>
        <v>1.0584763288461252</v>
      </c>
      <c r="Z68" s="19">
        <f>+(B!W48/D!Z$60)*1000</f>
        <v>0.96486634678583083</v>
      </c>
      <c r="AA68" s="12">
        <f>+(B!X48/D!AA$60)*1000</f>
        <v>1.22257757561629</v>
      </c>
      <c r="AB68" s="19">
        <f>+(B!Y48/D!AB$60)*1000</f>
        <v>1.8112551800023255</v>
      </c>
      <c r="AC68" s="13">
        <f>+(B!Z48/D!AC$60)*1000</f>
        <v>1.9931269589126117</v>
      </c>
    </row>
    <row r="69" spans="6:29" x14ac:dyDescent="0.25">
      <c r="F69" s="172" t="s">
        <v>19</v>
      </c>
      <c r="G69" s="173"/>
      <c r="H69" s="19">
        <f>+(B!E49/D!H$60)*1000</f>
        <v>1.1662094475197924</v>
      </c>
      <c r="I69" s="12">
        <f>+(B!F49/D!I$60)*1000</f>
        <v>0.72826401667540108</v>
      </c>
      <c r="J69" s="19">
        <f>+(B!G49/D!J$60)*1000</f>
        <v>0.72142022773709413</v>
      </c>
      <c r="K69" s="12">
        <f>+(B!H49/D!K$60)*1000</f>
        <v>0.54385557885504399</v>
      </c>
      <c r="L69" s="19">
        <f>+(B!I49/D!L$60)*1000</f>
        <v>0.79449081289532619</v>
      </c>
      <c r="M69" s="12">
        <f>+(B!J49/D!M$60)*1000</f>
        <v>1.0694731824444295</v>
      </c>
      <c r="N69" s="19">
        <f>+(B!K49/D!N$60)*1000</f>
        <v>0.84834021140189708</v>
      </c>
      <c r="O69" s="12">
        <f>+(B!L49/D!O$60)*1000</f>
        <v>0.75425693215950207</v>
      </c>
      <c r="P69" s="19">
        <f>+(B!M49/D!P$60)*1000</f>
        <v>0.79186528869212724</v>
      </c>
      <c r="Q69" s="12">
        <f>+(B!N49/D!Q$60)*1000</f>
        <v>0.97040965987717898</v>
      </c>
      <c r="R69" s="19">
        <f>+(B!O49/D!R$60)*1000</f>
        <v>0.87418992444424382</v>
      </c>
      <c r="S69" s="12">
        <f>+(B!P49/D!S$60)*1000</f>
        <v>1.0650042358242264</v>
      </c>
      <c r="T69" s="19">
        <f>+(B!Q49/D!T$60)*1000</f>
        <v>1.2296991214660147</v>
      </c>
      <c r="U69" s="12">
        <f>+(B!R49/D!U$60)*1000</f>
        <v>1.5470781215161893</v>
      </c>
      <c r="V69" s="19">
        <f>+(B!S49/D!V$60)*1000</f>
        <v>0.9505284396891408</v>
      </c>
      <c r="W69" s="12">
        <f>+(B!T49/D!W$60)*1000</f>
        <v>1.6982867388987779</v>
      </c>
      <c r="X69" s="19">
        <f>+(B!U49/D!X$60)*1000</f>
        <v>1.6893291354615063</v>
      </c>
      <c r="Y69" s="12">
        <f>+(B!V49/D!Y$60)*1000</f>
        <v>1.6654660338218195</v>
      </c>
      <c r="Z69" s="19">
        <f>+(B!W49/D!Z$60)*1000</f>
        <v>1.3526226017399556</v>
      </c>
      <c r="AA69" s="12">
        <f>+(B!X49/D!AA$60)*1000</f>
        <v>1.4952664699710063</v>
      </c>
      <c r="AB69" s="19">
        <f>+(B!Y49/D!AB$60)*1000</f>
        <v>1.2147699524546036</v>
      </c>
      <c r="AC69" s="13">
        <f>+(B!Z49/D!AC$60)*1000</f>
        <v>1.0118138067127176</v>
      </c>
    </row>
    <row r="70" spans="6:29" x14ac:dyDescent="0.25">
      <c r="F70" s="176" t="s">
        <v>20</v>
      </c>
      <c r="G70" s="177"/>
      <c r="H70" s="19">
        <f>+(B!E50/D!H$60)*1000</f>
        <v>1.4397346042066829E-4</v>
      </c>
      <c r="I70" s="12">
        <f>+(B!F50/D!I$60)*1000</f>
        <v>0</v>
      </c>
      <c r="J70" s="19">
        <f>+(B!G50/D!J$60)*1000</f>
        <v>1.9504245439792962E-3</v>
      </c>
      <c r="K70" s="12">
        <f>+(B!H50/D!K$60)*1000</f>
        <v>0</v>
      </c>
      <c r="L70" s="19">
        <f>+(B!I50/D!L$60)*1000</f>
        <v>0</v>
      </c>
      <c r="M70" s="12">
        <f>+(B!J50/D!M$60)*1000</f>
        <v>0</v>
      </c>
      <c r="N70" s="19">
        <f>+(B!K50/D!N$60)*1000</f>
        <v>5.8958373643688497E-4</v>
      </c>
      <c r="O70" s="12">
        <f>+(B!L50/D!O$60)*1000</f>
        <v>0.28483583273504226</v>
      </c>
      <c r="P70" s="19">
        <f>+(B!M50/D!P$60)*1000</f>
        <v>0.2377082306874109</v>
      </c>
      <c r="Q70" s="12">
        <f>+(B!N50/D!Q$60)*1000</f>
        <v>0.20796542921320607</v>
      </c>
      <c r="R70" s="19">
        <f>+(B!O50/D!R$60)*1000</f>
        <v>2.8335973351608277E-3</v>
      </c>
      <c r="S70" s="12">
        <f>+(B!P50/D!S$60)*1000</f>
        <v>6.5128619676064732E-3</v>
      </c>
      <c r="T70" s="19">
        <f>+(B!Q50/D!T$60)*1000</f>
        <v>4.5179575380741967E-3</v>
      </c>
      <c r="U70" s="12">
        <f>+(B!R50/D!U$60)*1000</f>
        <v>6.3534468525637822E-3</v>
      </c>
      <c r="V70" s="19">
        <f>+(B!S50/D!V$60)*1000</f>
        <v>0.48006891330570783</v>
      </c>
      <c r="W70" s="12">
        <f>+(B!T50/D!W$60)*1000</f>
        <v>7.1792789844002964E-3</v>
      </c>
      <c r="X70" s="19">
        <f>+(B!U50/D!X$60)*1000</f>
        <v>5.7933176573731187E-3</v>
      </c>
      <c r="Y70" s="12">
        <f>+(B!V50/D!Y$60)*1000</f>
        <v>6.5173490526551528E-4</v>
      </c>
      <c r="Z70" s="19">
        <f>+(B!W50/D!Z$60)*1000</f>
        <v>1.6320930104140846E-3</v>
      </c>
      <c r="AA70" s="12">
        <f>+(B!X50/D!AA$60)*1000</f>
        <v>2.9852405659905282E-2</v>
      </c>
      <c r="AB70" s="19">
        <f>+(B!Y50/D!AB$60)*1000</f>
        <v>4.7944476121551997E-2</v>
      </c>
      <c r="AC70" s="13">
        <f>+(B!Z50/D!AC$60)*1000</f>
        <v>9.0634415058037196E-2</v>
      </c>
    </row>
    <row r="71" spans="6:29" x14ac:dyDescent="0.25">
      <c r="F71" s="172" t="s">
        <v>21</v>
      </c>
      <c r="G71" s="173"/>
      <c r="H71" s="19">
        <f>+(B!E51/D!H$60)*1000</f>
        <v>1.2891962742283716E-3</v>
      </c>
      <c r="I71" s="12">
        <f>+(B!F51/D!I$60)*1000</f>
        <v>1.4830021500969973E-3</v>
      </c>
      <c r="J71" s="19">
        <f>+(B!G51/D!J$60)*1000</f>
        <v>1.3985255239772985E-3</v>
      </c>
      <c r="K71" s="12">
        <f>+(B!H51/D!K$60)*1000</f>
        <v>2.7439962417750551E-3</v>
      </c>
      <c r="L71" s="19">
        <f>+(B!I51/D!L$60)*1000</f>
        <v>8.2221353822291721E-3</v>
      </c>
      <c r="M71" s="12">
        <f>+(B!J51/D!M$60)*1000</f>
        <v>7.0761388791118268E-3</v>
      </c>
      <c r="N71" s="19">
        <f>+(B!K51/D!N$60)*1000</f>
        <v>1.5933167867007665E-2</v>
      </c>
      <c r="O71" s="12">
        <f>+(B!L51/D!O$60)*1000</f>
        <v>1.2168892103002978E-2</v>
      </c>
      <c r="P71" s="19">
        <f>+(B!M51/D!P$60)*1000</f>
        <v>2.3511313626702158E-2</v>
      </c>
      <c r="Q71" s="12">
        <f>+(B!N51/D!Q$60)*1000</f>
        <v>3.2308209056027465E-2</v>
      </c>
      <c r="R71" s="19">
        <f>+(B!O51/D!R$60)*1000</f>
        <v>3.7518461785828738E-2</v>
      </c>
      <c r="S71" s="12">
        <f>+(B!P51/D!S$60)*1000</f>
        <v>3.8865150211182996E-2</v>
      </c>
      <c r="T71" s="19">
        <f>+(B!Q51/D!T$60)*1000</f>
        <v>5.4595075380753338E-2</v>
      </c>
      <c r="U71" s="12">
        <f>+(B!R51/D!U$60)*1000</f>
        <v>0.11756524527927253</v>
      </c>
      <c r="V71" s="19">
        <f>+(B!S51/D!V$60)*1000</f>
        <v>0.15022457675201528</v>
      </c>
      <c r="W71" s="12">
        <f>+(B!T51/D!W$60)*1000</f>
        <v>0.19993806139823209</v>
      </c>
      <c r="X71" s="19">
        <f>+(B!U51/D!X$60)*1000</f>
        <v>0.24235260503180386</v>
      </c>
      <c r="Y71" s="12">
        <f>+(B!V51/D!Y$60)*1000</f>
        <v>0.32017175454897928</v>
      </c>
      <c r="Z71" s="19">
        <f>+(B!W51/D!Z$60)*1000</f>
        <v>0.40984513324808769</v>
      </c>
      <c r="AA71" s="12">
        <f>+(B!X51/D!AA$60)*1000</f>
        <v>0.36870636008675045</v>
      </c>
      <c r="AB71" s="19">
        <f>+(B!Y51/D!AB$60)*1000</f>
        <v>0.12704388828963431</v>
      </c>
      <c r="AC71" s="13">
        <f>+(B!Z51/D!AC$60)*1000</f>
        <v>7.3069137937726222E-2</v>
      </c>
    </row>
    <row r="72" spans="6:29" x14ac:dyDescent="0.25">
      <c r="F72" s="176" t="s">
        <v>22</v>
      </c>
      <c r="G72" s="177"/>
      <c r="H72" s="19">
        <f>+(B!E52/D!H$60)*1000</f>
        <v>0.22337790612898359</v>
      </c>
      <c r="I72" s="12">
        <f>+(B!F52/D!I$60)*1000</f>
        <v>0.31100313780190997</v>
      </c>
      <c r="J72" s="19">
        <f>+(B!G52/D!J$60)*1000</f>
        <v>0.28659578005218023</v>
      </c>
      <c r="K72" s="12">
        <f>+(B!H52/D!K$60)*1000</f>
        <v>0.33084989108946672</v>
      </c>
      <c r="L72" s="19">
        <f>+(B!I52/D!L$60)*1000</f>
        <v>0.40212461879069233</v>
      </c>
      <c r="M72" s="12">
        <f>+(B!J52/D!M$60)*1000</f>
        <v>0.61126511621143009</v>
      </c>
      <c r="N72" s="19">
        <f>+(B!K52/D!N$60)*1000</f>
        <v>0.67456553206201841</v>
      </c>
      <c r="O72" s="12">
        <f>+(B!L52/D!O$60)*1000</f>
        <v>0.7828532454734255</v>
      </c>
      <c r="P72" s="19">
        <f>+(B!M52/D!P$60)*1000</f>
        <v>0.83077858639207725</v>
      </c>
      <c r="Q72" s="12">
        <f>+(B!N52/D!Q$60)*1000</f>
        <v>1.0369214488626206</v>
      </c>
      <c r="R72" s="19">
        <f>+(B!O52/D!R$60)*1000</f>
        <v>1.3547743651738438</v>
      </c>
      <c r="S72" s="12">
        <f>+(B!P52/D!S$60)*1000</f>
        <v>1.6899688604946292</v>
      </c>
      <c r="T72" s="19">
        <f>+(B!Q52/D!T$60)*1000</f>
        <v>1.6109432098018963</v>
      </c>
      <c r="U72" s="12">
        <f>+(B!R52/D!U$60)*1000</f>
        <v>2.1298122183438819</v>
      </c>
      <c r="V72" s="19">
        <f>+(B!S52/D!V$60)*1000</f>
        <v>1.5123979653362276</v>
      </c>
      <c r="W72" s="12">
        <f>+(B!T52/D!W$60)*1000</f>
        <v>1.9063358390619438</v>
      </c>
      <c r="X72" s="19">
        <f>+(B!U52/D!X$60)*1000</f>
        <v>2.4722722214489385</v>
      </c>
      <c r="Y72" s="12">
        <f>+(B!V52/D!Y$60)*1000</f>
        <v>2.2571896123515818</v>
      </c>
      <c r="Z72" s="19">
        <f>+(B!W52/D!Z$60)*1000</f>
        <v>1.7159169857046384</v>
      </c>
      <c r="AA72" s="12">
        <f>+(B!X52/D!AA$60)*1000</f>
        <v>2.0322878367947053</v>
      </c>
      <c r="AB72" s="19">
        <f>+(B!Y52/D!AB$60)*1000</f>
        <v>1.4532540387966371</v>
      </c>
      <c r="AC72" s="13">
        <f>+(B!Z52/D!AC$60)*1000</f>
        <v>1.2633833369150402</v>
      </c>
    </row>
    <row r="73" spans="6:29" x14ac:dyDescent="0.25">
      <c r="F73" s="172" t="s">
        <v>23</v>
      </c>
      <c r="G73" s="173"/>
      <c r="H73" s="19">
        <f>+(B!E53/D!H$60)*1000</f>
        <v>0.98332125504080559</v>
      </c>
      <c r="I73" s="12">
        <f>+(B!F53/D!I$60)*1000</f>
        <v>1.3343689261729978</v>
      </c>
      <c r="J73" s="19">
        <f>+(B!G53/D!J$60)*1000</f>
        <v>1.3619017193195795</v>
      </c>
      <c r="K73" s="12">
        <f>+(B!H53/D!K$60)*1000</f>
        <v>1.133407491991212</v>
      </c>
      <c r="L73" s="19">
        <f>+(B!I53/D!L$60)*1000</f>
        <v>1.2584069668069593</v>
      </c>
      <c r="M73" s="12">
        <f>+(B!J53/D!M$60)*1000</f>
        <v>1.6454022990074615</v>
      </c>
      <c r="N73" s="19">
        <f>+(B!K53/D!N$60)*1000</f>
        <v>1.618884722597336</v>
      </c>
      <c r="O73" s="12">
        <f>+(B!L53/D!O$60)*1000</f>
        <v>1.6112546778490477</v>
      </c>
      <c r="P73" s="19">
        <f>+(B!M53/D!P$60)*1000</f>
        <v>1.757128701815498</v>
      </c>
      <c r="Q73" s="12">
        <f>+(B!N53/D!Q$60)*1000</f>
        <v>1.9580462970959387</v>
      </c>
      <c r="R73" s="19">
        <f>+(B!O53/D!R$60)*1000</f>
        <v>2.7840804379868658</v>
      </c>
      <c r="S73" s="12">
        <f>+(B!P53/D!S$60)*1000</f>
        <v>4.4767863193705493</v>
      </c>
      <c r="T73" s="19">
        <f>+(B!Q53/D!T$60)*1000</f>
        <v>5.7125857125136159</v>
      </c>
      <c r="U73" s="12">
        <f>+(B!R53/D!U$60)*1000</f>
        <v>4.886223768309061</v>
      </c>
      <c r="V73" s="19">
        <f>+(B!S53/D!V$60)*1000</f>
        <v>4.2882804960342238</v>
      </c>
      <c r="W73" s="12">
        <f>+(B!T53/D!W$60)*1000</f>
        <v>5.2162327390204224</v>
      </c>
      <c r="X73" s="19">
        <f>+(B!U53/D!X$60)*1000</f>
        <v>6.0138960917480864</v>
      </c>
      <c r="Y73" s="12">
        <f>+(B!V53/D!Y$60)*1000</f>
        <v>5.8285257534897248</v>
      </c>
      <c r="Z73" s="19">
        <f>+(B!W53/D!Z$60)*1000</f>
        <v>5.9243243720449668</v>
      </c>
      <c r="AA73" s="12">
        <f>+(B!X53/D!AA$60)*1000</f>
        <v>5.2113795481482894</v>
      </c>
      <c r="AB73" s="19">
        <f>+(B!Y53/D!AB$60)*1000</f>
        <v>3.9269482518921639</v>
      </c>
      <c r="AC73" s="13">
        <f>+(B!Z53/D!AC$60)*1000</f>
        <v>4.0395304123836961</v>
      </c>
    </row>
    <row r="74" spans="6:29" x14ac:dyDescent="0.25">
      <c r="F74" s="176" t="s">
        <v>24</v>
      </c>
      <c r="G74" s="177"/>
      <c r="H74" s="19">
        <f>+(B!E54/D!H$60)*1000</f>
        <v>0.70864345670377804</v>
      </c>
      <c r="I74" s="12">
        <f>+(B!F54/D!I$60)*1000</f>
        <v>0.60485407053946816</v>
      </c>
      <c r="J74" s="19">
        <f>+(B!G54/D!J$60)*1000</f>
        <v>0.97765723926097259</v>
      </c>
      <c r="K74" s="12">
        <f>+(B!H54/D!K$60)*1000</f>
        <v>0.71843212522843236</v>
      </c>
      <c r="L74" s="19">
        <f>+(B!I54/D!L$60)*1000</f>
        <v>0.43157124606457686</v>
      </c>
      <c r="M74" s="12">
        <f>+(B!J54/D!M$60)*1000</f>
        <v>0.57071380290678653</v>
      </c>
      <c r="N74" s="19">
        <f>+(B!K54/D!N$60)*1000</f>
        <v>0.7191954748547793</v>
      </c>
      <c r="O74" s="12">
        <f>+(B!L54/D!O$60)*1000</f>
        <v>0.85711918635768591</v>
      </c>
      <c r="P74" s="19">
        <f>+(B!M54/D!P$60)*1000</f>
        <v>1.0256074948005278</v>
      </c>
      <c r="Q74" s="12">
        <f>+(B!N54/D!Q$60)*1000</f>
        <v>1.0623305683617841</v>
      </c>
      <c r="R74" s="19">
        <f>+(B!O54/D!R$60)*1000</f>
        <v>0.87139974191738445</v>
      </c>
      <c r="S74" s="12">
        <f>+(B!P54/D!S$60)*1000</f>
        <v>1.1616912434781992</v>
      </c>
      <c r="T74" s="19">
        <f>+(B!Q54/D!T$60)*1000</f>
        <v>1.9062397919963854</v>
      </c>
      <c r="U74" s="12">
        <f>+(B!R54/D!U$60)*1000</f>
        <v>1.7031524068434047</v>
      </c>
      <c r="V74" s="19">
        <f>+(B!S54/D!V$60)*1000</f>
        <v>0.88876918813721095</v>
      </c>
      <c r="W74" s="12">
        <f>+(B!T54/D!W$60)*1000</f>
        <v>0.92927678706094086</v>
      </c>
      <c r="X74" s="19">
        <f>+(B!U54/D!X$60)*1000</f>
        <v>1.6190550114659479</v>
      </c>
      <c r="Y74" s="12">
        <f>+(B!V54/D!Y$60)*1000</f>
        <v>1.2332534087384259</v>
      </c>
      <c r="Z74" s="19">
        <f>+(B!W54/D!Z$60)*1000</f>
        <v>0.86227035202857893</v>
      </c>
      <c r="AA74" s="12">
        <f>+(B!X54/D!AA$60)*1000</f>
        <v>1.0488303554375751</v>
      </c>
      <c r="AB74" s="19">
        <f>+(B!Y54/D!AB$60)*1000</f>
        <v>0.78818919534833687</v>
      </c>
      <c r="AC74" s="13">
        <f>+(B!Z54/D!AC$60)*1000</f>
        <v>0.65539842406539395</v>
      </c>
    </row>
    <row r="75" spans="6:29" x14ac:dyDescent="0.25">
      <c r="F75" s="172" t="s">
        <v>25</v>
      </c>
      <c r="G75" s="173"/>
      <c r="H75" s="19">
        <f>+(B!E55/D!H$60)*1000</f>
        <v>0.11046222979690749</v>
      </c>
      <c r="I75" s="12">
        <f>+(B!F55/D!I$60)*1000</f>
        <v>0.13977834430710268</v>
      </c>
      <c r="J75" s="19">
        <f>+(B!G55/D!J$60)*1000</f>
        <v>0.28869958608997054</v>
      </c>
      <c r="K75" s="12">
        <f>+(B!H55/D!K$60)*1000</f>
        <v>0.16343350536753654</v>
      </c>
      <c r="L75" s="19">
        <f>+(B!I55/D!L$60)*1000</f>
        <v>0.13822229294261845</v>
      </c>
      <c r="M75" s="12">
        <f>+(B!J55/D!M$60)*1000</f>
        <v>0.21813304854432733</v>
      </c>
      <c r="N75" s="19">
        <f>+(B!K55/D!N$60)*1000</f>
        <v>0.2007763550827408</v>
      </c>
      <c r="O75" s="12">
        <f>+(B!L55/D!O$60)*1000</f>
        <v>0.12376410710355561</v>
      </c>
      <c r="P75" s="19">
        <f>+(B!M55/D!P$60)*1000</f>
        <v>0.12999494204861822</v>
      </c>
      <c r="Q75" s="12">
        <f>+(B!N55/D!Q$60)*1000</f>
        <v>0.10648678077710064</v>
      </c>
      <c r="R75" s="19">
        <f>+(B!O55/D!R$60)*1000</f>
        <v>0.13835854065808453</v>
      </c>
      <c r="S75" s="12">
        <f>+(B!P55/D!S$60)*1000</f>
        <v>0.17187966093869697</v>
      </c>
      <c r="T75" s="19">
        <f>+(B!Q55/D!T$60)*1000</f>
        <v>0.19635283404400974</v>
      </c>
      <c r="U75" s="12">
        <f>+(B!R55/D!U$60)*1000</f>
        <v>0.26535760708266992</v>
      </c>
      <c r="V75" s="19">
        <f>+(B!S55/D!V$60)*1000</f>
        <v>0.3641791543186359</v>
      </c>
      <c r="W75" s="12">
        <f>+(B!T55/D!W$60)*1000</f>
        <v>0.38460030748688012</v>
      </c>
      <c r="X75" s="19">
        <f>+(B!U55/D!X$60)*1000</f>
        <v>0.52447582290918326</v>
      </c>
      <c r="Y75" s="12">
        <f>+(B!V55/D!Y$60)*1000</f>
        <v>0.48695827125529201</v>
      </c>
      <c r="Z75" s="19">
        <f>+(B!W55/D!Z$60)*1000</f>
        <v>0.53966153031819786</v>
      </c>
      <c r="AA75" s="12">
        <f>+(B!X55/D!AA$60)*1000</f>
        <v>0.4292757214495545</v>
      </c>
      <c r="AB75" s="19">
        <f>+(B!Y55/D!AB$60)*1000</f>
        <v>0.31403503549178735</v>
      </c>
      <c r="AC75" s="13">
        <f>+(B!Z55/D!AC$60)*1000</f>
        <v>0.25362484734666912</v>
      </c>
    </row>
    <row r="76" spans="6:29" ht="15.75" thickBot="1" x14ac:dyDescent="0.3">
      <c r="F76" s="174" t="s">
        <v>26</v>
      </c>
      <c r="G76" s="175"/>
      <c r="H76" s="224">
        <f>+(B!E56/D!H$60)*1000</f>
        <v>2.6686461616435275E-8</v>
      </c>
      <c r="I76" s="225">
        <f>+(B!F56/D!I$60)*1000</f>
        <v>7.8806243030572892E-8</v>
      </c>
      <c r="J76" s="224">
        <f>+(B!G56/D!J$60)*1000</f>
        <v>3.2609744187052332E-4</v>
      </c>
      <c r="K76" s="225">
        <f>+(B!H56/D!K$60)*1000</f>
        <v>7.1308888402074535E-4</v>
      </c>
      <c r="L76" s="224">
        <f>+(B!I56/D!L$60)*1000</f>
        <v>1.0067756504664215E-7</v>
      </c>
      <c r="M76" s="225">
        <f>+(B!J56/D!M$60)*1000</f>
        <v>0</v>
      </c>
      <c r="N76" s="224">
        <f>+(B!K56/D!N$60)*1000</f>
        <v>1.5867282870653149E-4</v>
      </c>
      <c r="O76" s="225">
        <f>+(B!L56/D!O$60)*1000</f>
        <v>1.3449209200823136E-3</v>
      </c>
      <c r="P76" s="224">
        <f>+(B!M56/D!P$60)*1000</f>
        <v>1.4019942527124748E-3</v>
      </c>
      <c r="Q76" s="225">
        <f>+(B!N56/D!Q$60)*1000</f>
        <v>2.7448229272467092E-3</v>
      </c>
      <c r="R76" s="224">
        <f>+(B!O56/D!R$60)*1000</f>
        <v>3.8446820543794023E-3</v>
      </c>
      <c r="S76" s="225">
        <f>+(B!P56/D!S$60)*1000</f>
        <v>3.3753432363060956E-3</v>
      </c>
      <c r="T76" s="224">
        <f>+(B!Q56/D!T$60)*1000</f>
        <v>6.6975089471881825E-3</v>
      </c>
      <c r="U76" s="225">
        <f>+(B!R56/D!U$60)*1000</f>
        <v>6.7861016049822059E-3</v>
      </c>
      <c r="V76" s="224">
        <f>+(B!S56/D!V$60)*1000</f>
        <v>4.3515580840338408E-3</v>
      </c>
      <c r="W76" s="225">
        <f>+(B!T56/D!W$60)*1000</f>
        <v>6.4174174828756942E-3</v>
      </c>
      <c r="X76" s="224">
        <f>+(B!U56/D!X$60)*1000</f>
        <v>7.6428721795200267E-3</v>
      </c>
      <c r="Y76" s="225">
        <f>+(B!V56/D!Y$60)*1000</f>
        <v>7.7111838237846559E-3</v>
      </c>
      <c r="Z76" s="224">
        <f>+(B!W56/D!Z$60)*1000</f>
        <v>6.858436569664169E-3</v>
      </c>
      <c r="AA76" s="225">
        <f>+(B!X56/D!AA$60)*1000</f>
        <v>7.2660934849127666E-3</v>
      </c>
      <c r="AB76" s="224">
        <f>+(B!Y56/D!AB$60)*1000</f>
        <v>7.116240024952594E-3</v>
      </c>
      <c r="AC76" s="226">
        <f>+(B!Z56/D!AC$60)*1000</f>
        <v>6.2101791534486103E-3</v>
      </c>
    </row>
    <row r="77" spans="6:29" x14ac:dyDescent="0.25">
      <c r="F77" s="1" t="s">
        <v>60</v>
      </c>
    </row>
    <row r="78" spans="6:29" ht="15.75" thickBot="1" x14ac:dyDescent="0.3"/>
    <row r="79" spans="6:29" ht="15.75" thickBot="1" x14ac:dyDescent="0.3">
      <c r="F79" s="8" t="s">
        <v>15</v>
      </c>
      <c r="G79" s="9"/>
      <c r="H79" s="18">
        <v>1995</v>
      </c>
      <c r="I79" s="10">
        <v>1996</v>
      </c>
      <c r="J79" s="18">
        <v>1997</v>
      </c>
      <c r="K79" s="10">
        <v>1998</v>
      </c>
      <c r="L79" s="18">
        <v>1999</v>
      </c>
      <c r="M79" s="10">
        <v>2000</v>
      </c>
      <c r="N79" s="18">
        <v>2001</v>
      </c>
      <c r="O79" s="10">
        <v>2002</v>
      </c>
      <c r="P79" s="18">
        <v>2003</v>
      </c>
      <c r="Q79" s="10">
        <v>2004</v>
      </c>
      <c r="R79" s="18">
        <v>2005</v>
      </c>
      <c r="S79" s="10">
        <v>2006</v>
      </c>
      <c r="T79" s="18">
        <v>2007</v>
      </c>
      <c r="U79" s="10">
        <v>2008</v>
      </c>
      <c r="V79" s="18">
        <v>2009</v>
      </c>
      <c r="W79" s="10">
        <v>2010</v>
      </c>
      <c r="X79" s="18">
        <v>2011</v>
      </c>
      <c r="Y79" s="10">
        <v>2012</v>
      </c>
      <c r="Z79" s="18">
        <v>2013</v>
      </c>
      <c r="AA79" s="10">
        <v>2014</v>
      </c>
      <c r="AB79" s="18">
        <v>2015</v>
      </c>
      <c r="AC79" s="11">
        <v>2016</v>
      </c>
    </row>
    <row r="80" spans="6:29" ht="15.75" thickBot="1" x14ac:dyDescent="0.3">
      <c r="F80" s="179" t="s">
        <v>27</v>
      </c>
      <c r="G80" s="180"/>
      <c r="H80" s="214">
        <f>+('C'!D46/D!H$60)*1000</f>
        <v>-1.6697864207754742</v>
      </c>
      <c r="I80" s="214">
        <f>+('C'!E46/D!I$60)*1000</f>
        <v>-0.76236402967843109</v>
      </c>
      <c r="J80" s="214">
        <f>+('C'!F46/D!J$60)*1000</f>
        <v>-1.5158410910781952</v>
      </c>
      <c r="K80" s="214">
        <f>+('C'!G46/D!K$60)*1000</f>
        <v>-1.6541016162123059</v>
      </c>
      <c r="L80" s="214">
        <f>+('C'!H46/D!L$60)*1000</f>
        <v>-1.8016644921151594</v>
      </c>
      <c r="M80" s="214">
        <f>+('C'!I46/D!M$60)*1000</f>
        <v>-1.5937034804551551</v>
      </c>
      <c r="N80" s="214">
        <f>+('C'!J46/D!N$60)*1000</f>
        <v>-2.3152873699442056</v>
      </c>
      <c r="O80" s="214">
        <f>+('C'!K46/D!O$60)*1000</f>
        <v>-2.6450467354212646</v>
      </c>
      <c r="P80" s="214">
        <f>+('C'!L46/D!P$60)*1000</f>
        <v>-2.6681230469794959</v>
      </c>
      <c r="Q80" s="214">
        <f>+('C'!M46/D!Q$60)*1000</f>
        <v>-2.0528741065087313</v>
      </c>
      <c r="R80" s="214">
        <f>+('C'!N46/D!R$60)*1000</f>
        <v>-1.8879158122047941</v>
      </c>
      <c r="S80" s="214">
        <f>+('C'!O46/D!S$60)*1000</f>
        <v>-5.8407352437992612</v>
      </c>
      <c r="T80" s="214">
        <f>+('C'!P46/D!T$60)*1000</f>
        <v>-6.4827223182390012</v>
      </c>
      <c r="U80" s="215">
        <f>+('C'!Q46/D!U$60)*1000</f>
        <v>3.219999272459718</v>
      </c>
      <c r="V80" s="215">
        <f>+('C'!R46/D!V$60)*1000</f>
        <v>0.82980885319565401</v>
      </c>
      <c r="W80" s="215">
        <f>+('C'!S46/D!W$60)*1000</f>
        <v>3.7447401189164915</v>
      </c>
      <c r="X80" s="215">
        <f>+('C'!T46/D!X$60)*1000</f>
        <v>28.306794536019542</v>
      </c>
      <c r="Y80" s="215">
        <f>+('C'!U46/D!Y$60)*1000</f>
        <v>26.509048025020398</v>
      </c>
      <c r="Z80" s="215">
        <f>+('C'!V46/D!Z$60)*1000</f>
        <v>14.171869202768214</v>
      </c>
      <c r="AA80" s="215">
        <f>+('C'!W46/D!AA$60)*1000</f>
        <v>1.2520275204956135</v>
      </c>
      <c r="AB80" s="214">
        <f>+('C'!X46/D!AB$60)*1000</f>
        <v>-0.91076240361028282</v>
      </c>
      <c r="AC80" s="214">
        <f>+('C'!Y46/D!AC$60)*1000</f>
        <v>-1.0462875095583983</v>
      </c>
    </row>
    <row r="81" spans="6:29" x14ac:dyDescent="0.25">
      <c r="F81" s="172" t="s">
        <v>17</v>
      </c>
      <c r="G81" s="173"/>
      <c r="H81" s="216">
        <f>+('C'!D47/D!H$60)*1000</f>
        <v>-1.9976352325767828</v>
      </c>
      <c r="I81" s="216">
        <f>+('C'!E47/D!I$60)*1000</f>
        <v>-2.2283866129208088</v>
      </c>
      <c r="J81" s="216">
        <f>+('C'!F47/D!J$60)*1000</f>
        <v>-2.3451614725876131</v>
      </c>
      <c r="K81" s="216">
        <f>+('C'!G47/D!K$60)*1000</f>
        <v>-2.4617879855216058</v>
      </c>
      <c r="L81" s="216">
        <f>+('C'!H47/D!L$60)*1000</f>
        <v>-1.9938436927443539</v>
      </c>
      <c r="M81" s="216">
        <f>+('C'!I47/D!M$60)*1000</f>
        <v>-1.4594701158536982</v>
      </c>
      <c r="N81" s="216">
        <f>+('C'!J47/D!N$60)*1000</f>
        <v>-1.6229558714349239</v>
      </c>
      <c r="O81" s="216">
        <f>+('C'!K47/D!O$60)*1000</f>
        <v>-1.4159136490310007</v>
      </c>
      <c r="P81" s="216">
        <f>+('C'!L47/D!P$60)*1000</f>
        <v>-1.4352196908888464</v>
      </c>
      <c r="Q81" s="216">
        <f>+('C'!M47/D!Q$60)*1000</f>
        <v>-1.3643522430077692</v>
      </c>
      <c r="R81" s="216">
        <f>+('C'!N47/D!R$60)*1000</f>
        <v>-1.4142930362460957</v>
      </c>
      <c r="S81" s="216">
        <f>+('C'!O47/D!S$60)*1000</f>
        <v>-1.5718420992731963</v>
      </c>
      <c r="T81" s="216">
        <f>+('C'!P47/D!T$60)*1000</f>
        <v>-2.3317658741861971</v>
      </c>
      <c r="U81" s="216">
        <f>+('C'!Q47/D!U$60)*1000</f>
        <v>-2.9251211222963494</v>
      </c>
      <c r="V81" s="216">
        <f>+('C'!R47/D!V$60)*1000</f>
        <v>-2.0324370583922673</v>
      </c>
      <c r="W81" s="216">
        <f>+('C'!S47/D!W$60)*1000</f>
        <v>-2.153897253818009</v>
      </c>
      <c r="X81" s="216">
        <f>+('C'!T47/D!X$60)*1000</f>
        <v>-2.0702813561138247</v>
      </c>
      <c r="Y81" s="216">
        <f>+('C'!U47/D!Y$60)*1000</f>
        <v>-4.0136375298150089</v>
      </c>
      <c r="Z81" s="216">
        <f>+('C'!V47/D!Z$60)*1000</f>
        <v>-5.3816892050181604</v>
      </c>
      <c r="AA81" s="216">
        <f>+('C'!W47/D!AA$60)*1000</f>
        <v>-5.23558025635925</v>
      </c>
      <c r="AB81" s="216">
        <f>+('C'!X47/D!AB$60)*1000</f>
        <v>-4.6072948996030458</v>
      </c>
      <c r="AC81" s="216">
        <f>+('C'!Y47/D!AC$60)*1000</f>
        <v>-4.315622387825905</v>
      </c>
    </row>
    <row r="82" spans="6:29" x14ac:dyDescent="0.25">
      <c r="F82" s="176" t="s">
        <v>18</v>
      </c>
      <c r="G82" s="177"/>
      <c r="H82" s="36">
        <f>+('C'!D48/D!H$60)*1000</f>
        <v>-0.11313954905857634</v>
      </c>
      <c r="I82" s="36">
        <f>+('C'!E48/D!I$60)*1000</f>
        <v>-0.1187284875374494</v>
      </c>
      <c r="J82" s="36">
        <f>+('C'!F48/D!J$60)*1000</f>
        <v>-0.140883723290985</v>
      </c>
      <c r="K82" s="36">
        <f>+('C'!G48/D!K$60)*1000</f>
        <v>-0.12346867849843314</v>
      </c>
      <c r="L82" s="36">
        <f>+('C'!H48/D!L$60)*1000</f>
        <v>-0.23823319632291304</v>
      </c>
      <c r="M82" s="36">
        <f>+('C'!I48/D!M$60)*1000</f>
        <v>-0.23186051526318166</v>
      </c>
      <c r="N82" s="36">
        <f>+('C'!J48/D!N$60)*1000</f>
        <v>-0.31468487382655674</v>
      </c>
      <c r="O82" s="36">
        <f>+('C'!K48/D!O$60)*1000</f>
        <v>-0.26500739532293494</v>
      </c>
      <c r="P82" s="36">
        <f>+('C'!L48/D!P$60)*1000</f>
        <v>-0.29483770432616974</v>
      </c>
      <c r="Q82" s="36">
        <f>+('C'!M48/D!Q$60)*1000</f>
        <v>-0.36155150588447937</v>
      </c>
      <c r="R82" s="36">
        <f>+('C'!N48/D!R$60)*1000</f>
        <v>-0.38602668513808985</v>
      </c>
      <c r="S82" s="36">
        <f>+('C'!O48/D!S$60)*1000</f>
        <v>-0.46897750622057482</v>
      </c>
      <c r="T82" s="36">
        <f>+('C'!P48/D!T$60)*1000</f>
        <v>-0.64814831467048373</v>
      </c>
      <c r="U82" s="36">
        <f>+('C'!Q48/D!U$60)*1000</f>
        <v>-0.8582556486112719</v>
      </c>
      <c r="V82" s="36">
        <f>+('C'!R48/D!V$60)*1000</f>
        <v>-0.63673649862673187</v>
      </c>
      <c r="W82" s="36">
        <f>+('C'!S48/D!W$60)*1000</f>
        <v>-0.81059275338574843</v>
      </c>
      <c r="X82" s="36">
        <f>+('C'!T48/D!X$60)*1000</f>
        <v>-0.86096736944251084</v>
      </c>
      <c r="Y82" s="36">
        <f>+('C'!U48/D!Y$60)*1000</f>
        <v>-0.94702622522952784</v>
      </c>
      <c r="Z82" s="36">
        <f>+('C'!V48/D!Z$60)*1000</f>
        <v>-0.85089030943236466</v>
      </c>
      <c r="AA82" s="36">
        <f>+('C'!W48/D!AA$60)*1000</f>
        <v>-1.0189609130685764</v>
      </c>
      <c r="AB82" s="36">
        <f>+('C'!X48/D!AB$60)*1000</f>
        <v>-1.5107456620543716</v>
      </c>
      <c r="AC82" s="36">
        <f>+('C'!Y48/D!AC$60)*1000</f>
        <v>-1.7645184672067045</v>
      </c>
    </row>
    <row r="83" spans="6:29" x14ac:dyDescent="0.25">
      <c r="F83" s="172" t="s">
        <v>19</v>
      </c>
      <c r="G83" s="173"/>
      <c r="H83" s="36">
        <f>+('C'!D49/D!H$60)*1000</f>
        <v>-1.1390871159257758</v>
      </c>
      <c r="I83" s="36">
        <f>+('C'!E49/D!I$60)*1000</f>
        <v>-0.71363098451325979</v>
      </c>
      <c r="J83" s="36">
        <f>+('C'!F49/D!J$60)*1000</f>
        <v>-0.69833680469180681</v>
      </c>
      <c r="K83" s="36">
        <f>+('C'!G49/D!K$60)*1000</f>
        <v>-0.51936944078029312</v>
      </c>
      <c r="L83" s="36">
        <f>+('C'!H49/D!L$60)*1000</f>
        <v>-0.783572909862017</v>
      </c>
      <c r="M83" s="36">
        <f>+('C'!I49/D!M$60)*1000</f>
        <v>-1.0520842207862935</v>
      </c>
      <c r="N83" s="36">
        <f>+('C'!J49/D!N$60)*1000</f>
        <v>-0.82806958602293279</v>
      </c>
      <c r="O83" s="36">
        <f>+('C'!K49/D!O$60)*1000</f>
        <v>-0.74135465359478891</v>
      </c>
      <c r="P83" s="36">
        <f>+('C'!L49/D!P$60)*1000</f>
        <v>-0.78039630567632512</v>
      </c>
      <c r="Q83" s="36">
        <f>+('C'!M49/D!Q$60)*1000</f>
        <v>-0.95926677961066753</v>
      </c>
      <c r="R83" s="36">
        <f>+('C'!N49/D!R$60)*1000</f>
        <v>-0.86527589900829582</v>
      </c>
      <c r="S83" s="36">
        <f>+('C'!O49/D!S$60)*1000</f>
        <v>-1.0564821565040523</v>
      </c>
      <c r="T83" s="36">
        <f>+('C'!P49/D!T$60)*1000</f>
        <v>-1.1994631584648223</v>
      </c>
      <c r="U83" s="36">
        <f>+('C'!Q49/D!U$60)*1000</f>
        <v>-1.5018943155730042</v>
      </c>
      <c r="V83" s="36">
        <f>+('C'!R49/D!V$60)*1000</f>
        <v>-0.93334713538137226</v>
      </c>
      <c r="W83" s="36">
        <f>+('C'!S49/D!W$60)*1000</f>
        <v>-1.6746146482024533</v>
      </c>
      <c r="X83" s="36">
        <f>+('C'!T49/D!X$60)*1000</f>
        <v>-1.4904891020773534</v>
      </c>
      <c r="Y83" s="36">
        <f>+('C'!U49/D!Y$60)*1000</f>
        <v>-1.4777914767311706</v>
      </c>
      <c r="Z83" s="36">
        <f>+('C'!V49/D!Z$60)*1000</f>
        <v>-1.1919396429908486</v>
      </c>
      <c r="AA83" s="36">
        <f>+('C'!W49/D!AA$60)*1000</f>
        <v>-1.3272866164250199</v>
      </c>
      <c r="AB83" s="36">
        <f>+('C'!X49/D!AB$60)*1000</f>
        <v>-1.0560078069173746</v>
      </c>
      <c r="AC83" s="36">
        <f>+('C'!Y49/D!AC$60)*1000</f>
        <v>-0.8023266652864991</v>
      </c>
    </row>
    <row r="84" spans="6:29" x14ac:dyDescent="0.25">
      <c r="F84" s="176" t="s">
        <v>20</v>
      </c>
      <c r="G84" s="177"/>
      <c r="H84" s="36">
        <f>+('C'!D50/D!H$60)*1000</f>
        <v>3.4305366348542699E-2</v>
      </c>
      <c r="I84" s="36">
        <f>+('C'!E50/D!I$60)*1000</f>
        <v>0.69449470093687493</v>
      </c>
      <c r="J84" s="36">
        <f>+('C'!F50/D!J$60)*1000</f>
        <v>0.22123049384570345</v>
      </c>
      <c r="K84" s="36">
        <f>+('C'!G50/D!K$60)*1000</f>
        <v>6.4059508699061699E-2</v>
      </c>
      <c r="L84" s="36">
        <f>+('C'!H50/D!L$60)*1000</f>
        <v>0.40813615170780115</v>
      </c>
      <c r="M84" s="36">
        <f>+('C'!I50/D!M$60)*1000</f>
        <v>0.58491645842000017</v>
      </c>
      <c r="N84" s="36">
        <f>+('C'!J50/D!N$60)*1000</f>
        <v>7.7956700694017209E-2</v>
      </c>
      <c r="O84" s="36">
        <f>+('C'!K50/D!O$60)*1000</f>
        <v>2.7297171581751006E-3</v>
      </c>
      <c r="P84" s="36">
        <f>+('C'!L50/D!P$60)*1000</f>
        <v>0.26721063718693699</v>
      </c>
      <c r="Q84" s="36">
        <f>+('C'!M50/D!Q$60)*1000</f>
        <v>0.50762749646323235</v>
      </c>
      <c r="R84" s="36">
        <f>+('C'!N50/D!R$60)*1000</f>
        <v>1.734104910695133</v>
      </c>
      <c r="S84" s="36">
        <f>+('C'!O50/D!S$60)*1000</f>
        <v>0.49579232859195638</v>
      </c>
      <c r="T84" s="36">
        <f>+('C'!P50/D!T$60)*1000</f>
        <v>2.2801293484459153</v>
      </c>
      <c r="U84" s="36">
        <f>+('C'!Q50/D!U$60)*1000</f>
        <v>11.733678255816436</v>
      </c>
      <c r="V84" s="36">
        <f>+('C'!R50/D!V$60)*1000</f>
        <v>6.7657812234875285</v>
      </c>
      <c r="W84" s="36">
        <f>+('C'!S50/D!W$60)*1000</f>
        <v>10.609744510079459</v>
      </c>
      <c r="X84" s="36">
        <f>+('C'!T50/D!X$60)*1000</f>
        <v>36.286153440660726</v>
      </c>
      <c r="Y84" s="36">
        <f>+('C'!U50/D!Y$60)*1000</f>
        <v>36.011825728675326</v>
      </c>
      <c r="Z84" s="36">
        <f>+('C'!V50/D!Z$60)*1000</f>
        <v>23.330169725067261</v>
      </c>
      <c r="AA84" s="36">
        <f>+('C'!W50/D!AA$60)*1000</f>
        <v>11.308549488503232</v>
      </c>
      <c r="AB84" s="36">
        <f>+('C'!X50/D!AB$60)*1000</f>
        <v>5.6750425410819005</v>
      </c>
      <c r="AC84" s="36">
        <f>+('C'!Y50/D!AC$60)*1000</f>
        <v>5.3185292526984034</v>
      </c>
    </row>
    <row r="85" spans="6:29" x14ac:dyDescent="0.25">
      <c r="F85" s="172" t="s">
        <v>21</v>
      </c>
      <c r="G85" s="173"/>
      <c r="H85" s="36">
        <f>+('C'!D51/D!H$60)*1000</f>
        <v>4.4032661667118354E-5</v>
      </c>
      <c r="I85" s="36">
        <f>+('C'!E51/D!I$60)*1000</f>
        <v>1.2361021906822124E-2</v>
      </c>
      <c r="J85" s="36">
        <f>+('C'!F51/D!J$60)*1000</f>
        <v>-7.7591468468882836E-4</v>
      </c>
      <c r="K85" s="36">
        <f>+('C'!G51/D!K$60)*1000</f>
        <v>-2.2200129561579247E-4</v>
      </c>
      <c r="L85" s="36">
        <f>+('C'!H51/D!L$60)*1000</f>
        <v>-8.2221353822291721E-3</v>
      </c>
      <c r="M85" s="36">
        <f>+('C'!I51/D!M$60)*1000</f>
        <v>-5.2389142695437717E-3</v>
      </c>
      <c r="N85" s="36">
        <f>+('C'!J51/D!N$60)*1000</f>
        <v>-1.4134916644453859E-2</v>
      </c>
      <c r="O85" s="36">
        <f>+('C'!K51/D!O$60)*1000</f>
        <v>1.7716497328837618E-2</v>
      </c>
      <c r="P85" s="36">
        <f>+('C'!L51/D!P$60)*1000</f>
        <v>6.6824840254688295E-2</v>
      </c>
      <c r="Q85" s="36">
        <f>+('C'!M51/D!Q$60)*1000</f>
        <v>6.9686483272981478E-2</v>
      </c>
      <c r="R85" s="36">
        <f>+('C'!N51/D!R$60)*1000</f>
        <v>9.342642910730202E-2</v>
      </c>
      <c r="S85" s="36">
        <f>+('C'!O51/D!S$60)*1000</f>
        <v>7.7679339674029985E-2</v>
      </c>
      <c r="T85" s="36">
        <f>+('C'!P51/D!T$60)*1000</f>
        <v>5.9870472620564941E-2</v>
      </c>
      <c r="U85" s="36">
        <f>+('C'!Q51/D!U$60)*1000</f>
        <v>9.6803103865913745E-2</v>
      </c>
      <c r="V85" s="36">
        <f>+('C'!R51/D!V$60)*1000</f>
        <v>8.735798208366093E-3</v>
      </c>
      <c r="W85" s="36">
        <f>+('C'!S51/D!W$60)*1000</f>
        <v>2.6510877357173813E-2</v>
      </c>
      <c r="X85" s="36">
        <f>+('C'!T51/D!X$60)*1000</f>
        <v>0.10784159037451534</v>
      </c>
      <c r="Y85" s="36">
        <f>+('C'!U51/D!Y$60)*1000</f>
        <v>3.6782888467031497E-2</v>
      </c>
      <c r="Z85" s="36">
        <f>+('C'!V51/D!Z$60)*1000</f>
        <v>-2.1684324825345123E-2</v>
      </c>
      <c r="AA85" s="36">
        <f>+('C'!W51/D!AA$60)*1000</f>
        <v>8.4912804465346575E-2</v>
      </c>
      <c r="AB85" s="36">
        <f>+('C'!X51/D!AB$60)*1000</f>
        <v>0.20937840387001708</v>
      </c>
      <c r="AC85" s="36">
        <f>+('C'!Y51/D!AC$60)*1000</f>
        <v>0.18238670831457351</v>
      </c>
    </row>
    <row r="86" spans="6:29" x14ac:dyDescent="0.25">
      <c r="F86" s="176" t="s">
        <v>22</v>
      </c>
      <c r="G86" s="177"/>
      <c r="H86" s="36">
        <f>+('C'!D52/D!H$60)*1000</f>
        <v>2.0962519291643105</v>
      </c>
      <c r="I86" s="36">
        <f>+('C'!E52/D!I$60)*1000</f>
        <v>2.1539555086220599</v>
      </c>
      <c r="J86" s="36">
        <f>+('C'!F52/D!J$60)*1000</f>
        <v>2.1663753600265618</v>
      </c>
      <c r="K86" s="36">
        <f>+('C'!G52/D!K$60)*1000</f>
        <v>1.6873343092985649</v>
      </c>
      <c r="L86" s="36">
        <f>+('C'!H52/D!L$60)*1000</f>
        <v>1.3150261165154549</v>
      </c>
      <c r="M86" s="36">
        <f>+('C'!I52/D!M$60)*1000</f>
        <v>1.2935303571760493</v>
      </c>
      <c r="N86" s="36">
        <f>+('C'!J52/D!N$60)*1000</f>
        <v>1.2951009813140204</v>
      </c>
      <c r="O86" s="36">
        <f>+('C'!K52/D!O$60)*1000</f>
        <v>0.92713782516531329</v>
      </c>
      <c r="P86" s="36">
        <f>+('C'!L52/D!P$60)*1000</f>
        <v>0.97397471702940108</v>
      </c>
      <c r="Q86" s="36">
        <f>+('C'!M52/D!Q$60)*1000</f>
        <v>1.1612082507827928</v>
      </c>
      <c r="R86" s="36">
        <f>+('C'!N52/D!R$60)*1000</f>
        <v>0.84313234157931782</v>
      </c>
      <c r="S86" s="36">
        <f>+('C'!O52/D!S$60)*1000</f>
        <v>0.40572305330632485</v>
      </c>
      <c r="T86" s="36">
        <f>+('C'!P52/D!T$60)*1000</f>
        <v>0.90145887503312583</v>
      </c>
      <c r="U86" s="36">
        <f>+('C'!Q52/D!U$60)*1000</f>
        <v>0.47211049469657079</v>
      </c>
      <c r="V86" s="36">
        <f>+('C'!R52/D!V$60)*1000</f>
        <v>0.57413480634623859</v>
      </c>
      <c r="W86" s="36">
        <f>+('C'!S52/D!W$60)*1000</f>
        <v>0.64853926153225205</v>
      </c>
      <c r="X86" s="36">
        <f>+('C'!T52/D!X$60)*1000</f>
        <v>0.43616362317918683</v>
      </c>
      <c r="Y86" s="36">
        <f>+('C'!U52/D!Y$60)*1000</f>
        <v>0.63262348062247353</v>
      </c>
      <c r="Z86" s="36">
        <f>+('C'!V52/D!Z$60)*1000</f>
        <v>1.4786720018291597</v>
      </c>
      <c r="AA86" s="36">
        <f>+('C'!W52/D!AA$60)*1000</f>
        <v>0.57404677252239833</v>
      </c>
      <c r="AB86" s="36">
        <f>+('C'!X52/D!AB$60)*1000</f>
        <v>1.2317504956340739</v>
      </c>
      <c r="AC86" s="36">
        <f>+('C'!Y52/D!AC$60)*1000</f>
        <v>1.4351279448871725</v>
      </c>
    </row>
    <row r="87" spans="6:29" x14ac:dyDescent="0.25">
      <c r="F87" s="172" t="s">
        <v>23</v>
      </c>
      <c r="G87" s="173"/>
      <c r="H87" s="36">
        <f>+('C'!D53/D!H$60)*1000</f>
        <v>-0.38789084191089579</v>
      </c>
      <c r="I87" s="36">
        <f>+('C'!E53/D!I$60)*1000</f>
        <v>-0.60036975889229927</v>
      </c>
      <c r="J87" s="36">
        <f>+('C'!F53/D!J$60)*1000</f>
        <v>-0.58389637705716202</v>
      </c>
      <c r="K87" s="36">
        <f>+('C'!G53/D!K$60)*1000</f>
        <v>-0.42226471129266152</v>
      </c>
      <c r="L87" s="36">
        <f>+('C'!H53/D!L$60)*1000</f>
        <v>-0.6742201352210444</v>
      </c>
      <c r="M87" s="36">
        <f>+('C'!I53/D!M$60)*1000</f>
        <v>-0.7256122466883016</v>
      </c>
      <c r="N87" s="36">
        <f>+('C'!J53/D!N$60)*1000</f>
        <v>-0.78127602307283273</v>
      </c>
      <c r="O87" s="36">
        <f>+('C'!K53/D!O$60)*1000</f>
        <v>-0.86757692403732545</v>
      </c>
      <c r="P87" s="36">
        <f>+('C'!L53/D!P$60)*1000</f>
        <v>-0.90883156735153203</v>
      </c>
      <c r="Q87" s="36">
        <f>+('C'!M53/D!Q$60)*1000</f>
        <v>-0.78878951760587945</v>
      </c>
      <c r="R87" s="36">
        <f>+('C'!N53/D!R$60)*1000</f>
        <v>-1.7216354176420621</v>
      </c>
      <c r="S87" s="36">
        <f>+('C'!O53/D!S$60)*1000</f>
        <v>-3.3473663383891372</v>
      </c>
      <c r="T87" s="36">
        <f>+('C'!P53/D!T$60)*1000</f>
        <v>-4.5111692192276864</v>
      </c>
      <c r="U87" s="36">
        <f>+('C'!Q53/D!U$60)*1000</f>
        <v>-3.5740178538025127</v>
      </c>
      <c r="V87" s="36">
        <f>+('C'!R53/D!V$60)*1000</f>
        <v>-3.119171702813448</v>
      </c>
      <c r="W87" s="36">
        <f>+('C'!S53/D!W$60)*1000</f>
        <v>-3.6616410952031551</v>
      </c>
      <c r="X87" s="36">
        <f>+('C'!T53/D!X$60)*1000</f>
        <v>-4.3566710894074205</v>
      </c>
      <c r="Y87" s="36">
        <f>+('C'!U53/D!Y$60)*1000</f>
        <v>-4.2658646055994849</v>
      </c>
      <c r="Z87" s="36">
        <f>+('C'!V53/D!Z$60)*1000</f>
        <v>-4.5902636503158911</v>
      </c>
      <c r="AA87" s="36">
        <f>+('C'!W53/D!AA$60)*1000</f>
        <v>-4.0481328994231793</v>
      </c>
      <c r="AB87" s="36">
        <f>+('C'!X53/D!AB$60)*1000</f>
        <v>-2.6900534931090454</v>
      </c>
      <c r="AC87" s="36">
        <f>+('C'!Y53/D!AC$60)*1000</f>
        <v>-2.8643621357541562</v>
      </c>
    </row>
    <row r="88" spans="6:29" x14ac:dyDescent="0.25">
      <c r="F88" s="176" t="s">
        <v>24</v>
      </c>
      <c r="G88" s="177"/>
      <c r="H88" s="36">
        <f>+('C'!D54/D!H$60)*1000</f>
        <v>-0.59376800668997565</v>
      </c>
      <c r="I88" s="36">
        <f>+('C'!E54/D!I$60)*1000</f>
        <v>-0.45426632044457232</v>
      </c>
      <c r="J88" s="36">
        <f>+('C'!F54/D!J$60)*1000</f>
        <v>-0.62600221127143829</v>
      </c>
      <c r="K88" s="36">
        <f>+('C'!G54/D!K$60)*1000</f>
        <v>-0.34047669310504142</v>
      </c>
      <c r="L88" s="36">
        <f>+('C'!H54/D!L$60)*1000</f>
        <v>-0.31651873692544502</v>
      </c>
      <c r="M88" s="36">
        <f>+('C'!I54/D!M$60)*1000</f>
        <v>-0.42713206414314159</v>
      </c>
      <c r="N88" s="36">
        <f>+('C'!J54/D!N$60)*1000</f>
        <v>-0.57151590938899421</v>
      </c>
      <c r="O88" s="36">
        <f>+('C'!K54/D!O$60)*1000</f>
        <v>-0.74542261352512718</v>
      </c>
      <c r="P88" s="36">
        <f>+('C'!L54/D!P$60)*1000</f>
        <v>-0.90816705858800439</v>
      </c>
      <c r="Q88" s="36">
        <f>+('C'!M54/D!Q$60)*1000</f>
        <v>-0.92687999800984167</v>
      </c>
      <c r="R88" s="36">
        <f>+('C'!N54/D!R$60)*1000</f>
        <v>-0.70143069746845499</v>
      </c>
      <c r="S88" s="36">
        <f>+('C'!O54/D!S$60)*1000</f>
        <v>-0.98369472613389763</v>
      </c>
      <c r="T88" s="36">
        <f>+('C'!P54/D!T$60)*1000</f>
        <v>-1.5583833324656042</v>
      </c>
      <c r="U88" s="36">
        <f>+('C'!Q54/D!U$60)*1000</f>
        <v>-0.80225536137458942</v>
      </c>
      <c r="V88" s="36">
        <f>+('C'!R54/D!V$60)*1000</f>
        <v>-0.18922545609899349</v>
      </c>
      <c r="W88" s="36">
        <f>+('C'!S54/D!W$60)*1000</f>
        <v>9.6977748686957924E-2</v>
      </c>
      <c r="X88" s="36">
        <f>+('C'!T54/D!X$60)*1000</f>
        <v>-0.35146159698506235</v>
      </c>
      <c r="Y88" s="36">
        <f>+('C'!U54/D!Y$60)*1000</f>
        <v>-0.23623399195862299</v>
      </c>
      <c r="Z88" s="36">
        <f>+('C'!V54/D!Z$60)*1000</f>
        <v>0.78180729227204415</v>
      </c>
      <c r="AA88" s="36">
        <f>+('C'!W54/D!AA$60)*1000</f>
        <v>0.14405544634740619</v>
      </c>
      <c r="AB88" s="36">
        <f>+('C'!X54/D!AB$60)*1000</f>
        <v>0.93972828268044539</v>
      </c>
      <c r="AC88" s="36">
        <f>+('C'!Y54/D!AC$60)*1000</f>
        <v>0.88843352388998464</v>
      </c>
    </row>
    <row r="89" spans="6:29" x14ac:dyDescent="0.25">
      <c r="F89" s="172" t="s">
        <v>25</v>
      </c>
      <c r="G89" s="173"/>
      <c r="H89" s="36">
        <f>+('C'!D55/D!H$60)*1000</f>
        <v>0.43113315733078167</v>
      </c>
      <c r="I89" s="36">
        <f>+('C'!E55/D!I$60)*1000</f>
        <v>0.49220711331418349</v>
      </c>
      <c r="J89" s="36">
        <f>+('C'!F55/D!J$60)*1000</f>
        <v>0.49193568195790777</v>
      </c>
      <c r="K89" s="36">
        <f>+('C'!G55/D!K$60)*1000</f>
        <v>0.46280731828968097</v>
      </c>
      <c r="L89" s="36">
        <f>+('C'!H55/D!L$60)*1000</f>
        <v>0.48978402095019585</v>
      </c>
      <c r="M89" s="36">
        <f>+('C'!I55/D!M$60)*1000</f>
        <v>0.42924778095295507</v>
      </c>
      <c r="N89" s="36">
        <f>+('C'!J55/D!N$60)*1000</f>
        <v>0.44445080126715791</v>
      </c>
      <c r="O89" s="36">
        <f>+('C'!K55/D!O$60)*1000</f>
        <v>0.44398938135766947</v>
      </c>
      <c r="P89" s="36">
        <f>+('C'!L55/D!P$60)*1000</f>
        <v>0.35272107963306804</v>
      </c>
      <c r="Q89" s="36">
        <f>+('C'!M55/D!Q$60)*1000</f>
        <v>0.61142808279049088</v>
      </c>
      <c r="R89" s="36">
        <f>+('C'!N55/D!R$60)*1000</f>
        <v>0.5310553445074625</v>
      </c>
      <c r="S89" s="36">
        <f>+('C'!O55/D!S$60)*1000</f>
        <v>0.60918782666599947</v>
      </c>
      <c r="T89" s="36">
        <f>+('C'!P55/D!T$60)*1000</f>
        <v>0.52890961259777569</v>
      </c>
      <c r="U89" s="36">
        <f>+('C'!Q55/D!U$60)*1000</f>
        <v>0.58185708908703748</v>
      </c>
      <c r="V89" s="36">
        <f>+('C'!R55/D!V$60)*1000</f>
        <v>0.39129224164824911</v>
      </c>
      <c r="W89" s="36">
        <f>+('C'!S55/D!W$60)*1000</f>
        <v>0.66550762142760966</v>
      </c>
      <c r="X89" s="36">
        <f>+('C'!T55/D!X$60)*1000</f>
        <v>0.60636442478891284</v>
      </c>
      <c r="Y89" s="36">
        <f>+('C'!U55/D!Y$60)*1000</f>
        <v>0.77077977390451213</v>
      </c>
      <c r="Z89" s="36">
        <f>+('C'!V55/D!Z$60)*1000</f>
        <v>0.61453796197282284</v>
      </c>
      <c r="AA89" s="36">
        <f>+('C'!W55/D!AA$60)*1000</f>
        <v>0.76996095425461064</v>
      </c>
      <c r="AB89" s="36">
        <f>+('C'!X55/D!AB$60)*1000</f>
        <v>0.89728773309686305</v>
      </c>
      <c r="AC89" s="36">
        <f>+('C'!Y55/D!AC$60)*1000</f>
        <v>0.87160873286596363</v>
      </c>
    </row>
    <row r="90" spans="6:29" ht="15.75" thickBot="1" x14ac:dyDescent="0.3">
      <c r="F90" s="174" t="s">
        <v>26</v>
      </c>
      <c r="G90" s="175"/>
      <c r="H90" s="217">
        <f>+('C'!D56/D!H$60)*1000</f>
        <v>-2.6686461616435275E-8</v>
      </c>
      <c r="I90" s="217">
        <f>+('C'!E56/D!I$60)*1000</f>
        <v>-5.2537495353715253E-8</v>
      </c>
      <c r="J90" s="217">
        <f>+('C'!F56/D!J$60)*1000</f>
        <v>-3.2609744187052332E-4</v>
      </c>
      <c r="K90" s="217">
        <f>+('C'!G56/D!K$60)*1000</f>
        <v>-7.1308888402074535E-4</v>
      </c>
      <c r="L90" s="217">
        <f>+('C'!H56/D!L$60)*1000</f>
        <v>5.0338782523321077E-8</v>
      </c>
      <c r="M90" s="217">
        <f>+('C'!I56/D!M$60)*1000</f>
        <v>0</v>
      </c>
      <c r="N90" s="217">
        <f>+('C'!J56/D!N$60)*1000</f>
        <v>-1.5867282870653149E-4</v>
      </c>
      <c r="O90" s="217">
        <f>+('C'!K56/D!O$60)*1000</f>
        <v>-1.3449209200823136E-3</v>
      </c>
      <c r="P90" s="217">
        <f>+('C'!L56/D!P$60)*1000</f>
        <v>-1.4019942527124748E-3</v>
      </c>
      <c r="Q90" s="217">
        <f>+('C'!M56/D!Q$60)*1000</f>
        <v>-1.9843756995912695E-3</v>
      </c>
      <c r="R90" s="217">
        <f>+('C'!N56/D!R$60)*1000</f>
        <v>-9.731025910106818E-4</v>
      </c>
      <c r="S90" s="217">
        <f>+('C'!O56/D!S$60)*1000</f>
        <v>-7.548964017749085E-4</v>
      </c>
      <c r="T90" s="217">
        <f>+('C'!P56/D!T$60)*1000</f>
        <v>-4.160750686668763E-3</v>
      </c>
      <c r="U90" s="217">
        <f>+('C'!Q56/D!U$60)*1000</f>
        <v>-2.9053468519046311E-3</v>
      </c>
      <c r="V90" s="217">
        <f>+('C'!R56/D!V$60)*1000</f>
        <v>7.8236802591939237E-4</v>
      </c>
      <c r="W90" s="217">
        <f>+('C'!S56/D!W$60)*1000</f>
        <v>-1.794149557596483E-3</v>
      </c>
      <c r="X90" s="217">
        <f>+('C'!T56/D!X$60)*1000</f>
        <v>1.4186245201690384E-4</v>
      </c>
      <c r="Y90" s="217">
        <f>+('C'!U56/D!Y$60)*1000</f>
        <v>-2.4101675883316117E-3</v>
      </c>
      <c r="Z90" s="217">
        <f>+('C'!V56/D!Z$60)*1000</f>
        <v>3.1493966533753062E-3</v>
      </c>
      <c r="AA90" s="217">
        <f>+('C'!W56/D!AA$60)*1000</f>
        <v>4.6299145267045922E-4</v>
      </c>
      <c r="AB90" s="217">
        <f>+('C'!X56/D!AB$60)*1000</f>
        <v>1.5204320109751598E-4</v>
      </c>
      <c r="AC90" s="217">
        <f>+('C'!Y56/D!AC$60)*1000</f>
        <v>4.4560659139092247E-3</v>
      </c>
    </row>
    <row r="91" spans="6:29" x14ac:dyDescent="0.25">
      <c r="F91" s="1" t="s">
        <v>60</v>
      </c>
    </row>
    <row r="92" spans="6:29" ht="19.5" thickBot="1" x14ac:dyDescent="0.3">
      <c r="G92" s="213" t="s">
        <v>43</v>
      </c>
      <c r="H92" s="213"/>
      <c r="I92" s="213"/>
      <c r="J92" s="213"/>
      <c r="K92" s="213"/>
      <c r="L92" s="213"/>
      <c r="M92" s="213"/>
      <c r="N92" s="213"/>
      <c r="O92" s="213"/>
      <c r="P92" s="213"/>
      <c r="Q92" s="213"/>
      <c r="R92" s="213"/>
      <c r="S92" s="213"/>
      <c r="T92" s="213"/>
      <c r="U92" s="213"/>
      <c r="V92" s="213"/>
      <c r="W92" s="213"/>
      <c r="X92" s="213"/>
      <c r="Y92" s="213"/>
      <c r="Z92" s="213"/>
      <c r="AA92" s="213"/>
      <c r="AB92" s="213"/>
      <c r="AC92" s="213"/>
    </row>
    <row r="93" spans="6:29" ht="15.75" thickBot="1" x14ac:dyDescent="0.3">
      <c r="G93" s="61" t="s">
        <v>40</v>
      </c>
      <c r="H93" s="62">
        <v>1995</v>
      </c>
      <c r="I93" s="61">
        <v>1996</v>
      </c>
      <c r="J93" s="62">
        <v>1997</v>
      </c>
      <c r="K93" s="63">
        <v>1998</v>
      </c>
      <c r="L93" s="62">
        <v>1999</v>
      </c>
      <c r="M93" s="63">
        <v>2000</v>
      </c>
      <c r="N93" s="62">
        <v>2001</v>
      </c>
      <c r="O93" s="63">
        <v>2002</v>
      </c>
      <c r="P93" s="62">
        <v>2003</v>
      </c>
      <c r="Q93" s="63">
        <v>2004</v>
      </c>
      <c r="R93" s="62">
        <v>2005</v>
      </c>
      <c r="S93" s="63">
        <v>2006</v>
      </c>
      <c r="T93" s="62">
        <v>2007</v>
      </c>
      <c r="U93" s="63">
        <v>2008</v>
      </c>
      <c r="V93" s="62">
        <v>2009</v>
      </c>
      <c r="W93" s="63">
        <v>2010</v>
      </c>
      <c r="X93" s="62">
        <v>2011</v>
      </c>
      <c r="Y93" s="63">
        <v>2012</v>
      </c>
      <c r="Z93" s="62">
        <v>2013</v>
      </c>
      <c r="AA93" s="63">
        <v>2014</v>
      </c>
      <c r="AB93" s="62">
        <v>2015</v>
      </c>
      <c r="AC93" s="64">
        <v>2016</v>
      </c>
    </row>
    <row r="94" spans="6:29" ht="15.75" thickBot="1" x14ac:dyDescent="0.3">
      <c r="G94" s="65" t="s">
        <v>39</v>
      </c>
      <c r="H94" s="66">
        <v>92507.279383038709</v>
      </c>
      <c r="I94" s="67">
        <v>97160.10927780866</v>
      </c>
      <c r="J94" s="67">
        <v>106659.50827125496</v>
      </c>
      <c r="K94" s="67">
        <v>98443.739941166394</v>
      </c>
      <c r="L94" s="67">
        <v>86186.158684768496</v>
      </c>
      <c r="M94" s="67">
        <v>99886.577330727116</v>
      </c>
      <c r="N94" s="67">
        <v>98203.546156310229</v>
      </c>
      <c r="O94" s="67">
        <v>97933.391976083032</v>
      </c>
      <c r="P94" s="67">
        <v>94684.584162772982</v>
      </c>
      <c r="Q94" s="67">
        <v>117074.86382185014</v>
      </c>
      <c r="R94" s="67">
        <v>146566.26483701423</v>
      </c>
      <c r="S94" s="67">
        <v>162590.14609641433</v>
      </c>
      <c r="T94" s="67">
        <v>207416.49464237897</v>
      </c>
      <c r="U94" s="67">
        <v>243982.43787084011</v>
      </c>
      <c r="V94" s="67">
        <v>233821.6705442575</v>
      </c>
      <c r="W94" s="67">
        <v>287018.18463752925</v>
      </c>
      <c r="X94" s="67">
        <v>335415.15670218616</v>
      </c>
      <c r="Y94" s="67">
        <v>369659.70037551981</v>
      </c>
      <c r="Z94" s="67">
        <v>380191.88186037209</v>
      </c>
      <c r="AA94" s="67">
        <v>378195.71671426593</v>
      </c>
      <c r="AB94" s="67">
        <v>291519.59153295099</v>
      </c>
      <c r="AC94" s="67">
        <v>282462.5488892601</v>
      </c>
    </row>
    <row r="95" spans="6:29" x14ac:dyDescent="0.25">
      <c r="G95" s="2" t="s">
        <v>45</v>
      </c>
      <c r="H95" s="79" t="s">
        <v>44</v>
      </c>
      <c r="Y95" s="78"/>
      <c r="Z95" s="78"/>
      <c r="AA95" s="78"/>
      <c r="AB95" s="78"/>
    </row>
    <row r="96" spans="6:29" ht="15.75" thickBot="1" x14ac:dyDescent="0.3"/>
    <row r="97" spans="6:29" ht="15.75" thickBot="1" x14ac:dyDescent="0.3">
      <c r="F97" s="8" t="s">
        <v>15</v>
      </c>
      <c r="G97" s="9"/>
      <c r="H97" s="18">
        <v>1995</v>
      </c>
      <c r="I97" s="10">
        <v>1996</v>
      </c>
      <c r="J97" s="18">
        <v>1997</v>
      </c>
      <c r="K97" s="10">
        <v>1998</v>
      </c>
      <c r="L97" s="18">
        <v>1999</v>
      </c>
      <c r="M97" s="10">
        <v>2000</v>
      </c>
      <c r="N97" s="18">
        <v>2001</v>
      </c>
      <c r="O97" s="10">
        <v>2002</v>
      </c>
      <c r="P97" s="18">
        <v>2003</v>
      </c>
      <c r="Q97" s="10">
        <v>2004</v>
      </c>
      <c r="R97" s="18">
        <v>2005</v>
      </c>
      <c r="S97" s="10">
        <v>2006</v>
      </c>
      <c r="T97" s="18">
        <v>2007</v>
      </c>
      <c r="U97" s="10">
        <v>2008</v>
      </c>
      <c r="V97" s="18">
        <v>2009</v>
      </c>
      <c r="W97" s="10">
        <v>2010</v>
      </c>
      <c r="X97" s="18">
        <v>2011</v>
      </c>
      <c r="Y97" s="10">
        <v>2012</v>
      </c>
      <c r="Z97" s="18">
        <v>2013</v>
      </c>
      <c r="AA97" s="10">
        <v>2014</v>
      </c>
      <c r="AB97" s="18">
        <v>2015</v>
      </c>
      <c r="AC97" s="11">
        <v>2016</v>
      </c>
    </row>
    <row r="98" spans="6:29" ht="15.75" thickBot="1" x14ac:dyDescent="0.3">
      <c r="F98" s="149" t="s">
        <v>27</v>
      </c>
      <c r="G98" s="150"/>
      <c r="H98" s="69">
        <f>+A!D46/(D!H$94)</f>
        <v>1.4975829894031123</v>
      </c>
      <c r="I98" s="69">
        <f>+A!E46/(D!I$94)</f>
        <v>1.8771120921501026</v>
      </c>
      <c r="J98" s="69">
        <f>+A!F46/(D!J$94)</f>
        <v>1.8209885564636941</v>
      </c>
      <c r="K98" s="69">
        <f>+A!G46/(D!K$94)</f>
        <v>1.618891440890454</v>
      </c>
      <c r="L98" s="69">
        <f>+A!H46/(D!L$94)</f>
        <v>1.767920816117404</v>
      </c>
      <c r="M98" s="69">
        <f>+A!I46/(D!M$94)</f>
        <v>1.9158885819699649</v>
      </c>
      <c r="N98" s="69">
        <f>+A!J46/(D!N$94)</f>
        <v>1.710641138484035</v>
      </c>
      <c r="O98" s="69">
        <f>+A!K46/(D!O$94)</f>
        <v>1.7513659083909536</v>
      </c>
      <c r="P98" s="69">
        <f>+A!L46/(D!P$94)</f>
        <v>1.9876655916496582</v>
      </c>
      <c r="Q98" s="69">
        <f>+A!M46/(D!Q$94)</f>
        <v>2.1724945705427392</v>
      </c>
      <c r="R98" s="69">
        <f>+A!N46/(D!R$94)</f>
        <v>2.0207521446313299</v>
      </c>
      <c r="S98" s="69">
        <f>+A!O46/(D!S$94)</f>
        <v>1.5914865642998923</v>
      </c>
      <c r="T98" s="69">
        <f>+A!P46/(D!T$94)</f>
        <v>1.8119611492229459</v>
      </c>
      <c r="U98" s="69">
        <f>+A!Q46/(D!U$94)</f>
        <v>3.4791660268980866</v>
      </c>
      <c r="V98" s="69">
        <f>+A!R46/(D!V$94)</f>
        <v>2.6818584160329468</v>
      </c>
      <c r="W98" s="69">
        <f>+A!S46/(D!W$94)</f>
        <v>3.1598154909429894</v>
      </c>
      <c r="X98" s="69">
        <f>+A!T46/(D!X$94)</f>
        <v>6.5739619213386256</v>
      </c>
      <c r="Y98" s="69">
        <f>+A!U46/(D!Y$94)</f>
        <v>5.9222586307787255</v>
      </c>
      <c r="Z98" s="69">
        <f>+A!V46/(D!Z$94)</f>
        <v>4.1337885998765023</v>
      </c>
      <c r="AA98" s="69">
        <f>+A!W46/(D!AA$94)</f>
        <v>2.6147357500273309</v>
      </c>
      <c r="AB98" s="69">
        <f>+A!X46/(D!AB$94)</f>
        <v>2.5272707749273997</v>
      </c>
      <c r="AC98" s="69">
        <f>+A!Y46/(D!AC$94)</f>
        <v>2.3721658486580228</v>
      </c>
    </row>
    <row r="99" spans="6:29" x14ac:dyDescent="0.25">
      <c r="F99" s="172" t="s">
        <v>17</v>
      </c>
      <c r="G99" s="173"/>
      <c r="H99" s="71">
        <f>+A!D47/(D!H$94)</f>
        <v>2.4949150114376512E-2</v>
      </c>
      <c r="I99" s="71">
        <f>+A!E47/(D!I$94)</f>
        <v>3.3212508960578438E-2</v>
      </c>
      <c r="J99" s="71">
        <f>+A!F47/(D!J$94)</f>
        <v>0.15048889930355894</v>
      </c>
      <c r="K99" s="71">
        <f>+A!G47/(D!K$94)</f>
        <v>8.7553967424958815E-2</v>
      </c>
      <c r="L99" s="71">
        <f>+A!H47/(D!L$94)</f>
        <v>0.16484715430890726</v>
      </c>
      <c r="M99" s="71">
        <f>+A!I47/(D!M$94)</f>
        <v>0.20741333373955528</v>
      </c>
      <c r="N99" s="71">
        <f>+A!J47/(D!N$94)</f>
        <v>0.17230742332936316</v>
      </c>
      <c r="O99" s="71">
        <f>+A!K47/(D!O$94)</f>
        <v>0.28682130204230949</v>
      </c>
      <c r="P99" s="71">
        <f>+A!L47/(D!P$94)</f>
        <v>0.28113199456248661</v>
      </c>
      <c r="Q99" s="71">
        <f>+A!M47/(D!Q$94)</f>
        <v>0.34342136037997417</v>
      </c>
      <c r="R99" s="71">
        <f>+A!N47/(D!R$94)</f>
        <v>0.26821397163743693</v>
      </c>
      <c r="S99" s="71">
        <f>+A!O47/(D!S$94)</f>
        <v>0.30248077869883033</v>
      </c>
      <c r="T99" s="71">
        <f>+A!P47/(D!T$94)</f>
        <v>0.28025287526059256</v>
      </c>
      <c r="U99" s="71">
        <f>+A!Q47/(D!U$94)</f>
        <v>0.25992476570617701</v>
      </c>
      <c r="V99" s="71">
        <f>+A!R47/(D!V$94)</f>
        <v>0.34636574878405341</v>
      </c>
      <c r="W99" s="71">
        <f>+A!S47/(D!W$94)</f>
        <v>0.45384832729155034</v>
      </c>
      <c r="X99" s="71">
        <f>+A!T47/(D!X$94)</f>
        <v>0.55599111809244162</v>
      </c>
      <c r="Y99" s="71">
        <f>+A!U47/(D!Y$94)</f>
        <v>0.45568969738621629</v>
      </c>
      <c r="Z99" s="71">
        <f>+A!V47/(D!Z$94)</f>
        <v>0.25054667799293862</v>
      </c>
      <c r="AA99" s="71">
        <f>+A!W47/(D!AA$94)</f>
        <v>0.30432899663683172</v>
      </c>
      <c r="AB99" s="71">
        <f>+A!X47/(D!AB$94)</f>
        <v>0.31368623809855922</v>
      </c>
      <c r="AC99" s="71">
        <f>+A!Y47/(D!AC$94)</f>
        <v>0.18795716886635599</v>
      </c>
    </row>
    <row r="100" spans="6:29" x14ac:dyDescent="0.25">
      <c r="F100" s="176" t="s">
        <v>18</v>
      </c>
      <c r="G100" s="177"/>
      <c r="H100" s="72">
        <f>+A!D48/(D!H$94)</f>
        <v>4.2266944029454423E-4</v>
      </c>
      <c r="I100" s="72">
        <f>+A!E48/(D!I$94)</f>
        <v>6.4059211607140091E-4</v>
      </c>
      <c r="J100" s="72">
        <f>+A!F48/(D!J$94)</f>
        <v>5.4568037058619746E-4</v>
      </c>
      <c r="K100" s="72">
        <f>+A!G48/(D!K$94)</f>
        <v>9.0008872126308356E-3</v>
      </c>
      <c r="L100" s="72">
        <f>+A!H48/(D!L$94)</f>
        <v>6.4639961741148619E-3</v>
      </c>
      <c r="M100" s="72">
        <f>+A!I48/(D!M$94)</f>
        <v>6.1963380520157684E-3</v>
      </c>
      <c r="N100" s="72">
        <f>+A!J48/(D!N$94)</f>
        <v>2.7689427789826036E-4</v>
      </c>
      <c r="O100" s="72">
        <f>+A!K48/(D!O$94)</f>
        <v>2.9263971584890117E-3</v>
      </c>
      <c r="P100" s="72">
        <f>+A!L48/(D!P$94)</f>
        <v>5.1047380550257957E-4</v>
      </c>
      <c r="Q100" s="72">
        <f>+A!M48/(D!Q$94)</f>
        <v>1.4293247460414218E-3</v>
      </c>
      <c r="R100" s="72">
        <f>+A!N48/(D!R$94)</f>
        <v>2.8299145131469084E-3</v>
      </c>
      <c r="S100" s="72">
        <f>+A!O48/(D!S$94)</f>
        <v>3.7891349186356788E-3</v>
      </c>
      <c r="T100" s="72">
        <f>+A!P48/(D!T$94)</f>
        <v>2.8967657612570512E-3</v>
      </c>
      <c r="U100" s="72">
        <f>+A!Q48/(D!U$94)</f>
        <v>7.2744170256203557E-4</v>
      </c>
      <c r="V100" s="72">
        <f>+A!R48/(D!V$94)</f>
        <v>6.2233752612103112E-4</v>
      </c>
      <c r="W100" s="72">
        <f>+A!S48/(D!W$94)</f>
        <v>1.3315393255749423E-3</v>
      </c>
      <c r="X100" s="72">
        <f>+A!T48/(D!X$94)</f>
        <v>3.497021457028137E-3</v>
      </c>
      <c r="Y100" s="72">
        <f>+A!U48/(D!Y$94)</f>
        <v>1.4044130303428128E-2</v>
      </c>
      <c r="Z100" s="72">
        <f>+A!V48/(D!Z$94)</f>
        <v>1.4126222195276686E-2</v>
      </c>
      <c r="AA100" s="72">
        <f>+A!W48/(D!AA$94)</f>
        <v>2.566061319867383E-2</v>
      </c>
      <c r="AB100" s="72">
        <f>+A!X48/(D!AB$94)</f>
        <v>4.9689909085793529E-2</v>
      </c>
      <c r="AC100" s="72">
        <f>+A!Y48/(D!AC$94)</f>
        <v>3.9453513550106345E-2</v>
      </c>
    </row>
    <row r="101" spans="6:29" x14ac:dyDescent="0.25">
      <c r="F101" s="172" t="s">
        <v>19</v>
      </c>
      <c r="G101" s="173"/>
      <c r="H101" s="72">
        <f>+A!D49/(D!H$94)</f>
        <v>1.0986519188308824E-2</v>
      </c>
      <c r="I101" s="72">
        <f>+A!E49/(D!I$94)</f>
        <v>5.7333303157083865E-3</v>
      </c>
      <c r="J101" s="72">
        <f>+A!F49/(D!J$94)</f>
        <v>8.3615986465254925E-3</v>
      </c>
      <c r="K101" s="72">
        <f>+A!G49/(D!K$94)</f>
        <v>9.7464399521332516E-3</v>
      </c>
      <c r="L101" s="72">
        <f>+A!H49/(D!L$94)</f>
        <v>5.033023940498006E-3</v>
      </c>
      <c r="M101" s="72">
        <f>+A!I49/(D!M$94)</f>
        <v>7.0149365282581484E-3</v>
      </c>
      <c r="N101" s="72">
        <f>+A!J49/(D!N$94)</f>
        <v>8.4245022952955714E-3</v>
      </c>
      <c r="O101" s="72">
        <f>+A!K49/(D!O$94)</f>
        <v>5.4448844182812036E-3</v>
      </c>
      <c r="P101" s="72">
        <f>+A!L49/(D!P$94)</f>
        <v>5.0690933930162118E-3</v>
      </c>
      <c r="Q101" s="72">
        <f>+A!M49/(D!Q$94)</f>
        <v>4.03252230742197E-3</v>
      </c>
      <c r="R101" s="72">
        <f>+A!N49/(D!R$94)</f>
        <v>2.6084447224273563E-3</v>
      </c>
      <c r="S101" s="72">
        <f>+A!O49/(D!S$94)</f>
        <v>2.2751009755575696E-3</v>
      </c>
      <c r="T101" s="72">
        <f>+A!P49/(D!T$94)</f>
        <v>6.4034106944580007E-3</v>
      </c>
      <c r="U101" s="72">
        <f>+A!Q49/(D!U$94)</f>
        <v>8.2320351314107646E-3</v>
      </c>
      <c r="V101" s="72">
        <f>+A!R49/(D!V$94)</f>
        <v>3.305061494946963E-3</v>
      </c>
      <c r="W101" s="72">
        <f>+A!S49/(D!W$94)</f>
        <v>3.7534451043947409E-3</v>
      </c>
      <c r="X101" s="72">
        <f>+A!T49/(D!X$94)</f>
        <v>2.7296053314994177E-2</v>
      </c>
      <c r="Y101" s="72">
        <f>+A!U49/(D!Y$94)</f>
        <v>2.3649380744287758E-2</v>
      </c>
      <c r="Z101" s="72">
        <f>+A!V49/(D!Z$94)</f>
        <v>1.9915091198030109E-2</v>
      </c>
      <c r="AA101" s="72">
        <f>+A!W49/(D!AA$94)</f>
        <v>2.116951526991738E-2</v>
      </c>
      <c r="AB101" s="72">
        <f>+A!X49/(D!AB$94)</f>
        <v>2.6251669603944892E-2</v>
      </c>
      <c r="AC101" s="72">
        <f>+A!Y49/(D!AC$94)</f>
        <v>3.6153529167520321E-2</v>
      </c>
    </row>
    <row r="102" spans="6:29" x14ac:dyDescent="0.25">
      <c r="F102" s="176" t="s">
        <v>20</v>
      </c>
      <c r="G102" s="177"/>
      <c r="H102" s="72">
        <f>+A!D50/(D!H$94)</f>
        <v>1.3954491026104982E-2</v>
      </c>
      <c r="I102" s="72">
        <f>+A!E50/(D!I$94)</f>
        <v>0.27210816451848563</v>
      </c>
      <c r="J102" s="72">
        <f>+A!F50/(D!J$94)</f>
        <v>8.0843697292047753E-2</v>
      </c>
      <c r="K102" s="72">
        <f>+A!G50/(D!K$94)</f>
        <v>2.5498188117397312E-2</v>
      </c>
      <c r="L102" s="72">
        <f>+A!H50/(D!L$94)</f>
        <v>0.18814593024512816</v>
      </c>
      <c r="M102" s="72">
        <f>+A!I50/(D!M$94)</f>
        <v>0.23596301555073443</v>
      </c>
      <c r="N102" s="72">
        <f>+A!J50/(D!N$94)</f>
        <v>3.2643953558432769E-2</v>
      </c>
      <c r="O102" s="72">
        <f>+A!K50/(D!O$94)</f>
        <v>0.12135540044301184</v>
      </c>
      <c r="P102" s="72">
        <f>+A!L50/(D!P$94)</f>
        <v>0.22316546232779239</v>
      </c>
      <c r="Q102" s="72">
        <f>+A!M50/(D!Q$94)</f>
        <v>0.25896755298502872</v>
      </c>
      <c r="R102" s="72">
        <f>+A!N50/(D!R$94)</f>
        <v>0.5082673498082273</v>
      </c>
      <c r="S102" s="72">
        <f>+A!O50/(D!S$94)</f>
        <v>0.1340981450811356</v>
      </c>
      <c r="T102" s="72">
        <f>+A!P50/(D!T$94)</f>
        <v>0.48384551177105428</v>
      </c>
      <c r="U102" s="72">
        <f>+A!Q50/(D!U$94)</f>
        <v>2.138915733255613</v>
      </c>
      <c r="V102" s="72">
        <f>+A!R50/(D!V$94)</f>
        <v>1.3938394813508619</v>
      </c>
      <c r="W102" s="72">
        <f>+A!S50/(D!W$94)</f>
        <v>1.6834187200026716</v>
      </c>
      <c r="X102" s="72">
        <f>+A!T50/(D!X$94)</f>
        <v>4.9820295076400418</v>
      </c>
      <c r="Y102" s="72">
        <f>+A!U50/(D!Y$94)</f>
        <v>4.5380301106555025</v>
      </c>
      <c r="Z102" s="72">
        <f>+A!V50/(D!Z$94)</f>
        <v>2.8917500937165435</v>
      </c>
      <c r="AA102" s="72">
        <f>+A!W50/(D!AA$94)</f>
        <v>1.428912259226587</v>
      </c>
      <c r="AB102" s="72">
        <f>+A!X50/(D!AB$94)</f>
        <v>0.94630847810040997</v>
      </c>
      <c r="AC102" s="72">
        <f>+A!Y50/(D!AC$94)</f>
        <v>0.93351961892611068</v>
      </c>
    </row>
    <row r="103" spans="6:29" x14ac:dyDescent="0.25">
      <c r="F103" s="172" t="s">
        <v>21</v>
      </c>
      <c r="G103" s="173"/>
      <c r="H103" s="72">
        <f>+A!D51/(D!H$94)</f>
        <v>5.4005479712724127E-4</v>
      </c>
      <c r="I103" s="72">
        <f>+A!E51/(D!I$94)</f>
        <v>5.4241910997970648E-3</v>
      </c>
      <c r="J103" s="72">
        <f>+A!F51/(D!J$94)</f>
        <v>2.2553076035962646E-4</v>
      </c>
      <c r="K103" s="72">
        <f>+A!G51/(D!K$94)</f>
        <v>1.0038525563845935E-3</v>
      </c>
      <c r="L103" s="72">
        <f>+A!H51/(D!L$94)</f>
        <v>0</v>
      </c>
      <c r="M103" s="72">
        <f>+A!I51/(D!M$94)</f>
        <v>7.4116064418623608E-4</v>
      </c>
      <c r="N103" s="72">
        <f>+A!J51/(D!N$94)</f>
        <v>7.4735590386095256E-4</v>
      </c>
      <c r="O103" s="72">
        <f>+A!K51/(D!O$94)</f>
        <v>1.261191892854726E-2</v>
      </c>
      <c r="P103" s="72">
        <f>+A!L51/(D!P$94)</f>
        <v>3.9927027545486798E-2</v>
      </c>
      <c r="Q103" s="72">
        <f>+A!M51/(D!Q$94)</f>
        <v>3.6911091407082097E-2</v>
      </c>
      <c r="R103" s="72">
        <f>+A!N51/(D!R$94)</f>
        <v>3.8317425952317172E-2</v>
      </c>
      <c r="S103" s="72">
        <f>+A!O51/(D!S$94)</f>
        <v>3.1113355399780666E-2</v>
      </c>
      <c r="T103" s="72">
        <f>+A!P51/(D!T$94)</f>
        <v>2.4241659317738095E-2</v>
      </c>
      <c r="U103" s="72">
        <f>+A!Q51/(D!U$94)</f>
        <v>3.9055757796159239E-2</v>
      </c>
      <c r="V103" s="72">
        <f>+A!R51/(D!V$94)</f>
        <v>3.0578226489262398E-2</v>
      </c>
      <c r="W103" s="72">
        <f>+A!S51/(D!W$94)</f>
        <v>3.5905728457640326E-2</v>
      </c>
      <c r="X103" s="72">
        <f>+A!T51/(D!X$94)</f>
        <v>4.8073414924170908E-2</v>
      </c>
      <c r="Y103" s="72">
        <f>+A!U51/(D!Y$94)</f>
        <v>4.4980824209695597E-2</v>
      </c>
      <c r="Z103" s="72">
        <f>+A!V51/(D!Z$94)</f>
        <v>4.8108760004289958E-2</v>
      </c>
      <c r="AA103" s="72">
        <f>+A!W51/(D!AA$94)</f>
        <v>5.7166961561160537E-2</v>
      </c>
      <c r="AB103" s="72">
        <f>+A!X51/(D!AB$94)</f>
        <v>5.562816521086885E-2</v>
      </c>
      <c r="AC103" s="72">
        <f>+A!Y51/(D!AC$94)</f>
        <v>4.4086860537685568E-2</v>
      </c>
    </row>
    <row r="104" spans="6:29" x14ac:dyDescent="0.25">
      <c r="F104" s="176" t="s">
        <v>22</v>
      </c>
      <c r="G104" s="177"/>
      <c r="H104" s="72">
        <f>+A!D52/(D!H$94)</f>
        <v>0.93961898544318401</v>
      </c>
      <c r="I104" s="72">
        <f>+A!E52/(D!I$94)</f>
        <v>0.96578904344061034</v>
      </c>
      <c r="J104" s="72">
        <f>+A!F52/(D!J$94)</f>
        <v>0.88854933363255884</v>
      </c>
      <c r="K104" s="72">
        <f>+A!G52/(D!K$94)</f>
        <v>0.80331618899548096</v>
      </c>
      <c r="L104" s="72">
        <f>+A!H52/(D!L$94)</f>
        <v>0.79158614377434888</v>
      </c>
      <c r="M104" s="72">
        <f>+A!I52/(D!M$94)</f>
        <v>0.76841962204654179</v>
      </c>
      <c r="N104" s="72">
        <f>+A!J52/(D!N$94)</f>
        <v>0.81859635569620892</v>
      </c>
      <c r="O104" s="72">
        <f>+A!K52/(D!O$94)</f>
        <v>0.72163251546785245</v>
      </c>
      <c r="P104" s="72">
        <f>+A!L52/(D!P$94)</f>
        <v>0.79766994456205131</v>
      </c>
      <c r="Q104" s="72">
        <f>+A!M52/(D!Q$94)</f>
        <v>0.79548616124564309</v>
      </c>
      <c r="R104" s="72">
        <f>+A!N52/(D!R$94)</f>
        <v>0.64315703279213288</v>
      </c>
      <c r="S104" s="72">
        <f>+A!O52/(D!S$94)</f>
        <v>0.55947739259707874</v>
      </c>
      <c r="T104" s="72">
        <f>+A!P52/(D!T$94)</f>
        <v>0.53207970846428043</v>
      </c>
      <c r="U104" s="72">
        <f>+A!Q52/(D!U$94)</f>
        <v>0.47404415665863414</v>
      </c>
      <c r="V104" s="72">
        <f>+A!R52/(D!V$94)</f>
        <v>0.40137343464166303</v>
      </c>
      <c r="W104" s="72">
        <f>+A!S52/(D!W$94)</f>
        <v>0.40510082365281908</v>
      </c>
      <c r="X104" s="72">
        <f>+A!T52/(D!X$94)</f>
        <v>0.3992597392338626</v>
      </c>
      <c r="Y104" s="72">
        <f>+A!U52/(D!Y$94)</f>
        <v>0.36415319782830868</v>
      </c>
      <c r="Z104" s="72">
        <f>+A!V52/(D!Z$94)</f>
        <v>0.39593825955306439</v>
      </c>
      <c r="AA104" s="72">
        <f>+A!W52/(D!AA$94)</f>
        <v>0.32846105735738018</v>
      </c>
      <c r="AB104" s="72">
        <f>+A!X52/(D!AB$94)</f>
        <v>0.44397139938147417</v>
      </c>
      <c r="AC104" s="72">
        <f>+A!Y52/(D!AC$94)</f>
        <v>0.46571214668027694</v>
      </c>
    </row>
    <row r="105" spans="6:29" x14ac:dyDescent="0.25">
      <c r="F105" s="172" t="s">
        <v>23</v>
      </c>
      <c r="G105" s="173"/>
      <c r="H105" s="72">
        <f>+A!D53/(D!H$94)</f>
        <v>0.24119267314752466</v>
      </c>
      <c r="I105" s="72">
        <f>+A!E53/(D!I$94)</f>
        <v>0.28758630684642433</v>
      </c>
      <c r="J105" s="72">
        <f>+A!F53/(D!J$94)</f>
        <v>0.28181991917265314</v>
      </c>
      <c r="K105" s="72">
        <f>+A!G53/(D!K$94)</f>
        <v>0.28306262050439768</v>
      </c>
      <c r="L105" s="72">
        <f>+A!H53/(D!L$94)</f>
        <v>0.26930320777948641</v>
      </c>
      <c r="M105" s="72">
        <f>+A!I53/(D!M$94)</f>
        <v>0.37105544098564819</v>
      </c>
      <c r="N105" s="72">
        <f>+A!J53/(D!N$94)</f>
        <v>0.34811143118586191</v>
      </c>
      <c r="O105" s="72">
        <f>+A!K53/(D!O$94)</f>
        <v>0.31383909389665665</v>
      </c>
      <c r="P105" s="72">
        <f>+A!L53/(D!P$94)</f>
        <v>0.37493275504036727</v>
      </c>
      <c r="Q105" s="72">
        <f>+A!M53/(D!Q$94)</f>
        <v>0.42314499784841275</v>
      </c>
      <c r="R105" s="72">
        <f>+A!N53/(D!R$94)</f>
        <v>0.31089535542624031</v>
      </c>
      <c r="S105" s="72">
        <f>+A!O53/(D!S$94)</f>
        <v>0.30151614459420878</v>
      </c>
      <c r="T105" s="72">
        <f>+A!P53/(D!T$94)</f>
        <v>0.25443751274937032</v>
      </c>
      <c r="U105" s="72">
        <f>+A!Q53/(D!U$94)</f>
        <v>0.23907072373331373</v>
      </c>
      <c r="V105" s="72">
        <f>+A!R53/(D!V$94)</f>
        <v>0.22489424473616848</v>
      </c>
      <c r="W105" s="72">
        <f>+A!S53/(D!W$94)</f>
        <v>0.24649594620406221</v>
      </c>
      <c r="X105" s="72">
        <f>+A!T53/(D!X$94)</f>
        <v>0.22749796028970759</v>
      </c>
      <c r="Y105" s="72">
        <f>+A!U53/(D!Y$94)</f>
        <v>0.19691517610941753</v>
      </c>
      <c r="Z105" s="72">
        <f>+A!V53/(D!Z$94)</f>
        <v>0.16534386187416442</v>
      </c>
      <c r="AA105" s="72">
        <f>+A!W53/(D!AA$94)</f>
        <v>0.14659714943807203</v>
      </c>
      <c r="AB105" s="72">
        <f>+A!X53/(D!AB$94)</f>
        <v>0.2045232661258746</v>
      </c>
      <c r="AC105" s="72">
        <f>+A!Y53/(D!AC$94)</f>
        <v>0.20281187798266087</v>
      </c>
    </row>
    <row r="106" spans="6:29" x14ac:dyDescent="0.25">
      <c r="F106" s="176" t="s">
        <v>24</v>
      </c>
      <c r="G106" s="177"/>
      <c r="H106" s="72">
        <f>+A!D54/(D!H$94)</f>
        <v>4.6532921827439004E-2</v>
      </c>
      <c r="I106" s="72">
        <f>+A!E54/(D!I$94)</f>
        <v>5.9001395146735601E-2</v>
      </c>
      <c r="J106" s="72">
        <f>+A!F54/(D!J$94)</f>
        <v>0.12738137668370988</v>
      </c>
      <c r="K106" s="72">
        <f>+A!G54/(D!K$94)</f>
        <v>0.15044103371987885</v>
      </c>
      <c r="L106" s="72">
        <f>+A!H54/(D!L$94)</f>
        <v>5.3037843544219192E-2</v>
      </c>
      <c r="M106" s="72">
        <f>+A!I54/(D!M$94)</f>
        <v>5.7922767549070886E-2</v>
      </c>
      <c r="N106" s="72">
        <f>+A!J54/(D!N$94)</f>
        <v>6.1375848794770885E-2</v>
      </c>
      <c r="O106" s="72">
        <f>+A!K54/(D!O$94)</f>
        <v>4.7137017383482173E-2</v>
      </c>
      <c r="P106" s="72">
        <f>+A!L54/(D!P$94)</f>
        <v>5.1906654535768981E-2</v>
      </c>
      <c r="Q106" s="72">
        <f>+A!M54/(D!Q$94)</f>
        <v>4.9018515270132124E-2</v>
      </c>
      <c r="R106" s="72">
        <f>+A!N54/(D!R$94)</f>
        <v>4.9736772702138422E-2</v>
      </c>
      <c r="S106" s="72">
        <f>+A!O54/(D!S$94)</f>
        <v>4.7518925257736683E-2</v>
      </c>
      <c r="T106" s="72">
        <f>+A!P54/(D!T$94)</f>
        <v>7.3669483356884211E-2</v>
      </c>
      <c r="U106" s="72">
        <f>+A!Q54/(D!U$94)</f>
        <v>0.16413438339852796</v>
      </c>
      <c r="V106" s="72">
        <f>+A!R54/(D!V$94)</f>
        <v>0.13456691129937165</v>
      </c>
      <c r="W106" s="72">
        <f>+A!S54/(D!W$94)</f>
        <v>0.16272284997893871</v>
      </c>
      <c r="X106" s="72">
        <f>+A!T54/(D!X$94)</f>
        <v>0.17401072024846748</v>
      </c>
      <c r="Y106" s="72">
        <f>+A!U54/(D!Y$94)</f>
        <v>0.12563712504452276</v>
      </c>
      <c r="Z106" s="72">
        <f>+A!V54/(D!Z$94)</f>
        <v>0.20376744664014584</v>
      </c>
      <c r="AA106" s="72">
        <f>+A!W54/(D!AA$94)</f>
        <v>0.15033239798153264</v>
      </c>
      <c r="AB106" s="72">
        <f>+A!X54/(D!AB$94)</f>
        <v>0.28571495165046362</v>
      </c>
      <c r="AC106" s="72">
        <f>+A!Y54/(D!AC$94)</f>
        <v>0.2664362737500649</v>
      </c>
    </row>
    <row r="107" spans="6:29" x14ac:dyDescent="0.25">
      <c r="F107" s="172" t="s">
        <v>25</v>
      </c>
      <c r="G107" s="173"/>
      <c r="H107" s="72">
        <f>+A!D55/(D!H$94)</f>
        <v>0.21938556765859293</v>
      </c>
      <c r="I107" s="72">
        <f>+A!E55/(D!I$94)</f>
        <v>0.24761658029027089</v>
      </c>
      <c r="J107" s="72">
        <f>+A!F55/(D!J$94)</f>
        <v>0.28277256747984003</v>
      </c>
      <c r="K107" s="72">
        <f>+A!G55/(D!K$94)</f>
        <v>0.24926832335570909</v>
      </c>
      <c r="L107" s="72">
        <f>+A!H55/(D!L$94)</f>
        <v>0.28950346993953652</v>
      </c>
      <c r="M107" s="72">
        <f>+A!I55/(D!M$94)</f>
        <v>0.26116196687395399</v>
      </c>
      <c r="N107" s="72">
        <f>+A!J55/(D!N$94)</f>
        <v>0.26815737344234253</v>
      </c>
      <c r="O107" s="72">
        <f>+A!K55/(D!O$94)</f>
        <v>0.23959737865232364</v>
      </c>
      <c r="P107" s="72">
        <f>+A!L55/(D!P$94)</f>
        <v>0.21335218587718596</v>
      </c>
      <c r="Q107" s="72">
        <f>+A!M55/(D!Q$94)</f>
        <v>0.25980784437455962</v>
      </c>
      <c r="R107" s="72">
        <f>+A!N55/(D!R$94)</f>
        <v>0.19588558821449509</v>
      </c>
      <c r="S107" s="72">
        <f>+A!O55/(D!S$94)</f>
        <v>0.20851805483891914</v>
      </c>
      <c r="T107" s="72">
        <f>+A!P55/(D!T$94)</f>
        <v>0.15359700324185652</v>
      </c>
      <c r="U107" s="72">
        <f>+A!Q55/(D!U$94)</f>
        <v>0.15435399911831502</v>
      </c>
      <c r="V107" s="72">
        <f>+A!R55/(D!V$94)</f>
        <v>0.14532537091581621</v>
      </c>
      <c r="W107" s="72">
        <f>+A!S55/(D!W$94)</f>
        <v>0.16650504239079209</v>
      </c>
      <c r="X107" s="72">
        <f>+A!T55/(D!X$94)</f>
        <v>0.15523773138919883</v>
      </c>
      <c r="Y107" s="72">
        <f>+A!U55/(D!Y$94)</f>
        <v>0.15849098763128222</v>
      </c>
      <c r="Z107" s="72">
        <f>+A!V55/(D!Z$94)</f>
        <v>0.14305181040129109</v>
      </c>
      <c r="AA107" s="72">
        <f>+A!W55/(D!AA$94)</f>
        <v>0.15113276135589812</v>
      </c>
      <c r="AB107" s="72">
        <f>+A!X55/(D!AB$94)</f>
        <v>0.20029488135928622</v>
      </c>
      <c r="AC107" s="72">
        <f>+A!Y55/(D!AC$94)</f>
        <v>0.19419409127227352</v>
      </c>
    </row>
    <row r="108" spans="6:29" ht="15.75" thickBot="1" x14ac:dyDescent="0.3">
      <c r="F108" s="174" t="s">
        <v>26</v>
      </c>
      <c r="G108" s="175"/>
      <c r="H108" s="73">
        <f>+A!D56/(D!H$94)</f>
        <v>0</v>
      </c>
      <c r="I108" s="73">
        <f>+A!E56/(D!I$94)</f>
        <v>1.0292289782638189E-8</v>
      </c>
      <c r="J108" s="73">
        <f>+A!F56/(D!J$94)</f>
        <v>0</v>
      </c>
      <c r="K108" s="73">
        <f>+A!G56/(D!K$94)</f>
        <v>0</v>
      </c>
      <c r="L108" s="73">
        <f>+A!H56/(D!L$94)</f>
        <v>6.9616746952899849E-8</v>
      </c>
      <c r="M108" s="73">
        <f>+A!I56/(D!M$94)</f>
        <v>0</v>
      </c>
      <c r="N108" s="73">
        <f>+A!J56/(D!N$94)</f>
        <v>0</v>
      </c>
      <c r="O108" s="73">
        <f>+A!K56/(D!O$94)</f>
        <v>0</v>
      </c>
      <c r="P108" s="73">
        <f>+A!L56/(D!P$94)</f>
        <v>0</v>
      </c>
      <c r="Q108" s="73">
        <f>+A!M56/(D!Q$94)</f>
        <v>2.7519997844308269E-4</v>
      </c>
      <c r="R108" s="73">
        <f>+A!N56/(D!R$94)</f>
        <v>8.4028886276767123E-4</v>
      </c>
      <c r="S108" s="73">
        <f>+A!O56/(D!S$94)</f>
        <v>6.9956884061443388E-4</v>
      </c>
      <c r="T108" s="73">
        <f>+A!P56/(D!T$94)</f>
        <v>5.3723789032365809E-4</v>
      </c>
      <c r="U108" s="73">
        <f>+A!Q56/(D!U$94)</f>
        <v>7.0703449602926133E-4</v>
      </c>
      <c r="V108" s="73">
        <f>+A!R56/(D!V$94)</f>
        <v>9.8758168762758938E-4</v>
      </c>
      <c r="W108" s="73">
        <f>+A!S56/(D!W$94)</f>
        <v>7.3306505044519964E-4</v>
      </c>
      <c r="X108" s="73">
        <f>+A!T56/(D!X$94)</f>
        <v>1.0686607114724453E-3</v>
      </c>
      <c r="Y108" s="73">
        <f>+A!U56/(D!Y$94)</f>
        <v>6.6799545568303623E-4</v>
      </c>
      <c r="Z108" s="73">
        <f>+A!V56/(D!Z$94)</f>
        <v>1.2403736705067015E-3</v>
      </c>
      <c r="AA108" s="73">
        <f>+A!W56/(D!AA$94)</f>
        <v>9.7405122194527561E-4</v>
      </c>
      <c r="AB108" s="73">
        <f>+A!X56/(D!AB$94)</f>
        <v>1.2018266016278999E-3</v>
      </c>
      <c r="AC108" s="73">
        <f>+A!Y56/(D!AC$94)</f>
        <v>1.8407927070142288E-3</v>
      </c>
    </row>
    <row r="109" spans="6:29" x14ac:dyDescent="0.25">
      <c r="F109" s="1" t="s">
        <v>60</v>
      </c>
      <c r="I109" s="80"/>
    </row>
    <row r="110" spans="6:29" ht="15.75" thickBot="1" x14ac:dyDescent="0.3"/>
    <row r="111" spans="6:29" ht="15.75" thickBot="1" x14ac:dyDescent="0.3">
      <c r="F111" s="8" t="s">
        <v>15</v>
      </c>
      <c r="G111" s="9"/>
      <c r="H111" s="18">
        <v>1995</v>
      </c>
      <c r="I111" s="10">
        <v>1996</v>
      </c>
      <c r="J111" s="18">
        <v>1997</v>
      </c>
      <c r="K111" s="10">
        <v>1998</v>
      </c>
      <c r="L111" s="18">
        <v>1999</v>
      </c>
      <c r="M111" s="10">
        <v>2000</v>
      </c>
      <c r="N111" s="18">
        <v>2001</v>
      </c>
      <c r="O111" s="10">
        <v>2002</v>
      </c>
      <c r="P111" s="18">
        <v>2003</v>
      </c>
      <c r="Q111" s="10">
        <v>2004</v>
      </c>
      <c r="R111" s="18">
        <v>2005</v>
      </c>
      <c r="S111" s="10">
        <v>2006</v>
      </c>
      <c r="T111" s="18">
        <v>2007</v>
      </c>
      <c r="U111" s="10">
        <v>2008</v>
      </c>
      <c r="V111" s="18">
        <v>2009</v>
      </c>
      <c r="W111" s="10">
        <v>2010</v>
      </c>
      <c r="X111" s="18">
        <v>2011</v>
      </c>
      <c r="Y111" s="10">
        <v>2012</v>
      </c>
      <c r="Z111" s="18">
        <v>2013</v>
      </c>
      <c r="AA111" s="10">
        <v>2014</v>
      </c>
      <c r="AB111" s="18">
        <v>2015</v>
      </c>
      <c r="AC111" s="11">
        <v>2016</v>
      </c>
    </row>
    <row r="112" spans="6:29" ht="15.75" thickBot="1" x14ac:dyDescent="0.3">
      <c r="F112" s="149" t="s">
        <v>27</v>
      </c>
      <c r="G112" s="150"/>
      <c r="H112" s="69">
        <f>+B!E46/(D!H$94)</f>
        <v>2.1739680740937812</v>
      </c>
      <c r="I112" s="69">
        <f>+B!F46/(D!I$94)</f>
        <v>2.1758119620423706</v>
      </c>
      <c r="J112" s="69">
        <f>+B!G46/(D!J$94)</f>
        <v>2.3700776058061761</v>
      </c>
      <c r="K112" s="69">
        <f>+B!H46/(D!K$94)</f>
        <v>2.2772885318455098</v>
      </c>
      <c r="L112" s="69">
        <f>+B!I46/(D!L$94)</f>
        <v>2.5984668004420364</v>
      </c>
      <c r="M112" s="69">
        <f>+B!J46/(D!M$94)</f>
        <v>2.558809590138746</v>
      </c>
      <c r="N112" s="69">
        <f>+B!K46/(D!N$94)</f>
        <v>2.6728780402919652</v>
      </c>
      <c r="O112" s="69">
        <f>+B!L46/(D!O$94)</f>
        <v>2.8676008186113302</v>
      </c>
      <c r="P112" s="69">
        <f>+B!M46/(D!P$94)</f>
        <v>3.1669301254416382</v>
      </c>
      <c r="Q112" s="69">
        <f>+B!N46/(D!Q$94)</f>
        <v>2.91541385450066</v>
      </c>
      <c r="R112" s="69">
        <f>+B!O46/(D!R$94)</f>
        <v>2.5731988559536183</v>
      </c>
      <c r="S112" s="69">
        <f>+B!P46/(D!S$94)</f>
        <v>3.1507612379917624</v>
      </c>
      <c r="T112" s="69">
        <f>+B!Q46/(D!T$94)</f>
        <v>3.184880325641315</v>
      </c>
      <c r="U112" s="69">
        <f>+B!R46/(D!U$94)</f>
        <v>2.8925145357125945</v>
      </c>
      <c r="V112" s="69">
        <f>+B!S46/(D!V$94)</f>
        <v>2.5222332071584965</v>
      </c>
      <c r="W112" s="69">
        <f>+B!T46/(D!W$94)</f>
        <v>2.5660497502279096</v>
      </c>
      <c r="X112" s="69">
        <f>+B!U46/(D!X$94)</f>
        <v>2.6881057399578254</v>
      </c>
      <c r="Y112" s="69">
        <f>+B!V46/(D!Y$94)</f>
        <v>2.5817814791022387</v>
      </c>
      <c r="Z112" s="69">
        <f>+B!W46/(D!Z$94)</f>
        <v>2.377323136352345</v>
      </c>
      <c r="AA112" s="69">
        <f>+B!X46/(D!AA$94)</f>
        <v>2.4569500682685792</v>
      </c>
      <c r="AB112" s="69">
        <f>+B!Y46/(D!AB$94)</f>
        <v>2.67786733953269</v>
      </c>
      <c r="AC112" s="69">
        <f>+B!Z46/(D!AC$94)</f>
        <v>2.5527353372524075</v>
      </c>
    </row>
    <row r="113" spans="6:29" x14ac:dyDescent="0.25">
      <c r="F113" s="172" t="s">
        <v>17</v>
      </c>
      <c r="G113" s="173"/>
      <c r="H113" s="71">
        <f>+B!E47/(D!H$94)</f>
        <v>0.83413687565595007</v>
      </c>
      <c r="I113" s="71">
        <f>+B!F47/(D!I$94)</f>
        <v>0.90631087855427361</v>
      </c>
      <c r="J113" s="71">
        <f>+B!G47/(D!J$94)</f>
        <v>0.99998591526175851</v>
      </c>
      <c r="K113" s="71">
        <f>+B!H47/(D!K$94)</f>
        <v>1.067441800390776</v>
      </c>
      <c r="L113" s="71">
        <f>+B!I47/(D!L$94)</f>
        <v>1.0839854731396763</v>
      </c>
      <c r="M113" s="71">
        <f>+B!J47/(D!M$94)</f>
        <v>0.79618283182014282</v>
      </c>
      <c r="N113" s="71">
        <f>+B!K47/(D!N$94)</f>
        <v>0.84681031647915117</v>
      </c>
      <c r="O113" s="71">
        <f>+B!L47/(D!O$94)</f>
        <v>0.88435034519330225</v>
      </c>
      <c r="P113" s="71">
        <f>+B!M47/(D!P$94)</f>
        <v>0.91547443299730291</v>
      </c>
      <c r="Q113" s="71">
        <f>+B!N47/(D!Q$94)</f>
        <v>0.83716989967326971</v>
      </c>
      <c r="R113" s="71">
        <f>+B!O47/(D!R$94)</f>
        <v>0.68206798550244407</v>
      </c>
      <c r="S113" s="71">
        <f>+B!P47/(D!S$94)</f>
        <v>0.72210835538814511</v>
      </c>
      <c r="T113" s="71">
        <f>+B!Q47/(D!T$94)</f>
        <v>0.77407721732462165</v>
      </c>
      <c r="U113" s="71">
        <f>+B!R47/(D!U$94)</f>
        <v>0.79285242285514312</v>
      </c>
      <c r="V113" s="71">
        <f>+B!S47/(D!V$94)</f>
        <v>0.73733312484980928</v>
      </c>
      <c r="W113" s="71">
        <f>+B!T47/(D!W$94)</f>
        <v>0.79537013060095263</v>
      </c>
      <c r="X113" s="71">
        <f>+B!U47/(D!X$94)</f>
        <v>0.84019198706104026</v>
      </c>
      <c r="Y113" s="71">
        <f>+B!V47/(D!Y$94)</f>
        <v>0.96145906529425051</v>
      </c>
      <c r="Z113" s="71">
        <f>+B!W47/(D!Z$94)</f>
        <v>0.91755475496480032</v>
      </c>
      <c r="AA113" s="71">
        <f>+B!X47/(D!AA$94)</f>
        <v>0.96413845499865136</v>
      </c>
      <c r="AB113" s="71">
        <f>+B!Y47/(D!AB$94)</f>
        <v>1.0755125731045792</v>
      </c>
      <c r="AC113" s="71">
        <f>+B!Z47/(D!AC$94)</f>
        <v>0.93275218975416407</v>
      </c>
    </row>
    <row r="114" spans="6:29" x14ac:dyDescent="0.25">
      <c r="F114" s="176" t="s">
        <v>18</v>
      </c>
      <c r="G114" s="177"/>
      <c r="H114" s="72">
        <f>+B!E48/(D!H$94)</f>
        <v>4.6252424982509005E-2</v>
      </c>
      <c r="I114" s="72">
        <f>+B!F48/(D!I$94)</f>
        <v>4.7159292368627752E-2</v>
      </c>
      <c r="J114" s="72">
        <f>+B!G48/(D!J$94)</f>
        <v>5.1578542683780843E-2</v>
      </c>
      <c r="K114" s="72">
        <f>+B!H48/(D!K$94)</f>
        <v>5.8146246814890959E-2</v>
      </c>
      <c r="L114" s="72">
        <f>+B!I48/(D!L$94)</f>
        <v>0.11628667703659033</v>
      </c>
      <c r="M114" s="72">
        <f>+B!J48/(D!M$94)</f>
        <v>9.9731928615553078E-2</v>
      </c>
      <c r="N114" s="72">
        <f>+B!K48/(D!N$94)</f>
        <v>0.13106039958591637</v>
      </c>
      <c r="O114" s="72">
        <f>+B!L48/(D!O$94)</f>
        <v>0.1147620415592749</v>
      </c>
      <c r="P114" s="72">
        <f>+B!M48/(D!P$94)</f>
        <v>0.13082367219045332</v>
      </c>
      <c r="Q114" s="72">
        <f>+B!N48/(D!Q$94)</f>
        <v>0.13227202231526181</v>
      </c>
      <c r="R114" s="72">
        <f>+B!O48/(D!R$94)</f>
        <v>0.11579002179575311</v>
      </c>
      <c r="S114" s="72">
        <f>+B!P48/(D!S$94)</f>
        <v>0.1289899388340762</v>
      </c>
      <c r="T114" s="72">
        <f>+B!Q48/(D!T$94)</f>
        <v>0.14016244007076215</v>
      </c>
      <c r="U114" s="72">
        <f>+B!R48/(D!U$94)</f>
        <v>0.15709299134181989</v>
      </c>
      <c r="V114" s="72">
        <f>+B!S48/(D!V$94)</f>
        <v>0.12310740887702097</v>
      </c>
      <c r="W114" s="72">
        <f>+B!T48/(D!W$94)</f>
        <v>0.12985907163711635</v>
      </c>
      <c r="X114" s="72">
        <f>+B!U48/(D!X$94)</f>
        <v>0.12168756296317355</v>
      </c>
      <c r="Y114" s="72">
        <f>+B!V48/(D!Y$94)</f>
        <v>0.13338147747756277</v>
      </c>
      <c r="Z114" s="72">
        <f>+B!W48/(D!Z$94)</f>
        <v>0.1195858069812693</v>
      </c>
      <c r="AA114" s="72">
        <f>+B!X48/(D!AA$94)</f>
        <v>0.15407427801204918</v>
      </c>
      <c r="AB114" s="72">
        <f>+B!Y48/(D!AB$94)</f>
        <v>0.29949502378515558</v>
      </c>
      <c r="AC114" s="72">
        <f>+B!Z48/(D!AC$94)</f>
        <v>0.34397611783249848</v>
      </c>
    </row>
    <row r="115" spans="6:29" x14ac:dyDescent="0.25">
      <c r="F115" s="172" t="s">
        <v>19</v>
      </c>
      <c r="G115" s="173"/>
      <c r="H115" s="72">
        <f>+B!E49/(D!H$94)</f>
        <v>0.47239974293323028</v>
      </c>
      <c r="I115" s="72">
        <f>+B!F49/(D!I$94)</f>
        <v>0.28533923238734005</v>
      </c>
      <c r="J115" s="72">
        <f>+B!G49/(D!J$94)</f>
        <v>0.26132287174168173</v>
      </c>
      <c r="K115" s="72">
        <f>+B!H49/(D!K$94)</f>
        <v>0.21647577603955367</v>
      </c>
      <c r="L115" s="72">
        <f>+B!I49/(D!L$94)</f>
        <v>0.36625085143258107</v>
      </c>
      <c r="M115" s="72">
        <f>+B!J49/(D!M$94)</f>
        <v>0.43143959029961781</v>
      </c>
      <c r="N115" s="72">
        <f>+B!K49/(D!N$94)</f>
        <v>0.35257146360977099</v>
      </c>
      <c r="O115" s="72">
        <f>+B!L49/(D!O$94)</f>
        <v>0.31830360790130557</v>
      </c>
      <c r="P115" s="72">
        <f>+B!M49/(D!P$94)</f>
        <v>0.3499908490175227</v>
      </c>
      <c r="Q115" s="72">
        <f>+B!N49/(D!Q$94)</f>
        <v>0.35118376103826465</v>
      </c>
      <c r="R115" s="72">
        <f>+B!O49/(D!R$94)</f>
        <v>0.25580767198845528</v>
      </c>
      <c r="S115" s="72">
        <f>+B!P49/(D!S$94)</f>
        <v>0.28431936442561251</v>
      </c>
      <c r="T115" s="72">
        <f>+B!Q49/(D!T$94)</f>
        <v>0.26042724371142356</v>
      </c>
      <c r="U115" s="72">
        <f>+B!R49/(D!U$94)</f>
        <v>0.28186207827140936</v>
      </c>
      <c r="V115" s="72">
        <f>+B!S49/(D!V$94)</f>
        <v>0.18284729084555759</v>
      </c>
      <c r="W115" s="72">
        <f>+B!T49/(D!W$94)</f>
        <v>0.26928023078957947</v>
      </c>
      <c r="X115" s="72">
        <f>+B!U49/(D!X$94)</f>
        <v>0.2319051016202722</v>
      </c>
      <c r="Y115" s="72">
        <f>+B!V49/(D!Y$94)</f>
        <v>0.20986989904820488</v>
      </c>
      <c r="Z115" s="72">
        <f>+B!W49/(D!Z$94)</f>
        <v>0.16764442651462991</v>
      </c>
      <c r="AA115" s="72">
        <f>+B!X49/(D!AA$94)</f>
        <v>0.18843965928319498</v>
      </c>
      <c r="AB115" s="72">
        <f>+B!Y49/(D!AB$94)</f>
        <v>0.20086488078582981</v>
      </c>
      <c r="AC115" s="72">
        <f>+B!Z49/(D!AC$94)</f>
        <v>0.1746199777420312</v>
      </c>
    </row>
    <row r="116" spans="6:29" x14ac:dyDescent="0.25">
      <c r="F116" s="176" t="s">
        <v>20</v>
      </c>
      <c r="G116" s="177"/>
      <c r="H116" s="72">
        <f>+B!E50/(D!H$94)</f>
        <v>5.8319734792559231E-5</v>
      </c>
      <c r="I116" s="72">
        <f>+B!F50/(D!I$94)</f>
        <v>0</v>
      </c>
      <c r="J116" s="72">
        <f>+B!G50/(D!J$94)</f>
        <v>7.0650991384992772E-4</v>
      </c>
      <c r="K116" s="72">
        <f>+B!H50/(D!K$94)</f>
        <v>0</v>
      </c>
      <c r="L116" s="72">
        <f>+B!I50/(D!L$94)</f>
        <v>0</v>
      </c>
      <c r="M116" s="72">
        <f>+B!J50/(D!M$94)</f>
        <v>0</v>
      </c>
      <c r="N116" s="72">
        <f>+B!K50/(D!N$94)</f>
        <v>2.4503188471115909E-4</v>
      </c>
      <c r="O116" s="72">
        <f>+B!L50/(D!O$94)</f>
        <v>0.12020343380810196</v>
      </c>
      <c r="P116" s="72">
        <f>+B!M50/(D!P$94)</f>
        <v>0.10506295283399661</v>
      </c>
      <c r="Q116" s="72">
        <f>+B!N50/(D!Q$94)</f>
        <v>7.5261082630066103E-2</v>
      </c>
      <c r="R116" s="72">
        <f>+B!O50/(D!R$94)</f>
        <v>8.2917443611695799E-4</v>
      </c>
      <c r="S116" s="72">
        <f>+B!P50/(D!S$94)</f>
        <v>1.7387093054972932E-3</v>
      </c>
      <c r="T116" s="72">
        <f>+B!Q50/(D!T$94)</f>
        <v>9.5681879274923888E-4</v>
      </c>
      <c r="U116" s="72">
        <f>+B!R50/(D!U$94)</f>
        <v>1.1575341342785787E-3</v>
      </c>
      <c r="V116" s="72">
        <f>+B!S50/(D!V$94)</f>
        <v>9.2347894657235849E-2</v>
      </c>
      <c r="W116" s="72">
        <f>+B!T50/(D!W$94)</f>
        <v>1.1383459916054347E-3</v>
      </c>
      <c r="X116" s="72">
        <f>+B!U50/(D!X$94)</f>
        <v>7.9528606465702201E-4</v>
      </c>
      <c r="Y116" s="72">
        <f>+B!V50/(D!Y$94)</f>
        <v>8.2126885806485609E-5</v>
      </c>
      <c r="Z116" s="72">
        <f>+B!W50/(D!Z$94)</f>
        <v>2.0228206773821705E-4</v>
      </c>
      <c r="AA116" s="72">
        <f>+B!X50/(D!AA$94)</f>
        <v>3.7621235173188566E-3</v>
      </c>
      <c r="AB116" s="72">
        <f>+B!Y50/(D!AB$94)</f>
        <v>7.927724472469198E-3</v>
      </c>
      <c r="AC116" s="72">
        <f>+B!Z50/(D!AC$94)</f>
        <v>1.5641790451066739E-2</v>
      </c>
    </row>
    <row r="117" spans="6:29" x14ac:dyDescent="0.25">
      <c r="F117" s="172" t="s">
        <v>21</v>
      </c>
      <c r="G117" s="173"/>
      <c r="H117" s="72">
        <f>+B!E51/(D!H$94)</f>
        <v>5.222183629460137E-4</v>
      </c>
      <c r="I117" s="72">
        <f>+B!F51/(D!I$94)</f>
        <v>5.8105121967883899E-4</v>
      </c>
      <c r="J117" s="72">
        <f>+B!G51/(D!J$94)</f>
        <v>5.0659337245943456E-4</v>
      </c>
      <c r="K117" s="72">
        <f>+B!H51/(D!K$94)</f>
        <v>1.0922177485765891E-3</v>
      </c>
      <c r="L117" s="72">
        <f>+B!I51/(D!L$94)</f>
        <v>3.7903069934329503E-3</v>
      </c>
      <c r="M117" s="72">
        <f>+B!J51/(D!M$94)</f>
        <v>2.8546077723326508E-3</v>
      </c>
      <c r="N117" s="72">
        <f>+B!K51/(D!N$94)</f>
        <v>6.621848451021691E-3</v>
      </c>
      <c r="O117" s="72">
        <f>+B!L51/(D!O$94)</f>
        <v>5.1353883476518702E-3</v>
      </c>
      <c r="P117" s="72">
        <f>+B!M51/(D!P$94)</f>
        <v>1.0391596569812556E-2</v>
      </c>
      <c r="Q117" s="72">
        <f>+B!N51/(D!Q$94)</f>
        <v>1.1692091327844245E-2</v>
      </c>
      <c r="R117" s="72">
        <f>+B!O51/(D!R$94)</f>
        <v>1.0978747406774538E-2</v>
      </c>
      <c r="S117" s="72">
        <f>+B!P51/(D!S$94)</f>
        <v>1.0375653386765753E-2</v>
      </c>
      <c r="T117" s="72">
        <f>+B!Q51/(D!T$94)</f>
        <v>1.1562214490872054E-2</v>
      </c>
      <c r="U117" s="72">
        <f>+B!R51/(D!U$94)</f>
        <v>2.1419205601865911E-2</v>
      </c>
      <c r="V117" s="72">
        <f>+B!S51/(D!V$94)</f>
        <v>2.8897774890890862E-2</v>
      </c>
      <c r="W117" s="72">
        <f>+B!T51/(D!W$94)</f>
        <v>3.170216553174534E-2</v>
      </c>
      <c r="X117" s="72">
        <f>+B!U51/(D!X$94)</f>
        <v>3.3269304552948568E-2</v>
      </c>
      <c r="Y117" s="72">
        <f>+B!V51/(D!Y$94)</f>
        <v>4.0345712515725642E-2</v>
      </c>
      <c r="Z117" s="72">
        <f>+B!W51/(D!Z$94)</f>
        <v>5.0796321335163548E-2</v>
      </c>
      <c r="AA117" s="72">
        <f>+B!X51/(D!AA$94)</f>
        <v>4.6465899065897917E-2</v>
      </c>
      <c r="AB117" s="72">
        <f>+B!Y51/(D!AB$94)</f>
        <v>2.1006986075266229E-2</v>
      </c>
      <c r="AC117" s="72">
        <f>+B!Z51/(D!AC$94)</f>
        <v>1.2610354944422985E-2</v>
      </c>
    </row>
    <row r="118" spans="6:29" x14ac:dyDescent="0.25">
      <c r="F118" s="176" t="s">
        <v>22</v>
      </c>
      <c r="G118" s="177"/>
      <c r="H118" s="72">
        <f>+B!E52/(D!H$94)</f>
        <v>9.0484317081048343E-2</v>
      </c>
      <c r="I118" s="72">
        <f>+B!F52/(D!I$94)</f>
        <v>0.121853331454662</v>
      </c>
      <c r="J118" s="72">
        <f>+B!G52/(D!J$94)</f>
        <v>0.10381471075077285</v>
      </c>
      <c r="K118" s="72">
        <f>+B!H52/(D!K$94)</f>
        <v>0.13169118734972754</v>
      </c>
      <c r="L118" s="72">
        <f>+B!I52/(D!L$94)</f>
        <v>0.18537468479638292</v>
      </c>
      <c r="M118" s="72">
        <f>+B!J52/(D!M$94)</f>
        <v>0.2465924116955695</v>
      </c>
      <c r="N118" s="72">
        <f>+B!K52/(D!N$94)</f>
        <v>0.28035044636960826</v>
      </c>
      <c r="O118" s="72">
        <f>+B!L52/(D!O$94)</f>
        <v>0.33037152443266221</v>
      </c>
      <c r="P118" s="72">
        <f>+B!M52/(D!P$94)</f>
        <v>0.36718985785723479</v>
      </c>
      <c r="Q118" s="72">
        <f>+B!N52/(D!Q$94)</f>
        <v>0.37525386377430614</v>
      </c>
      <c r="R118" s="72">
        <f>+B!O52/(D!R$94)</f>
        <v>0.39643750944061834</v>
      </c>
      <c r="S118" s="72">
        <f>+B!P52/(D!S$94)</f>
        <v>0.4511633439120068</v>
      </c>
      <c r="T118" s="72">
        <f>+B!Q52/(D!T$94)</f>
        <v>0.3411676015545857</v>
      </c>
      <c r="U118" s="72">
        <f>+B!R52/(D!U$94)</f>
        <v>0.38803037147336794</v>
      </c>
      <c r="V118" s="72">
        <f>+B!S52/(D!V$94)</f>
        <v>0.29093066456012739</v>
      </c>
      <c r="W118" s="72">
        <f>+B!T52/(D!W$94)</f>
        <v>0.30226848208089496</v>
      </c>
      <c r="X118" s="72">
        <f>+B!U52/(D!X$94)</f>
        <v>0.33938474670980201</v>
      </c>
      <c r="Y118" s="72">
        <f>+B!V52/(D!Y$94)</f>
        <v>0.28443459455599074</v>
      </c>
      <c r="Z118" s="72">
        <f>+B!W52/(D!Z$94)</f>
        <v>0.2126712348626498</v>
      </c>
      <c r="AA118" s="72">
        <f>+B!X52/(D!AA$94)</f>
        <v>0.25611731100905472</v>
      </c>
      <c r="AB118" s="72">
        <f>+B!Y52/(D!AB$94)</f>
        <v>0.24029874847050176</v>
      </c>
      <c r="AC118" s="72">
        <f>+B!Z52/(D!AC$94)</f>
        <v>0.21803613343496842</v>
      </c>
    </row>
    <row r="119" spans="6:29" x14ac:dyDescent="0.25">
      <c r="F119" s="172" t="s">
        <v>23</v>
      </c>
      <c r="G119" s="173"/>
      <c r="H119" s="72">
        <f>+B!E53/(D!H$94)</f>
        <v>0.39831670810930764</v>
      </c>
      <c r="I119" s="72">
        <f>+B!F53/(D!I$94)</f>
        <v>0.52281562235338053</v>
      </c>
      <c r="J119" s="72">
        <f>+B!G53/(D!J$94)</f>
        <v>0.49332698840297118</v>
      </c>
      <c r="K119" s="72">
        <f>+B!H53/(D!K$94)</f>
        <v>0.45114047908523408</v>
      </c>
      <c r="L119" s="72">
        <f>+B!I53/(D!L$94)</f>
        <v>0.58011070179922009</v>
      </c>
      <c r="M119" s="72">
        <f>+B!J53/(D!M$94)</f>
        <v>0.66377699358414244</v>
      </c>
      <c r="N119" s="72">
        <f>+B!K53/(D!N$94)</f>
        <v>0.6728109175898066</v>
      </c>
      <c r="O119" s="72">
        <f>+B!L53/(D!O$94)</f>
        <v>0.67996481747780879</v>
      </c>
      <c r="P119" s="72">
        <f>+B!M53/(D!P$94)</f>
        <v>0.77662068910380522</v>
      </c>
      <c r="Q119" s="72">
        <f>+B!N53/(D!Q$94)</f>
        <v>0.70860183212544514</v>
      </c>
      <c r="R119" s="72">
        <f>+B!O53/(D!R$94)</f>
        <v>0.81468467612777062</v>
      </c>
      <c r="S119" s="72">
        <f>+B!P53/(D!S$94)</f>
        <v>1.1951473977074272</v>
      </c>
      <c r="T119" s="72">
        <f>+B!Q53/(D!T$94)</f>
        <v>1.2098186667008166</v>
      </c>
      <c r="U119" s="72">
        <f>+B!R53/(D!U$94)</f>
        <v>0.89022084087454201</v>
      </c>
      <c r="V119" s="72">
        <f>+B!S53/(D!V$94)</f>
        <v>0.82491005881121504</v>
      </c>
      <c r="W119" s="72">
        <f>+B!T53/(D!W$94)</f>
        <v>0.82708551132324348</v>
      </c>
      <c r="X119" s="72">
        <f>+B!U53/(D!X$94)</f>
        <v>0.82556628842466129</v>
      </c>
      <c r="Y119" s="72">
        <f>+B!V53/(D!Y$94)</f>
        <v>0.73446836299491824</v>
      </c>
      <c r="Z119" s="72">
        <f>+B!W53/(D!Z$94)</f>
        <v>0.734262432522227</v>
      </c>
      <c r="AA119" s="72">
        <f>+B!X53/(D!AA$94)</f>
        <v>0.65675958511095089</v>
      </c>
      <c r="AB119" s="72">
        <f>+B!Y53/(D!AB$94)</f>
        <v>0.6493295219186116</v>
      </c>
      <c r="AC119" s="72">
        <f>+B!Z53/(D!AC$94)</f>
        <v>0.69714675370008772</v>
      </c>
    </row>
    <row r="120" spans="6:29" x14ac:dyDescent="0.25">
      <c r="F120" s="176" t="s">
        <v>24</v>
      </c>
      <c r="G120" s="177"/>
      <c r="H120" s="72">
        <f>+B!E54/(D!H$94)</f>
        <v>0.28705219931988163</v>
      </c>
      <c r="I120" s="72">
        <f>+B!F54/(D!I$94)</f>
        <v>0.23698630200346063</v>
      </c>
      <c r="J120" s="72">
        <f>+B!G54/(D!J$94)</f>
        <v>0.35414060698590138</v>
      </c>
      <c r="K120" s="72">
        <f>+B!H54/(D!K$94)</f>
        <v>0.28596406451872203</v>
      </c>
      <c r="L120" s="72">
        <f>+B!I54/(D!L$94)</f>
        <v>0.19894923107914653</v>
      </c>
      <c r="M120" s="72">
        <f>+B!J54/(D!M$94)</f>
        <v>0.23023347695512228</v>
      </c>
      <c r="N120" s="72">
        <f>+B!K54/(D!N$94)</f>
        <v>0.29889871749925478</v>
      </c>
      <c r="O120" s="72">
        <f>+B!L54/(D!O$94)</f>
        <v>0.3617124586948961</v>
      </c>
      <c r="P120" s="72">
        <f>+B!M54/(D!P$94)</f>
        <v>0.45330088714562933</v>
      </c>
      <c r="Q120" s="72">
        <f>+B!N54/(D!Q$94)</f>
        <v>0.38444922787601593</v>
      </c>
      <c r="R120" s="72">
        <f>+B!O54/(D!R$94)</f>
        <v>0.25499120170361123</v>
      </c>
      <c r="S120" s="72">
        <f>+B!P54/(D!S$94)</f>
        <v>0.31013145759829064</v>
      </c>
      <c r="T120" s="72">
        <f>+B!Q54/(D!T$94)</f>
        <v>0.40370588725054729</v>
      </c>
      <c r="U120" s="72">
        <f>+B!R54/(D!U$94)</f>
        <v>0.31029724377161094</v>
      </c>
      <c r="V120" s="72">
        <f>+B!S54/(D!V$94)</f>
        <v>0.17096704470098903</v>
      </c>
      <c r="W120" s="72">
        <f>+B!T54/(D!W$94)</f>
        <v>0.14734606468718572</v>
      </c>
      <c r="X120" s="72">
        <f>+B!U54/(D!X$94)</f>
        <v>0.22225811955835836</v>
      </c>
      <c r="Y120" s="72">
        <f>+B!V54/(D!Y$94)</f>
        <v>0.15540561208495846</v>
      </c>
      <c r="Z120" s="72">
        <f>+B!W54/(D!Z$94)</f>
        <v>0.10687003047298638</v>
      </c>
      <c r="AA120" s="72">
        <f>+B!X54/(D!AA$94)</f>
        <v>0.13217793536717323</v>
      </c>
      <c r="AB120" s="72">
        <f>+B!Y54/(D!AB$94)</f>
        <v>0.13032881529578275</v>
      </c>
      <c r="AC120" s="72">
        <f>+B!Z54/(D!AC$94)</f>
        <v>0.11310940556769429</v>
      </c>
    </row>
    <row r="121" spans="6:29" x14ac:dyDescent="0.25">
      <c r="F121" s="172" t="s">
        <v>25</v>
      </c>
      <c r="G121" s="173"/>
      <c r="H121" s="72">
        <f>+B!E55/(D!H$94)</f>
        <v>4.4745246294195282E-2</v>
      </c>
      <c r="I121" s="72">
        <f>+B!F55/(D!I$94)</f>
        <v>5.4766189947208457E-2</v>
      </c>
      <c r="J121" s="72">
        <f>+B!G55/(D!J$94)</f>
        <v>0.10457678064325057</v>
      </c>
      <c r="K121" s="72">
        <f>+B!H55/(D!K$94)</f>
        <v>6.5052922652342318E-2</v>
      </c>
      <c r="L121" s="72">
        <f>+B!I55/(D!L$94)</f>
        <v>6.3718839356632487E-2</v>
      </c>
      <c r="M121" s="72">
        <f>+B!J55/(D!M$94)</f>
        <v>8.7997749396265312E-2</v>
      </c>
      <c r="N121" s="72">
        <f>+B!K55/(D!N$94)</f>
        <v>8.3442954157246146E-2</v>
      </c>
      <c r="O121" s="72">
        <f>+B!L55/(D!O$94)</f>
        <v>5.2229631760831625E-2</v>
      </c>
      <c r="P121" s="72">
        <f>+B!M55/(D!P$94)</f>
        <v>5.7455530360124858E-2</v>
      </c>
      <c r="Q121" s="72">
        <f>+B!N55/(D!Q$94)</f>
        <v>3.8536743522207428E-2</v>
      </c>
      <c r="R121" s="72">
        <f>+B!O55/(D!R$94)</f>
        <v>4.0486826942057755E-2</v>
      </c>
      <c r="S121" s="72">
        <f>+B!P55/(D!S$94)</f>
        <v>4.5885935766217578E-2</v>
      </c>
      <c r="T121" s="72">
        <f>+B!Q55/(D!T$94)</f>
        <v>4.1583852889189261E-2</v>
      </c>
      <c r="U121" s="72">
        <f>+B!R55/(D!U$94)</f>
        <v>4.8345487908618645E-2</v>
      </c>
      <c r="V121" s="72">
        <f>+B!S55/(D!V$94)</f>
        <v>7.0054896801789571E-2</v>
      </c>
      <c r="W121" s="72">
        <f>+B!T55/(D!W$94)</f>
        <v>6.0982198818183814E-2</v>
      </c>
      <c r="X121" s="72">
        <f>+B!U55/(D!X$94)</f>
        <v>7.1998177534481705E-2</v>
      </c>
      <c r="Y121" s="72">
        <f>+B!V55/(D!Y$94)</f>
        <v>6.1362934550228225E-2</v>
      </c>
      <c r="Z121" s="72">
        <f>+B!W55/(D!Z$94)</f>
        <v>6.6885802178540787E-2</v>
      </c>
      <c r="AA121" s="72">
        <f>+B!X55/(D!AA$94)</f>
        <v>5.4099100269445817E-2</v>
      </c>
      <c r="AB121" s="72">
        <f>+B!Y55/(D!AB$94)</f>
        <v>5.1926383130545019E-2</v>
      </c>
      <c r="AC121" s="72">
        <f>+B!Z55/(D!AC$94)</f>
        <v>4.3770864663715756E-2</v>
      </c>
    </row>
    <row r="122" spans="6:29" ht="15.75" thickBot="1" x14ac:dyDescent="0.3">
      <c r="F122" s="174" t="s">
        <v>26</v>
      </c>
      <c r="G122" s="175"/>
      <c r="H122" s="73">
        <f>+B!E56/(D!H$94)</f>
        <v>1.0809960109834891E-8</v>
      </c>
      <c r="I122" s="73">
        <f>+B!F56/(D!I$94)</f>
        <v>3.0876869347914568E-8</v>
      </c>
      <c r="J122" s="73">
        <f>+B!G56/(D!J$94)</f>
        <v>1.1812355226651149E-4</v>
      </c>
      <c r="K122" s="73">
        <f>+B!H56/(D!K$94)</f>
        <v>2.8383724568671576E-4</v>
      </c>
      <c r="L122" s="73">
        <f>+B!I56/(D!L$94)</f>
        <v>4.6411164635266568E-8</v>
      </c>
      <c r="M122" s="73">
        <f>+B!J56/(D!M$94)</f>
        <v>0</v>
      </c>
      <c r="N122" s="73">
        <f>+B!K56/(D!N$94)</f>
        <v>6.5944665477682188E-5</v>
      </c>
      <c r="O122" s="73">
        <f>+B!L56/(D!O$94)</f>
        <v>5.6756943549524498E-4</v>
      </c>
      <c r="P122" s="73">
        <f>+B!M56/(D!P$94)</f>
        <v>6.1965736575593467E-4</v>
      </c>
      <c r="Q122" s="73">
        <f>+B!N56/(D!Q$94)</f>
        <v>9.9333021797882786E-4</v>
      </c>
      <c r="R122" s="73">
        <f>+B!O56/(D!R$94)</f>
        <v>1.1250406100159925E-3</v>
      </c>
      <c r="S122" s="73">
        <f>+B!P56/(D!S$94)</f>
        <v>9.0110011902640782E-4</v>
      </c>
      <c r="T122" s="73">
        <f>+B!Q56/(D!T$94)</f>
        <v>1.4184069618342176E-3</v>
      </c>
      <c r="U122" s="73">
        <f>+B!R56/(D!U$94)</f>
        <v>1.236359479938011E-3</v>
      </c>
      <c r="V122" s="73">
        <f>+B!S56/(D!V$94)</f>
        <v>8.3708237796955112E-4</v>
      </c>
      <c r="W122" s="73">
        <f>+B!T56/(D!W$94)</f>
        <v>1.0175452833026254E-3</v>
      </c>
      <c r="X122" s="73">
        <f>+B!U56/(D!X$94)</f>
        <v>1.049186338089254E-3</v>
      </c>
      <c r="Y122" s="73">
        <f>+B!V56/(D!Y$94)</f>
        <v>9.717072205466398E-4</v>
      </c>
      <c r="Z122" s="73">
        <f>+B!W56/(D!Z$94)</f>
        <v>8.5003656158731146E-4</v>
      </c>
      <c r="AA122" s="73">
        <f>+B!X56/(D!AA$94)</f>
        <v>9.1570312590728668E-4</v>
      </c>
      <c r="AB122" s="73">
        <f>+B!Y56/(D!AB$94)</f>
        <v>1.1766859242502302E-3</v>
      </c>
      <c r="AC122" s="73">
        <f>+B!Z56/(D!AC$94)</f>
        <v>1.0717597826347116E-3</v>
      </c>
    </row>
    <row r="123" spans="6:29" x14ac:dyDescent="0.25">
      <c r="F123" s="1" t="s">
        <v>60</v>
      </c>
    </row>
    <row r="124" spans="6:29" ht="15.75" thickBot="1" x14ac:dyDescent="0.3"/>
    <row r="125" spans="6:29" ht="15.75" thickBot="1" x14ac:dyDescent="0.3">
      <c r="F125" s="8" t="s">
        <v>15</v>
      </c>
      <c r="G125" s="9"/>
      <c r="H125" s="18">
        <v>1995</v>
      </c>
      <c r="I125" s="10">
        <v>1996</v>
      </c>
      <c r="J125" s="18">
        <v>1997</v>
      </c>
      <c r="K125" s="10">
        <v>1998</v>
      </c>
      <c r="L125" s="18">
        <v>1999</v>
      </c>
      <c r="M125" s="10">
        <v>2000</v>
      </c>
      <c r="N125" s="18">
        <v>2001</v>
      </c>
      <c r="O125" s="10">
        <v>2002</v>
      </c>
      <c r="P125" s="18">
        <v>2003</v>
      </c>
      <c r="Q125" s="10">
        <v>2004</v>
      </c>
      <c r="R125" s="18">
        <v>2005</v>
      </c>
      <c r="S125" s="10">
        <v>2006</v>
      </c>
      <c r="T125" s="18">
        <v>2007</v>
      </c>
      <c r="U125" s="10">
        <v>2008</v>
      </c>
      <c r="V125" s="18">
        <v>2009</v>
      </c>
      <c r="W125" s="10">
        <v>2010</v>
      </c>
      <c r="X125" s="18">
        <v>2011</v>
      </c>
      <c r="Y125" s="10">
        <v>2012</v>
      </c>
      <c r="Z125" s="18">
        <v>2013</v>
      </c>
      <c r="AA125" s="10">
        <v>2014</v>
      </c>
      <c r="AB125" s="18">
        <v>2015</v>
      </c>
      <c r="AC125" s="11">
        <v>2016</v>
      </c>
    </row>
    <row r="126" spans="6:29" ht="15.75" thickBot="1" x14ac:dyDescent="0.3">
      <c r="F126" s="149" t="s">
        <v>27</v>
      </c>
      <c r="G126" s="150"/>
      <c r="H126" s="69">
        <f>+'C'!D46/(D!H$94)</f>
        <v>-0.67638508469066883</v>
      </c>
      <c r="I126" s="69">
        <f>+'C'!E46/(D!I$94)</f>
        <v>-0.2986998698922681</v>
      </c>
      <c r="J126" s="69">
        <f>+'C'!F46/(D!J$94)</f>
        <v>-0.54908904934248215</v>
      </c>
      <c r="K126" s="69">
        <f>+'C'!G46/(D!K$94)</f>
        <v>-0.65839709095505572</v>
      </c>
      <c r="L126" s="69">
        <f>+'C'!H46/(D!L$94)</f>
        <v>-0.83054598432463222</v>
      </c>
      <c r="M126" s="69">
        <f>+'C'!I46/(D!M$94)</f>
        <v>-0.64292100816878095</v>
      </c>
      <c r="N126" s="69">
        <f>+'C'!J46/(D!N$94)</f>
        <v>-0.96223690180792998</v>
      </c>
      <c r="O126" s="69">
        <f>+'C'!K46/(D!O$94)</f>
        <v>-1.1162349102203768</v>
      </c>
      <c r="P126" s="69">
        <f>+'C'!L46/(D!P$94)</f>
        <v>-1.1792645337919803</v>
      </c>
      <c r="Q126" s="69">
        <f>+'C'!M46/(D!Q$94)</f>
        <v>-0.74291928395792084</v>
      </c>
      <c r="R126" s="69">
        <f>+'C'!N46/(D!R$94)</f>
        <v>-0.55244671132228818</v>
      </c>
      <c r="S126" s="69">
        <f>+'C'!O46/(D!S$94)</f>
        <v>-1.5592746736918703</v>
      </c>
      <c r="T126" s="69">
        <f>+'C'!P46/(D!T$94)</f>
        <v>-1.372919176418369</v>
      </c>
      <c r="U126" s="69">
        <f>+'C'!Q46/(D!U$94)</f>
        <v>0.58665149118549187</v>
      </c>
      <c r="V126" s="69">
        <f>+'C'!R46/(D!V$94)</f>
        <v>0.1596252088744502</v>
      </c>
      <c r="W126" s="69">
        <f>+'C'!S46/(D!W$94)</f>
        <v>0.5937657407150797</v>
      </c>
      <c r="X126" s="69">
        <f>+'C'!T46/(D!X$94)</f>
        <v>3.8858561813808001</v>
      </c>
      <c r="Y126" s="69">
        <f>+'C'!U46/(D!Y$94)</f>
        <v>3.3404771516764864</v>
      </c>
      <c r="Z126" s="69">
        <f>+'C'!V46/(D!Z$94)</f>
        <v>1.756465463524157</v>
      </c>
      <c r="AA126" s="69">
        <f>+'C'!W46/(D!AA$94)</f>
        <v>0.15778568175875141</v>
      </c>
      <c r="AB126" s="69">
        <f>+'C'!X46/(D!AB$94)</f>
        <v>-0.15059656460529042</v>
      </c>
      <c r="AC126" s="69">
        <f>+'C'!Y46/(D!AC$94)</f>
        <v>-0.18056948859438446</v>
      </c>
    </row>
    <row r="127" spans="6:29" x14ac:dyDescent="0.25">
      <c r="F127" s="172" t="s">
        <v>17</v>
      </c>
      <c r="G127" s="173"/>
      <c r="H127" s="71">
        <f>+'C'!D47/(D!H$94)</f>
        <v>-0.80918772554157348</v>
      </c>
      <c r="I127" s="71">
        <f>+'C'!E47/(D!I$94)</f>
        <v>-0.87309836959369513</v>
      </c>
      <c r="J127" s="71">
        <f>+'C'!F47/(D!J$94)</f>
        <v>-0.8494970159581996</v>
      </c>
      <c r="K127" s="71">
        <f>+'C'!G47/(D!K$94)</f>
        <v>-0.97988783296581716</v>
      </c>
      <c r="L127" s="71">
        <f>+'C'!H47/(D!L$94)</f>
        <v>-0.91913831883076891</v>
      </c>
      <c r="M127" s="71">
        <f>+'C'!I47/(D!M$94)</f>
        <v>-0.58876949808058754</v>
      </c>
      <c r="N127" s="71">
        <f>+'C'!J47/(D!N$94)</f>
        <v>-0.67450289314978806</v>
      </c>
      <c r="O127" s="71">
        <f>+'C'!K47/(D!O$94)</f>
        <v>-0.59752904315099276</v>
      </c>
      <c r="P127" s="71">
        <f>+'C'!L47/(D!P$94)</f>
        <v>-0.6343424384348163</v>
      </c>
      <c r="Q127" s="71">
        <f>+'C'!M47/(D!Q$94)</f>
        <v>-0.49374853929329554</v>
      </c>
      <c r="R127" s="71">
        <f>+'C'!N47/(D!R$94)</f>
        <v>-0.4138540138650072</v>
      </c>
      <c r="S127" s="71">
        <f>+'C'!O47/(D!S$94)</f>
        <v>-0.41962757668931472</v>
      </c>
      <c r="T127" s="71">
        <f>+'C'!P47/(D!T$94)</f>
        <v>-0.49382434206402903</v>
      </c>
      <c r="U127" s="71">
        <f>+'C'!Q47/(D!U$94)</f>
        <v>-0.53292765714896606</v>
      </c>
      <c r="V127" s="71">
        <f>+'C'!R47/(D!V$94)</f>
        <v>-0.39096737606575582</v>
      </c>
      <c r="W127" s="71">
        <f>+'C'!S47/(D!W$94)</f>
        <v>-0.34152180330940235</v>
      </c>
      <c r="X127" s="71">
        <f>+'C'!T47/(D!X$94)</f>
        <v>-0.28420086896859864</v>
      </c>
      <c r="Y127" s="71">
        <f>+'C'!U47/(D!Y$94)</f>
        <v>-0.50576936790803428</v>
      </c>
      <c r="Z127" s="71">
        <f>+'C'!V47/(D!Z$94)</f>
        <v>-0.66700807697186171</v>
      </c>
      <c r="AA127" s="71">
        <f>+'C'!W47/(D!AA$94)</f>
        <v>-0.65980945836181959</v>
      </c>
      <c r="AB127" s="71">
        <f>+'C'!X47/(D!AB$94)</f>
        <v>-0.76182633500601982</v>
      </c>
      <c r="AC127" s="71">
        <f>+'C'!Y47/(D!AC$94)</f>
        <v>-0.74479502088780802</v>
      </c>
    </row>
    <row r="128" spans="6:29" x14ac:dyDescent="0.25">
      <c r="F128" s="176" t="s">
        <v>18</v>
      </c>
      <c r="G128" s="177"/>
      <c r="H128" s="72">
        <f>+'C'!D48/(D!H$94)</f>
        <v>-4.5829755542214454E-2</v>
      </c>
      <c r="I128" s="72">
        <f>+'C'!E48/(D!I$94)</f>
        <v>-4.6518700252556354E-2</v>
      </c>
      <c r="J128" s="72">
        <f>+'C'!F48/(D!J$94)</f>
        <v>-5.1032862313194642E-2</v>
      </c>
      <c r="K128" s="72">
        <f>+'C'!G48/(D!K$94)</f>
        <v>-4.9145359602260116E-2</v>
      </c>
      <c r="L128" s="72">
        <f>+'C'!H48/(D!L$94)</f>
        <v>-0.10982268086247547</v>
      </c>
      <c r="M128" s="72">
        <f>+'C'!I48/(D!M$94)</f>
        <v>-9.3535590563537316E-2</v>
      </c>
      <c r="N128" s="72">
        <f>+'C'!J48/(D!N$94)</f>
        <v>-0.13078350530801811</v>
      </c>
      <c r="O128" s="72">
        <f>+'C'!K48/(D!O$94)</f>
        <v>-0.11183564440078589</v>
      </c>
      <c r="P128" s="72">
        <f>+'C'!L48/(D!P$94)</f>
        <v>-0.13031319838495073</v>
      </c>
      <c r="Q128" s="72">
        <f>+'C'!M48/(D!Q$94)</f>
        <v>-0.13084269756922037</v>
      </c>
      <c r="R128" s="72">
        <f>+'C'!N48/(D!R$94)</f>
        <v>-0.11296010728260619</v>
      </c>
      <c r="S128" s="72">
        <f>+'C'!O48/(D!S$94)</f>
        <v>-0.12520080391544053</v>
      </c>
      <c r="T128" s="72">
        <f>+'C'!P48/(D!T$94)</f>
        <v>-0.13726567430950509</v>
      </c>
      <c r="U128" s="72">
        <f>+'C'!Q48/(D!U$94)</f>
        <v>-0.15636554963925786</v>
      </c>
      <c r="V128" s="72">
        <f>+'C'!R48/(D!V$94)</f>
        <v>-0.12248507135089995</v>
      </c>
      <c r="W128" s="72">
        <f>+'C'!S48/(D!W$94)</f>
        <v>-0.1285275323115414</v>
      </c>
      <c r="X128" s="72">
        <f>+'C'!T48/(D!X$94)</f>
        <v>-0.11819054150614543</v>
      </c>
      <c r="Y128" s="72">
        <f>+'C'!U48/(D!Y$94)</f>
        <v>-0.11933734717413465</v>
      </c>
      <c r="Z128" s="72">
        <f>+'C'!V48/(D!Z$94)</f>
        <v>-0.10545958478599261</v>
      </c>
      <c r="AA128" s="72">
        <f>+'C'!W48/(D!AA$94)</f>
        <v>-0.12841366481337535</v>
      </c>
      <c r="AB128" s="72">
        <f>+'C'!X48/(D!AB$94)</f>
        <v>-0.24980511469936209</v>
      </c>
      <c r="AC128" s="72">
        <f>+'C'!Y48/(D!AC$94)</f>
        <v>-0.30452260428239214</v>
      </c>
    </row>
    <row r="129" spans="6:29" x14ac:dyDescent="0.25">
      <c r="F129" s="172" t="s">
        <v>19</v>
      </c>
      <c r="G129" s="173"/>
      <c r="H129" s="72">
        <f>+'C'!D49/(D!H$94)</f>
        <v>-0.4614132237449215</v>
      </c>
      <c r="I129" s="72">
        <f>+'C'!E49/(D!I$94)</f>
        <v>-0.27960590207163166</v>
      </c>
      <c r="J129" s="72">
        <f>+'C'!F49/(D!J$94)</f>
        <v>-0.2529612730951562</v>
      </c>
      <c r="K129" s="72">
        <f>+'C'!G49/(D!K$94)</f>
        <v>-0.20672933608742045</v>
      </c>
      <c r="L129" s="72">
        <f>+'C'!H49/(D!L$94)</f>
        <v>-0.36121782749208303</v>
      </c>
      <c r="M129" s="72">
        <f>+'C'!I49/(D!M$94)</f>
        <v>-0.42442465377135968</v>
      </c>
      <c r="N129" s="72">
        <f>+'C'!J49/(D!N$94)</f>
        <v>-0.34414696131447542</v>
      </c>
      <c r="O129" s="72">
        <f>+'C'!K49/(D!O$94)</f>
        <v>-0.31285872348302435</v>
      </c>
      <c r="P129" s="72">
        <f>+'C'!L49/(D!P$94)</f>
        <v>-0.34492175562450644</v>
      </c>
      <c r="Q129" s="72">
        <f>+'C'!M49/(D!Q$94)</f>
        <v>-0.34715123873084264</v>
      </c>
      <c r="R129" s="72">
        <f>+'C'!N49/(D!R$94)</f>
        <v>-0.25319922726602795</v>
      </c>
      <c r="S129" s="72">
        <f>+'C'!O49/(D!S$94)</f>
        <v>-0.2820442634500549</v>
      </c>
      <c r="T129" s="72">
        <f>+'C'!P49/(D!T$94)</f>
        <v>-0.25402383301696552</v>
      </c>
      <c r="U129" s="72">
        <f>+'C'!Q49/(D!U$94)</f>
        <v>-0.27363004313999861</v>
      </c>
      <c r="V129" s="72">
        <f>+'C'!R49/(D!V$94)</f>
        <v>-0.17954222935061065</v>
      </c>
      <c r="W129" s="72">
        <f>+'C'!S49/(D!W$94)</f>
        <v>-0.26552678568518473</v>
      </c>
      <c r="X129" s="72">
        <f>+'C'!T49/(D!X$94)</f>
        <v>-0.20460904830527804</v>
      </c>
      <c r="Y129" s="72">
        <f>+'C'!U49/(D!Y$94)</f>
        <v>-0.18622051830391712</v>
      </c>
      <c r="Z129" s="72">
        <f>+'C'!V49/(D!Z$94)</f>
        <v>-0.14772933531659979</v>
      </c>
      <c r="AA129" s="72">
        <f>+'C'!W49/(D!AA$94)</f>
        <v>-0.16727014401327758</v>
      </c>
      <c r="AB129" s="72">
        <f>+'C'!X49/(D!AB$94)</f>
        <v>-0.17461321118188494</v>
      </c>
      <c r="AC129" s="72">
        <f>+'C'!Y49/(D!AC$94)</f>
        <v>-0.13846644857451088</v>
      </c>
    </row>
    <row r="130" spans="6:29" x14ac:dyDescent="0.25">
      <c r="F130" s="176" t="s">
        <v>20</v>
      </c>
      <c r="G130" s="177"/>
      <c r="H130" s="72">
        <f>+'C'!D50/(D!H$94)</f>
        <v>1.3896171291312423E-2</v>
      </c>
      <c r="I130" s="72">
        <f>+'C'!E50/(D!I$94)</f>
        <v>0.27210816451848563</v>
      </c>
      <c r="J130" s="72">
        <f>+'C'!F50/(D!J$94)</f>
        <v>8.0137187378197833E-2</v>
      </c>
      <c r="K130" s="72">
        <f>+'C'!G50/(D!K$94)</f>
        <v>2.5498188117397312E-2</v>
      </c>
      <c r="L130" s="72">
        <f>+'C'!H50/(D!L$94)</f>
        <v>0.18814593024512816</v>
      </c>
      <c r="M130" s="72">
        <f>+'C'!I50/(D!M$94)</f>
        <v>0.23596301555073443</v>
      </c>
      <c r="N130" s="72">
        <f>+'C'!J50/(D!N$94)</f>
        <v>3.239892167372161E-2</v>
      </c>
      <c r="O130" s="72">
        <f>+'C'!K50/(D!O$94)</f>
        <v>1.1519666349098828E-3</v>
      </c>
      <c r="P130" s="72">
        <f>+'C'!L50/(D!P$94)</f>
        <v>0.11810250949379578</v>
      </c>
      <c r="Q130" s="72">
        <f>+'C'!M50/(D!Q$94)</f>
        <v>0.18370647035496263</v>
      </c>
      <c r="R130" s="72">
        <f>+'C'!N50/(D!R$94)</f>
        <v>0.50743817537211033</v>
      </c>
      <c r="S130" s="72">
        <f>+'C'!O50/(D!S$94)</f>
        <v>0.1323594357756383</v>
      </c>
      <c r="T130" s="72">
        <f>+'C'!P50/(D!T$94)</f>
        <v>0.48288869297830506</v>
      </c>
      <c r="U130" s="72">
        <f>+'C'!Q50/(D!U$94)</f>
        <v>2.1377581991213344</v>
      </c>
      <c r="V130" s="72">
        <f>+'C'!R50/(D!V$94)</f>
        <v>1.3014915866936261</v>
      </c>
      <c r="W130" s="72">
        <f>+'C'!S50/(D!W$94)</f>
        <v>1.6822803740110661</v>
      </c>
      <c r="X130" s="72">
        <f>+'C'!T50/(D!X$94)</f>
        <v>4.9812342215753853</v>
      </c>
      <c r="Y130" s="72">
        <f>+'C'!U50/(D!Y$94)</f>
        <v>4.5379479837696959</v>
      </c>
      <c r="Z130" s="72">
        <f>+'C'!V50/(D!Z$94)</f>
        <v>2.8915478116488051</v>
      </c>
      <c r="AA130" s="72">
        <f>+'C'!W50/(D!AA$94)</f>
        <v>1.4251501357092682</v>
      </c>
      <c r="AB130" s="72">
        <f>+'C'!X50/(D!AB$94)</f>
        <v>0.93838075362794082</v>
      </c>
      <c r="AC130" s="72">
        <f>+'C'!Y50/(D!AC$94)</f>
        <v>0.91787782847504396</v>
      </c>
    </row>
    <row r="131" spans="6:29" x14ac:dyDescent="0.25">
      <c r="F131" s="172" t="s">
        <v>21</v>
      </c>
      <c r="G131" s="173"/>
      <c r="H131" s="72">
        <f>+'C'!D51/(D!H$94)</f>
        <v>1.7836434181227629E-5</v>
      </c>
      <c r="I131" s="72">
        <f>+'C'!E51/(D!I$94)</f>
        <v>4.8431398801182263E-3</v>
      </c>
      <c r="J131" s="72">
        <f>+'C'!F51/(D!J$94)</f>
        <v>-2.8106261209980807E-4</v>
      </c>
      <c r="K131" s="72">
        <f>+'C'!G51/(D!K$94)</f>
        <v>-8.8365192191995702E-5</v>
      </c>
      <c r="L131" s="72">
        <f>+'C'!H51/(D!L$94)</f>
        <v>-3.7903069934329503E-3</v>
      </c>
      <c r="M131" s="72">
        <f>+'C'!I51/(D!M$94)</f>
        <v>-2.113447128146415E-3</v>
      </c>
      <c r="N131" s="72">
        <f>+'C'!J51/(D!N$94)</f>
        <v>-5.874492547160738E-3</v>
      </c>
      <c r="O131" s="72">
        <f>+'C'!K51/(D!O$94)</f>
        <v>7.4765305808953903E-3</v>
      </c>
      <c r="P131" s="72">
        <f>+'C'!L51/(D!P$94)</f>
        <v>2.9535430975674244E-2</v>
      </c>
      <c r="Q131" s="72">
        <f>+'C'!M51/(D!Q$94)</f>
        <v>2.5219000079237854E-2</v>
      </c>
      <c r="R131" s="72">
        <f>+'C'!N51/(D!R$94)</f>
        <v>2.7338678545542634E-2</v>
      </c>
      <c r="S131" s="72">
        <f>+'C'!O51/(D!S$94)</f>
        <v>2.0737702013014912E-2</v>
      </c>
      <c r="T131" s="72">
        <f>+'C'!P51/(D!T$94)</f>
        <v>1.2679444826866041E-2</v>
      </c>
      <c r="U131" s="72">
        <f>+'C'!Q51/(D!U$94)</f>
        <v>1.7636552194293324E-2</v>
      </c>
      <c r="V131" s="72">
        <f>+'C'!R51/(D!V$94)</f>
        <v>1.6804515983715328E-3</v>
      </c>
      <c r="W131" s="72">
        <f>+'C'!S51/(D!W$94)</f>
        <v>4.2035629258949858E-3</v>
      </c>
      <c r="X131" s="72">
        <f>+'C'!T51/(D!X$94)</f>
        <v>1.4804110371222336E-2</v>
      </c>
      <c r="Y131" s="72">
        <f>+'C'!U51/(D!Y$94)</f>
        <v>4.6351116939699569E-3</v>
      </c>
      <c r="Z131" s="72">
        <f>+'C'!V51/(D!Z$94)</f>
        <v>-2.6875613308735917E-3</v>
      </c>
      <c r="AA131" s="72">
        <f>+'C'!W51/(D!AA$94)</f>
        <v>1.070106249526262E-2</v>
      </c>
      <c r="AB131" s="72">
        <f>+'C'!X51/(D!AB$94)</f>
        <v>3.4621179135602621E-2</v>
      </c>
      <c r="AC131" s="72">
        <f>+'C'!Y51/(D!AC$94)</f>
        <v>3.147650559326258E-2</v>
      </c>
    </row>
    <row r="132" spans="6:29" x14ac:dyDescent="0.25">
      <c r="F132" s="176" t="s">
        <v>22</v>
      </c>
      <c r="G132" s="177"/>
      <c r="H132" s="72">
        <f>+'C'!D52/(D!H$94)</f>
        <v>0.84913466836213569</v>
      </c>
      <c r="I132" s="72">
        <f>+'C'!E52/(D!I$94)</f>
        <v>0.84393571198594841</v>
      </c>
      <c r="J132" s="72">
        <f>+'C'!F52/(D!J$94)</f>
        <v>0.78473462288178597</v>
      </c>
      <c r="K132" s="72">
        <f>+'C'!G52/(D!K$94)</f>
        <v>0.67162500164575345</v>
      </c>
      <c r="L132" s="72">
        <f>+'C'!H52/(D!L$94)</f>
        <v>0.60621145897796591</v>
      </c>
      <c r="M132" s="72">
        <f>+'C'!I52/(D!M$94)</f>
        <v>0.52182721035097235</v>
      </c>
      <c r="N132" s="72">
        <f>+'C'!J52/(D!N$94)</f>
        <v>0.53824590932660077</v>
      </c>
      <c r="O132" s="72">
        <f>+'C'!K52/(D!O$94)</f>
        <v>0.3912609910351903</v>
      </c>
      <c r="P132" s="72">
        <f>+'C'!L52/(D!P$94)</f>
        <v>0.43048008670481652</v>
      </c>
      <c r="Q132" s="72">
        <f>+'C'!M52/(D!Q$94)</f>
        <v>0.42023229747133695</v>
      </c>
      <c r="R132" s="72">
        <f>+'C'!N52/(D!R$94)</f>
        <v>0.24671952335151456</v>
      </c>
      <c r="S132" s="72">
        <f>+'C'!O52/(D!S$94)</f>
        <v>0.108314048685072</v>
      </c>
      <c r="T132" s="72">
        <f>+'C'!P52/(D!T$94)</f>
        <v>0.19091210690969479</v>
      </c>
      <c r="U132" s="72">
        <f>+'C'!Q52/(D!U$94)</f>
        <v>8.6013785185266159E-2</v>
      </c>
      <c r="V132" s="72">
        <f>+'C'!R52/(D!V$94)</f>
        <v>0.11044277008153562</v>
      </c>
      <c r="W132" s="72">
        <f>+'C'!S52/(D!W$94)</f>
        <v>0.10283234157192413</v>
      </c>
      <c r="X132" s="72">
        <f>+'C'!T52/(D!X$94)</f>
        <v>5.9874992524060602E-2</v>
      </c>
      <c r="Y132" s="72">
        <f>+'C'!U52/(D!Y$94)</f>
        <v>7.9718603272317959E-2</v>
      </c>
      <c r="Z132" s="72">
        <f>+'C'!V52/(D!Z$94)</f>
        <v>0.18326702469041459</v>
      </c>
      <c r="AA132" s="72">
        <f>+'C'!W52/(D!AA$94)</f>
        <v>7.2343746348325452E-2</v>
      </c>
      <c r="AB132" s="72">
        <f>+'C'!X52/(D!AB$94)</f>
        <v>0.20367265091097242</v>
      </c>
      <c r="AC132" s="72">
        <f>+'C'!Y52/(D!AC$94)</f>
        <v>0.24767601324530852</v>
      </c>
    </row>
    <row r="133" spans="6:29" x14ac:dyDescent="0.25">
      <c r="F133" s="172" t="s">
        <v>23</v>
      </c>
      <c r="G133" s="173"/>
      <c r="H133" s="72">
        <f>+'C'!D53/(D!H$94)</f>
        <v>-0.15712403496178295</v>
      </c>
      <c r="I133" s="72">
        <f>+'C'!E53/(D!I$94)</f>
        <v>-0.23522931550695619</v>
      </c>
      <c r="J133" s="72">
        <f>+'C'!F53/(D!J$94)</f>
        <v>-0.21150706923031803</v>
      </c>
      <c r="K133" s="72">
        <f>+'C'!G53/(D!K$94)</f>
        <v>-0.16807785858083638</v>
      </c>
      <c r="L133" s="72">
        <f>+'C'!H53/(D!L$94)</f>
        <v>-0.31080749401973368</v>
      </c>
      <c r="M133" s="72">
        <f>+'C'!I53/(D!M$94)</f>
        <v>-0.29272155259849419</v>
      </c>
      <c r="N133" s="72">
        <f>+'C'!J53/(D!N$94)</f>
        <v>-0.32469948640394464</v>
      </c>
      <c r="O133" s="72">
        <f>+'C'!K53/(D!O$94)</f>
        <v>-0.36612572358115208</v>
      </c>
      <c r="P133" s="72">
        <f>+'C'!L53/(D!P$94)</f>
        <v>-0.401687934063438</v>
      </c>
      <c r="Q133" s="72">
        <f>+'C'!M53/(D!Q$94)</f>
        <v>-0.28545683427703233</v>
      </c>
      <c r="R133" s="72">
        <f>+'C'!N53/(D!R$94)</f>
        <v>-0.50378932070153037</v>
      </c>
      <c r="S133" s="72">
        <f>+'C'!O53/(D!S$94)</f>
        <v>-0.89363125311321845</v>
      </c>
      <c r="T133" s="72">
        <f>+'C'!P53/(D!T$94)</f>
        <v>-0.95538115395144629</v>
      </c>
      <c r="U133" s="72">
        <f>+'C'!Q53/(D!U$94)</f>
        <v>-0.65115011714122839</v>
      </c>
      <c r="V133" s="72">
        <f>+'C'!R53/(D!V$94)</f>
        <v>-0.60001581407504656</v>
      </c>
      <c r="W133" s="72">
        <f>+'C'!S53/(D!W$94)</f>
        <v>-0.58058956511918125</v>
      </c>
      <c r="X133" s="72">
        <f>+'C'!T53/(D!X$94)</f>
        <v>-0.5980683281349537</v>
      </c>
      <c r="Y133" s="72">
        <f>+'C'!U53/(D!Y$94)</f>
        <v>-0.53755318688550069</v>
      </c>
      <c r="Z133" s="72">
        <f>+'C'!V53/(D!Z$94)</f>
        <v>-0.56891857064806262</v>
      </c>
      <c r="AA133" s="72">
        <f>+'C'!W53/(D!AA$94)</f>
        <v>-0.51016243567287889</v>
      </c>
      <c r="AB133" s="72">
        <f>+'C'!X53/(D!AB$94)</f>
        <v>-0.44480625579273703</v>
      </c>
      <c r="AC133" s="72">
        <f>+'C'!Y53/(D!AC$94)</f>
        <v>-0.49433487571742679</v>
      </c>
    </row>
    <row r="134" spans="6:29" x14ac:dyDescent="0.25">
      <c r="F134" s="176" t="s">
        <v>24</v>
      </c>
      <c r="G134" s="177"/>
      <c r="H134" s="72">
        <f>+'C'!D54/(D!H$94)</f>
        <v>-0.24051927749244259</v>
      </c>
      <c r="I134" s="72">
        <f>+'C'!E54/(D!I$94)</f>
        <v>-0.17798490685672505</v>
      </c>
      <c r="J134" s="72">
        <f>+'C'!F54/(D!J$94)</f>
        <v>-0.22675923030219153</v>
      </c>
      <c r="K134" s="72">
        <f>+'C'!G54/(D!K$94)</f>
        <v>-0.13552303079884317</v>
      </c>
      <c r="L134" s="72">
        <f>+'C'!H54/(D!L$94)</f>
        <v>-0.14591138753492733</v>
      </c>
      <c r="M134" s="72">
        <f>+'C'!I54/(D!M$94)</f>
        <v>-0.17231070940605139</v>
      </c>
      <c r="N134" s="72">
        <f>+'C'!J54/(D!N$94)</f>
        <v>-0.23752286870448391</v>
      </c>
      <c r="O134" s="72">
        <f>+'C'!K54/(D!O$94)</f>
        <v>-0.31457544131141391</v>
      </c>
      <c r="P134" s="72">
        <f>+'C'!L54/(D!P$94)</f>
        <v>-0.40139423260986035</v>
      </c>
      <c r="Q134" s="72">
        <f>+'C'!M54/(D!Q$94)</f>
        <v>-0.33543071260588381</v>
      </c>
      <c r="R134" s="72">
        <f>+'C'!N54/(D!R$94)</f>
        <v>-0.20525442900147284</v>
      </c>
      <c r="S134" s="72">
        <f>+'C'!O54/(D!S$94)</f>
        <v>-0.26261253234055398</v>
      </c>
      <c r="T134" s="72">
        <f>+'C'!P54/(D!T$94)</f>
        <v>-0.33003640389366307</v>
      </c>
      <c r="U134" s="72">
        <f>+'C'!Q54/(D!U$94)</f>
        <v>-0.14616286037308299</v>
      </c>
      <c r="V134" s="72">
        <f>+'C'!R54/(D!V$94)</f>
        <v>-3.6400133401617386E-2</v>
      </c>
      <c r="W134" s="72">
        <f>+'C'!S54/(D!W$94)</f>
        <v>1.5376785291752982E-2</v>
      </c>
      <c r="X134" s="72">
        <f>+'C'!T54/(D!X$94)</f>
        <v>-4.8247399309890887E-2</v>
      </c>
      <c r="Y134" s="72">
        <f>+'C'!U54/(D!Y$94)</f>
        <v>-2.9768487040435682E-2</v>
      </c>
      <c r="Z134" s="72">
        <f>+'C'!V54/(D!Z$94)</f>
        <v>9.6897416167159481E-2</v>
      </c>
      <c r="AA134" s="72">
        <f>+'C'!W54/(D!AA$94)</f>
        <v>1.8154462614359407E-2</v>
      </c>
      <c r="AB134" s="72">
        <f>+'C'!X54/(D!AB$94)</f>
        <v>0.15538613635468088</v>
      </c>
      <c r="AC134" s="72">
        <f>+'C'!Y54/(D!AC$94)</f>
        <v>0.15332686818237062</v>
      </c>
    </row>
    <row r="135" spans="6:29" x14ac:dyDescent="0.25">
      <c r="F135" s="172" t="s">
        <v>25</v>
      </c>
      <c r="G135" s="173"/>
      <c r="H135" s="72">
        <f>+'C'!D55/(D!H$94)</f>
        <v>0.17464032136439767</v>
      </c>
      <c r="I135" s="72">
        <f>+'C'!E55/(D!I$94)</f>
        <v>0.19285039034306242</v>
      </c>
      <c r="J135" s="72">
        <f>+'C'!F55/(D!J$94)</f>
        <v>0.17819578683658949</v>
      </c>
      <c r="K135" s="72">
        <f>+'C'!G55/(D!K$94)</f>
        <v>0.18421540070336678</v>
      </c>
      <c r="L135" s="72">
        <f>+'C'!H55/(D!L$94)</f>
        <v>0.22578463058290402</v>
      </c>
      <c r="M135" s="72">
        <f>+'C'!I55/(D!M$94)</f>
        <v>0.17316421747768873</v>
      </c>
      <c r="N135" s="72">
        <f>+'C'!J55/(D!N$94)</f>
        <v>0.18471441928509635</v>
      </c>
      <c r="O135" s="72">
        <f>+'C'!K55/(D!O$94)</f>
        <v>0.18736774689149202</v>
      </c>
      <c r="P135" s="72">
        <f>+'C'!L55/(D!P$94)</f>
        <v>0.15589665551706111</v>
      </c>
      <c r="Q135" s="72">
        <f>+'C'!M55/(D!Q$94)</f>
        <v>0.22127110085235216</v>
      </c>
      <c r="R135" s="72">
        <f>+'C'!N55/(D!R$94)</f>
        <v>0.15539876127243735</v>
      </c>
      <c r="S135" s="72">
        <f>+'C'!O55/(D!S$94)</f>
        <v>0.16263211907270159</v>
      </c>
      <c r="T135" s="72">
        <f>+'C'!P55/(D!T$94)</f>
        <v>0.11201315035266726</v>
      </c>
      <c r="U135" s="72">
        <f>+'C'!Q55/(D!U$94)</f>
        <v>0.10600851120969637</v>
      </c>
      <c r="V135" s="72">
        <f>+'C'!R55/(D!V$94)</f>
        <v>7.5270474114026639E-2</v>
      </c>
      <c r="W135" s="72">
        <f>+'C'!S55/(D!W$94)</f>
        <v>0.10552284357260827</v>
      </c>
      <c r="X135" s="72">
        <f>+'C'!T55/(D!X$94)</f>
        <v>8.323955385471711E-2</v>
      </c>
      <c r="Y135" s="72">
        <f>+'C'!U55/(D!Y$94)</f>
        <v>9.7128053081054003E-2</v>
      </c>
      <c r="Z135" s="72">
        <f>+'C'!V55/(D!Z$94)</f>
        <v>7.6166008222750284E-2</v>
      </c>
      <c r="AA135" s="72">
        <f>+'C'!W55/(D!AA$94)</f>
        <v>9.7033661086452283E-2</v>
      </c>
      <c r="AB135" s="72">
        <f>+'C'!X55/(D!AB$94)</f>
        <v>0.14836849822874118</v>
      </c>
      <c r="AC135" s="72">
        <f>+'C'!Y55/(D!AC$94)</f>
        <v>0.15042322660855778</v>
      </c>
    </row>
    <row r="136" spans="6:29" ht="15.75" thickBot="1" x14ac:dyDescent="0.3">
      <c r="F136" s="174" t="s">
        <v>26</v>
      </c>
      <c r="G136" s="175"/>
      <c r="H136" s="73">
        <f>+'C'!D56/(D!H$94)</f>
        <v>-1.0809960109834891E-8</v>
      </c>
      <c r="I136" s="73">
        <f>+'C'!E56/(D!I$94)</f>
        <v>-2.0584579565276378E-8</v>
      </c>
      <c r="J136" s="73">
        <f>+'C'!F56/(D!J$94)</f>
        <v>-1.1812355226651149E-4</v>
      </c>
      <c r="K136" s="73">
        <f>+'C'!G56/(D!K$94)</f>
        <v>-2.8383724568671576E-4</v>
      </c>
      <c r="L136" s="73">
        <f>+'C'!H56/(D!L$94)</f>
        <v>2.3205582317633284E-8</v>
      </c>
      <c r="M136" s="73">
        <f>+'C'!I56/(D!M$94)</f>
        <v>0</v>
      </c>
      <c r="N136" s="73">
        <f>+'C'!J56/(D!N$94)</f>
        <v>-6.5944665477682188E-5</v>
      </c>
      <c r="O136" s="73">
        <f>+'C'!K56/(D!O$94)</f>
        <v>-5.6756943549524498E-4</v>
      </c>
      <c r="P136" s="73">
        <f>+'C'!L56/(D!P$94)</f>
        <v>-6.1965736575593467E-4</v>
      </c>
      <c r="Q136" s="73">
        <f>+'C'!M56/(D!Q$94)</f>
        <v>-7.1813023953574517E-4</v>
      </c>
      <c r="R136" s="73">
        <f>+'C'!N56/(D!R$94)</f>
        <v>-2.847517472483213E-4</v>
      </c>
      <c r="S136" s="73">
        <f>+'C'!O56/(D!S$94)</f>
        <v>-2.0153127841197394E-4</v>
      </c>
      <c r="T136" s="73">
        <f>+'C'!P56/(D!T$94)</f>
        <v>-8.8116907151055942E-4</v>
      </c>
      <c r="U136" s="73">
        <f>+'C'!Q56/(D!U$94)</f>
        <v>-5.2932498390874979E-4</v>
      </c>
      <c r="V136" s="73">
        <f>+'C'!R56/(D!V$94)</f>
        <v>1.5049930965803818E-4</v>
      </c>
      <c r="W136" s="73">
        <f>+'C'!S56/(D!W$94)</f>
        <v>-2.8448023285742587E-4</v>
      </c>
      <c r="X136" s="73">
        <f>+'C'!T56/(D!X$94)</f>
        <v>1.9474373383191268E-5</v>
      </c>
      <c r="Y136" s="73">
        <f>+'C'!U56/(D!Y$94)</f>
        <v>-3.0371176486360352E-4</v>
      </c>
      <c r="Z136" s="73">
        <f>+'C'!V56/(D!Z$94)</f>
        <v>3.9033710891939015E-4</v>
      </c>
      <c r="AA136" s="73">
        <f>+'C'!W56/(D!AA$94)</f>
        <v>5.8348096037988832E-5</v>
      </c>
      <c r="AB136" s="73">
        <f>+'C'!X56/(D!AB$94)</f>
        <v>2.5140677377669821E-5</v>
      </c>
      <c r="AC136" s="73">
        <f>+'C'!Y56/(D!AC$94)</f>
        <v>7.6903292437951706E-4</v>
      </c>
    </row>
    <row r="137" spans="6:29" x14ac:dyDescent="0.25">
      <c r="F137" s="1" t="s">
        <v>60</v>
      </c>
    </row>
    <row r="138" spans="6:29" ht="15.75" thickBot="1" x14ac:dyDescent="0.3"/>
    <row r="139" spans="6:29" ht="15.75" thickBot="1" x14ac:dyDescent="0.3">
      <c r="F139" s="8" t="s">
        <v>15</v>
      </c>
      <c r="G139" s="9"/>
      <c r="H139" s="18">
        <v>1995</v>
      </c>
      <c r="I139" s="10">
        <v>1996</v>
      </c>
      <c r="J139" s="18">
        <v>1997</v>
      </c>
      <c r="K139" s="10">
        <v>1998</v>
      </c>
      <c r="L139" s="18">
        <v>1999</v>
      </c>
      <c r="M139" s="10">
        <v>2000</v>
      </c>
      <c r="N139" s="18">
        <v>2001</v>
      </c>
      <c r="O139" s="10">
        <v>2002</v>
      </c>
      <c r="P139" s="18">
        <v>2003</v>
      </c>
      <c r="Q139" s="10">
        <v>2004</v>
      </c>
      <c r="R139" s="18">
        <v>2005</v>
      </c>
      <c r="S139" s="10">
        <v>2006</v>
      </c>
      <c r="T139" s="18">
        <v>2007</v>
      </c>
      <c r="U139" s="10">
        <v>2008</v>
      </c>
      <c r="V139" s="18">
        <v>2009</v>
      </c>
      <c r="W139" s="10">
        <v>2010</v>
      </c>
      <c r="X139" s="18">
        <v>2011</v>
      </c>
      <c r="Y139" s="10">
        <v>2012</v>
      </c>
      <c r="Z139" s="18">
        <v>2013</v>
      </c>
      <c r="AA139" s="10">
        <v>2014</v>
      </c>
      <c r="AB139" s="18">
        <v>2015</v>
      </c>
      <c r="AC139" s="11">
        <v>2016</v>
      </c>
    </row>
    <row r="140" spans="6:29" ht="15.75" thickBot="1" x14ac:dyDescent="0.3">
      <c r="F140" s="149" t="s">
        <v>27</v>
      </c>
      <c r="G140" s="150"/>
      <c r="H140" s="69">
        <f>('C'!D46/2)/(D!H$94)</f>
        <v>-0.33819254234533441</v>
      </c>
      <c r="I140" s="69">
        <f>('C'!E46/2)/(D!I$94)</f>
        <v>-0.14934993494613405</v>
      </c>
      <c r="J140" s="69">
        <f>('C'!F46/2)/(D!J$94)</f>
        <v>-0.27454452467124107</v>
      </c>
      <c r="K140" s="69">
        <f>('C'!G46/2)/(D!K$94)</f>
        <v>-0.32919854547752786</v>
      </c>
      <c r="L140" s="69">
        <f>('C'!H46/2)/(D!L$94)</f>
        <v>-0.41527299216231611</v>
      </c>
      <c r="M140" s="69">
        <f>('C'!I46/2)/(D!M$94)</f>
        <v>-0.32146050408439047</v>
      </c>
      <c r="N140" s="69">
        <f>('C'!J46/2)/(D!N$94)</f>
        <v>-0.48111845090396499</v>
      </c>
      <c r="O140" s="69">
        <f>('C'!K46/2)/(D!O$94)</f>
        <v>-0.5581174551101884</v>
      </c>
      <c r="P140" s="69">
        <f>('C'!L46/2)/(D!P$94)</f>
        <v>-0.58963226689599013</v>
      </c>
      <c r="Q140" s="69">
        <f>('C'!M46/2)/(D!Q$94)</f>
        <v>-0.37145964197896042</v>
      </c>
      <c r="R140" s="69">
        <f>('C'!N46/2)/(D!R$94)</f>
        <v>-0.27622335566114409</v>
      </c>
      <c r="S140" s="69">
        <f>('C'!O46/2)/(D!S$94)</f>
        <v>-0.77963733684593517</v>
      </c>
      <c r="T140" s="69">
        <f>('C'!P46/2)/(D!T$94)</f>
        <v>-0.68645958820918451</v>
      </c>
      <c r="U140" s="69">
        <f>('C'!Q46/2)/(D!U$94)</f>
        <v>0.29332574559274593</v>
      </c>
      <c r="V140" s="69">
        <f>('C'!R46/2)/(D!V$94)</f>
        <v>7.9812604437225099E-2</v>
      </c>
      <c r="W140" s="69">
        <f>('C'!S46/2)/(D!W$94)</f>
        <v>0.29688287035753985</v>
      </c>
      <c r="X140" s="69">
        <f>('C'!T46/2)/(D!X$94)</f>
        <v>1.9429280906904001</v>
      </c>
      <c r="Y140" s="69">
        <f>('C'!U46/2)/(D!Y$94)</f>
        <v>1.6702385758382432</v>
      </c>
      <c r="Z140" s="69">
        <f>('C'!V46/2)/(D!Z$94)</f>
        <v>0.8782327317620785</v>
      </c>
      <c r="AA140" s="69">
        <f>('C'!W46/2)/(D!AA$94)</f>
        <v>7.8892840879375703E-2</v>
      </c>
      <c r="AB140" s="69">
        <f>('C'!X46/2)/(D!AB$94)</f>
        <v>-7.5298282302645209E-2</v>
      </c>
      <c r="AC140" s="69">
        <f>('C'!Y46/2)/(D!AC$94)</f>
        <v>-9.0284744297192229E-2</v>
      </c>
    </row>
    <row r="141" spans="6:29" x14ac:dyDescent="0.25">
      <c r="F141" s="172" t="s">
        <v>17</v>
      </c>
      <c r="G141" s="173"/>
      <c r="H141" s="71">
        <f>('C'!D47/2)/(D!H$94)</f>
        <v>-0.40459386277078674</v>
      </c>
      <c r="I141" s="71">
        <f>('C'!E47/2)/(D!I$94)</f>
        <v>-0.43654918479684757</v>
      </c>
      <c r="J141" s="71">
        <f>('C'!F47/2)/(D!J$94)</f>
        <v>-0.4247485079790998</v>
      </c>
      <c r="K141" s="71">
        <f>('C'!G47/2)/(D!K$94)</f>
        <v>-0.48994391648290858</v>
      </c>
      <c r="L141" s="71">
        <f>('C'!H47/2)/(D!L$94)</f>
        <v>-0.45956915941538445</v>
      </c>
      <c r="M141" s="71">
        <f>('C'!I47/2)/(D!M$94)</f>
        <v>-0.29438474904029377</v>
      </c>
      <c r="N141" s="71">
        <f>('C'!J47/2)/(D!N$94)</f>
        <v>-0.33725144657489403</v>
      </c>
      <c r="O141" s="71">
        <f>('C'!K47/2)/(D!O$94)</f>
        <v>-0.29876452157549638</v>
      </c>
      <c r="P141" s="71">
        <f>('C'!L47/2)/(D!P$94)</f>
        <v>-0.31717121921740815</v>
      </c>
      <c r="Q141" s="71">
        <f>('C'!M47/2)/(D!Q$94)</f>
        <v>-0.24687426964664777</v>
      </c>
      <c r="R141" s="71">
        <f>('C'!N47/2)/(D!R$94)</f>
        <v>-0.2069270069325036</v>
      </c>
      <c r="S141" s="71">
        <f>('C'!O47/2)/(D!S$94)</f>
        <v>-0.20981378834465736</v>
      </c>
      <c r="T141" s="71">
        <f>('C'!P47/2)/(D!T$94)</f>
        <v>-0.24691217103201452</v>
      </c>
      <c r="U141" s="71">
        <f>('C'!Q47/2)/(D!U$94)</f>
        <v>-0.26646382857448303</v>
      </c>
      <c r="V141" s="71">
        <f>('C'!R47/2)/(D!V$94)</f>
        <v>-0.19548368803287791</v>
      </c>
      <c r="W141" s="71">
        <f>('C'!S47/2)/(D!W$94)</f>
        <v>-0.17076090165470117</v>
      </c>
      <c r="X141" s="71">
        <f>('C'!T47/2)/(D!X$94)</f>
        <v>-0.14210043448429932</v>
      </c>
      <c r="Y141" s="71">
        <f>('C'!U47/2)/(D!Y$94)</f>
        <v>-0.25288468395401714</v>
      </c>
      <c r="Z141" s="71">
        <f>('C'!V47/2)/(D!Z$94)</f>
        <v>-0.33350403848593085</v>
      </c>
      <c r="AA141" s="71">
        <f>('C'!W47/2)/(D!AA$94)</f>
        <v>-0.32990472918090979</v>
      </c>
      <c r="AB141" s="71">
        <f>('C'!X47/2)/(D!AB$94)</f>
        <v>-0.38091316750300991</v>
      </c>
      <c r="AC141" s="71">
        <f>('C'!Y47/2)/(D!AC$94)</f>
        <v>-0.37239751044390401</v>
      </c>
    </row>
    <row r="142" spans="6:29" x14ac:dyDescent="0.25">
      <c r="F142" s="176" t="s">
        <v>18</v>
      </c>
      <c r="G142" s="177"/>
      <c r="H142" s="72">
        <f>('C'!D48/2)/(D!H$94)</f>
        <v>-2.2914877771107227E-2</v>
      </c>
      <c r="I142" s="72">
        <f>('C'!E48/2)/(D!I$94)</f>
        <v>-2.3259350126278177E-2</v>
      </c>
      <c r="J142" s="72">
        <f>('C'!F48/2)/(D!J$94)</f>
        <v>-2.5516431156597321E-2</v>
      </c>
      <c r="K142" s="72">
        <f>('C'!G48/2)/(D!K$94)</f>
        <v>-2.4572679801130058E-2</v>
      </c>
      <c r="L142" s="72">
        <f>('C'!H48/2)/(D!L$94)</f>
        <v>-5.4911340431237736E-2</v>
      </c>
      <c r="M142" s="72">
        <f>('C'!I48/2)/(D!M$94)</f>
        <v>-4.6767795281768658E-2</v>
      </c>
      <c r="N142" s="72">
        <f>('C'!J48/2)/(D!N$94)</f>
        <v>-6.5391752654009053E-2</v>
      </c>
      <c r="O142" s="72">
        <f>('C'!K48/2)/(D!O$94)</f>
        <v>-5.5917822200392944E-2</v>
      </c>
      <c r="P142" s="72">
        <f>('C'!L48/2)/(D!P$94)</f>
        <v>-6.5156599192475365E-2</v>
      </c>
      <c r="Q142" s="72">
        <f>('C'!M48/2)/(D!Q$94)</f>
        <v>-6.5421348784610187E-2</v>
      </c>
      <c r="R142" s="72">
        <f>('C'!N48/2)/(D!R$94)</f>
        <v>-5.6480053641303096E-2</v>
      </c>
      <c r="S142" s="72">
        <f>('C'!O48/2)/(D!S$94)</f>
        <v>-6.2600401957720264E-2</v>
      </c>
      <c r="T142" s="72">
        <f>('C'!P48/2)/(D!T$94)</f>
        <v>-6.8632837154752546E-2</v>
      </c>
      <c r="U142" s="72">
        <f>('C'!Q48/2)/(D!U$94)</f>
        <v>-7.8182774819628931E-2</v>
      </c>
      <c r="V142" s="72">
        <f>('C'!R48/2)/(D!V$94)</f>
        <v>-6.1242535675449974E-2</v>
      </c>
      <c r="W142" s="72">
        <f>('C'!S48/2)/(D!W$94)</f>
        <v>-6.4263766155770702E-2</v>
      </c>
      <c r="X142" s="72">
        <f>('C'!T48/2)/(D!X$94)</f>
        <v>-5.9095270753072714E-2</v>
      </c>
      <c r="Y142" s="72">
        <f>('C'!U48/2)/(D!Y$94)</f>
        <v>-5.9668673587067324E-2</v>
      </c>
      <c r="Z142" s="72">
        <f>('C'!V48/2)/(D!Z$94)</f>
        <v>-5.2729792392996307E-2</v>
      </c>
      <c r="AA142" s="72">
        <f>('C'!W48/2)/(D!AA$94)</f>
        <v>-6.4206832406687675E-2</v>
      </c>
      <c r="AB142" s="72">
        <f>('C'!X48/2)/(D!AB$94)</f>
        <v>-0.12490255734968105</v>
      </c>
      <c r="AC142" s="72">
        <f>('C'!Y48/2)/(D!AC$94)</f>
        <v>-0.15226130214119607</v>
      </c>
    </row>
    <row r="143" spans="6:29" x14ac:dyDescent="0.25">
      <c r="F143" s="172" t="s">
        <v>19</v>
      </c>
      <c r="G143" s="173"/>
      <c r="H143" s="72">
        <f>('C'!D49/2)/(D!H$94)</f>
        <v>-0.23070661187246075</v>
      </c>
      <c r="I143" s="72">
        <f>('C'!E49/2)/(D!I$94)</f>
        <v>-0.13980295103581583</v>
      </c>
      <c r="J143" s="72">
        <f>('C'!F49/2)/(D!J$94)</f>
        <v>-0.1264806365475781</v>
      </c>
      <c r="K143" s="72">
        <f>('C'!G49/2)/(D!K$94)</f>
        <v>-0.10336466804371022</v>
      </c>
      <c r="L143" s="72">
        <f>('C'!H49/2)/(D!L$94)</f>
        <v>-0.18060891374604152</v>
      </c>
      <c r="M143" s="72">
        <f>('C'!I49/2)/(D!M$94)</f>
        <v>-0.21221232688567984</v>
      </c>
      <c r="N143" s="72">
        <f>('C'!J49/2)/(D!N$94)</f>
        <v>-0.17207348065723771</v>
      </c>
      <c r="O143" s="72">
        <f>('C'!K49/2)/(D!O$94)</f>
        <v>-0.15642936174151217</v>
      </c>
      <c r="P143" s="72">
        <f>('C'!L49/2)/(D!P$94)</f>
        <v>-0.17246087781225322</v>
      </c>
      <c r="Q143" s="72">
        <f>('C'!M49/2)/(D!Q$94)</f>
        <v>-0.17357561936542132</v>
      </c>
      <c r="R143" s="72">
        <f>('C'!N49/2)/(D!R$94)</f>
        <v>-0.12659961363301397</v>
      </c>
      <c r="S143" s="72">
        <f>('C'!O49/2)/(D!S$94)</f>
        <v>-0.14102213172502745</v>
      </c>
      <c r="T143" s="72">
        <f>('C'!P49/2)/(D!T$94)</f>
        <v>-0.12701191650848276</v>
      </c>
      <c r="U143" s="72">
        <f>('C'!Q49/2)/(D!U$94)</f>
        <v>-0.13681502156999931</v>
      </c>
      <c r="V143" s="72">
        <f>('C'!R49/2)/(D!V$94)</f>
        <v>-8.9771114675305325E-2</v>
      </c>
      <c r="W143" s="72">
        <f>('C'!S49/2)/(D!W$94)</f>
        <v>-0.13276339284259236</v>
      </c>
      <c r="X143" s="72">
        <f>('C'!T49/2)/(D!X$94)</f>
        <v>-0.10230452415263902</v>
      </c>
      <c r="Y143" s="72">
        <f>('C'!U49/2)/(D!Y$94)</f>
        <v>-9.3110259151958558E-2</v>
      </c>
      <c r="Z143" s="72">
        <f>('C'!V49/2)/(D!Z$94)</f>
        <v>-7.3864667658299896E-2</v>
      </c>
      <c r="AA143" s="72">
        <f>('C'!W49/2)/(D!AA$94)</f>
        <v>-8.3635072006638791E-2</v>
      </c>
      <c r="AB143" s="72">
        <f>('C'!X49/2)/(D!AB$94)</f>
        <v>-8.7306605590942471E-2</v>
      </c>
      <c r="AC143" s="72">
        <f>('C'!Y49/2)/(D!AC$94)</f>
        <v>-6.9233224287255438E-2</v>
      </c>
    </row>
    <row r="144" spans="6:29" x14ac:dyDescent="0.25">
      <c r="F144" s="176" t="s">
        <v>20</v>
      </c>
      <c r="G144" s="177"/>
      <c r="H144" s="72">
        <f>('C'!D50/2)/(D!H$94)</f>
        <v>6.9480856456562113E-3</v>
      </c>
      <c r="I144" s="72">
        <f>('C'!E50/2)/(D!I$94)</f>
        <v>0.13605408225924281</v>
      </c>
      <c r="J144" s="72">
        <f>('C'!F50/2)/(D!J$94)</f>
        <v>4.0068593689098916E-2</v>
      </c>
      <c r="K144" s="72">
        <f>('C'!G50/2)/(D!K$94)</f>
        <v>1.2749094058698656E-2</v>
      </c>
      <c r="L144" s="72">
        <f>('C'!H50/2)/(D!L$94)</f>
        <v>9.4072965122564078E-2</v>
      </c>
      <c r="M144" s="72">
        <f>('C'!I50/2)/(D!M$94)</f>
        <v>0.11798150777536721</v>
      </c>
      <c r="N144" s="72">
        <f>('C'!J50/2)/(D!N$94)</f>
        <v>1.6199460836860805E-2</v>
      </c>
      <c r="O144" s="72">
        <f>('C'!K50/2)/(D!O$94)</f>
        <v>5.7598331745494142E-4</v>
      </c>
      <c r="P144" s="72">
        <f>('C'!L50/2)/(D!P$94)</f>
        <v>5.9051254746897888E-2</v>
      </c>
      <c r="Q144" s="72">
        <f>('C'!M50/2)/(D!Q$94)</f>
        <v>9.1853235177481313E-2</v>
      </c>
      <c r="R144" s="72">
        <f>('C'!N50/2)/(D!R$94)</f>
        <v>0.25371908768605517</v>
      </c>
      <c r="S144" s="72">
        <f>('C'!O50/2)/(D!S$94)</f>
        <v>6.6179717887819151E-2</v>
      </c>
      <c r="T144" s="72">
        <f>('C'!P50/2)/(D!T$94)</f>
        <v>0.24144434648915253</v>
      </c>
      <c r="U144" s="72">
        <f>('C'!Q50/2)/(D!U$94)</f>
        <v>1.0688790995606672</v>
      </c>
      <c r="V144" s="72">
        <f>('C'!R50/2)/(D!V$94)</f>
        <v>0.65074579334681304</v>
      </c>
      <c r="W144" s="72">
        <f>('C'!S50/2)/(D!W$94)</f>
        <v>0.84114018700553306</v>
      </c>
      <c r="X144" s="72">
        <f>('C'!T50/2)/(D!X$94)</f>
        <v>2.4906171107876927</v>
      </c>
      <c r="Y144" s="72">
        <f>('C'!U50/2)/(D!Y$94)</f>
        <v>2.2689739918848479</v>
      </c>
      <c r="Z144" s="72">
        <f>('C'!V50/2)/(D!Z$94)</f>
        <v>1.4457739058244026</v>
      </c>
      <c r="AA144" s="72">
        <f>('C'!W50/2)/(D!AA$94)</f>
        <v>0.71257506785463409</v>
      </c>
      <c r="AB144" s="72">
        <f>('C'!X50/2)/(D!AB$94)</f>
        <v>0.46919037681397041</v>
      </c>
      <c r="AC144" s="72">
        <f>('C'!Y50/2)/(D!AC$94)</f>
        <v>0.45893891423752198</v>
      </c>
    </row>
    <row r="145" spans="6:29" x14ac:dyDescent="0.25">
      <c r="F145" s="172" t="s">
        <v>21</v>
      </c>
      <c r="G145" s="173"/>
      <c r="H145" s="72">
        <f>('C'!D51/2)/(D!H$94)</f>
        <v>8.9182170906138147E-6</v>
      </c>
      <c r="I145" s="72">
        <f>('C'!E51/2)/(D!I$94)</f>
        <v>2.4215699400591132E-3</v>
      </c>
      <c r="J145" s="72">
        <f>('C'!F51/2)/(D!J$94)</f>
        <v>-1.4053130604990403E-4</v>
      </c>
      <c r="K145" s="72">
        <f>('C'!G51/2)/(D!K$94)</f>
        <v>-4.4182596095997851E-5</v>
      </c>
      <c r="L145" s="72">
        <f>('C'!H51/2)/(D!L$94)</f>
        <v>-1.8951534967164751E-3</v>
      </c>
      <c r="M145" s="72">
        <f>('C'!I51/2)/(D!M$94)</f>
        <v>-1.0567235640732075E-3</v>
      </c>
      <c r="N145" s="72">
        <f>('C'!J51/2)/(D!N$94)</f>
        <v>-2.937246273580369E-3</v>
      </c>
      <c r="O145" s="72">
        <f>('C'!K51/2)/(D!O$94)</f>
        <v>3.7382652904476951E-3</v>
      </c>
      <c r="P145" s="72">
        <f>('C'!L51/2)/(D!P$94)</f>
        <v>1.4767715487837122E-2</v>
      </c>
      <c r="Q145" s="72">
        <f>('C'!M51/2)/(D!Q$94)</f>
        <v>1.2609500039618927E-2</v>
      </c>
      <c r="R145" s="72">
        <f>('C'!N51/2)/(D!R$94)</f>
        <v>1.3669339272771317E-2</v>
      </c>
      <c r="S145" s="72">
        <f>('C'!O51/2)/(D!S$94)</f>
        <v>1.0368851006507456E-2</v>
      </c>
      <c r="T145" s="72">
        <f>('C'!P51/2)/(D!T$94)</f>
        <v>6.3397224134330203E-3</v>
      </c>
      <c r="U145" s="72">
        <f>('C'!Q51/2)/(D!U$94)</f>
        <v>8.8182760971466621E-3</v>
      </c>
      <c r="V145" s="72">
        <f>('C'!R51/2)/(D!V$94)</f>
        <v>8.4022579918576639E-4</v>
      </c>
      <c r="W145" s="72">
        <f>('C'!S51/2)/(D!W$94)</f>
        <v>2.1017814629474929E-3</v>
      </c>
      <c r="X145" s="72">
        <f>('C'!T51/2)/(D!X$94)</f>
        <v>7.4020551856111682E-3</v>
      </c>
      <c r="Y145" s="72">
        <f>('C'!U51/2)/(D!Y$94)</f>
        <v>2.3175558469849785E-3</v>
      </c>
      <c r="Z145" s="72">
        <f>('C'!V51/2)/(D!Z$94)</f>
        <v>-1.3437806654367959E-3</v>
      </c>
      <c r="AA145" s="72">
        <f>('C'!W51/2)/(D!AA$94)</f>
        <v>5.3505312476313099E-3</v>
      </c>
      <c r="AB145" s="72">
        <f>('C'!X51/2)/(D!AB$94)</f>
        <v>1.7310589567801311E-2</v>
      </c>
      <c r="AC145" s="72">
        <f>('C'!Y51/2)/(D!AC$94)</f>
        <v>1.573825279663129E-2</v>
      </c>
    </row>
    <row r="146" spans="6:29" x14ac:dyDescent="0.25">
      <c r="F146" s="176" t="s">
        <v>22</v>
      </c>
      <c r="G146" s="177"/>
      <c r="H146" s="72">
        <f>('C'!D52/2)/(D!H$94)</f>
        <v>0.42456733418106785</v>
      </c>
      <c r="I146" s="72">
        <f>('C'!E52/2)/(D!I$94)</f>
        <v>0.42196785599297421</v>
      </c>
      <c r="J146" s="72">
        <f>('C'!F52/2)/(D!J$94)</f>
        <v>0.39236731144089299</v>
      </c>
      <c r="K146" s="72">
        <f>('C'!G52/2)/(D!K$94)</f>
        <v>0.33581250082287672</v>
      </c>
      <c r="L146" s="72">
        <f>('C'!H52/2)/(D!L$94)</f>
        <v>0.30310572948898296</v>
      </c>
      <c r="M146" s="72">
        <f>('C'!I52/2)/(D!M$94)</f>
        <v>0.26091360517548617</v>
      </c>
      <c r="N146" s="72">
        <f>('C'!J52/2)/(D!N$94)</f>
        <v>0.26912295466330038</v>
      </c>
      <c r="O146" s="72">
        <f>('C'!K52/2)/(D!O$94)</f>
        <v>0.19563049551759515</v>
      </c>
      <c r="P146" s="72">
        <f>('C'!L52/2)/(D!P$94)</f>
        <v>0.21524004335240826</v>
      </c>
      <c r="Q146" s="72">
        <f>('C'!M52/2)/(D!Q$94)</f>
        <v>0.21011614873566847</v>
      </c>
      <c r="R146" s="72">
        <f>('C'!N52/2)/(D!R$94)</f>
        <v>0.12335976167575728</v>
      </c>
      <c r="S146" s="72">
        <f>('C'!O52/2)/(D!S$94)</f>
        <v>5.4157024342535998E-2</v>
      </c>
      <c r="T146" s="72">
        <f>('C'!P52/2)/(D!T$94)</f>
        <v>9.5456053454847395E-2</v>
      </c>
      <c r="U146" s="72">
        <f>('C'!Q52/2)/(D!U$94)</f>
        <v>4.3006892592633079E-2</v>
      </c>
      <c r="V146" s="72">
        <f>('C'!R52/2)/(D!V$94)</f>
        <v>5.5221385040767811E-2</v>
      </c>
      <c r="W146" s="72">
        <f>('C'!S52/2)/(D!W$94)</f>
        <v>5.1416170785962063E-2</v>
      </c>
      <c r="X146" s="72">
        <f>('C'!T52/2)/(D!X$94)</f>
        <v>2.9937496262030301E-2</v>
      </c>
      <c r="Y146" s="72">
        <f>('C'!U52/2)/(D!Y$94)</f>
        <v>3.9859301636158979E-2</v>
      </c>
      <c r="Z146" s="72">
        <f>('C'!V52/2)/(D!Z$94)</f>
        <v>9.1633512345207294E-2</v>
      </c>
      <c r="AA146" s="72">
        <f>('C'!W52/2)/(D!AA$94)</f>
        <v>3.6171873174162726E-2</v>
      </c>
      <c r="AB146" s="72">
        <f>('C'!X52/2)/(D!AB$94)</f>
        <v>0.10183632545548621</v>
      </c>
      <c r="AC146" s="72">
        <f>('C'!Y52/2)/(D!AC$94)</f>
        <v>0.12383800662265426</v>
      </c>
    </row>
    <row r="147" spans="6:29" x14ac:dyDescent="0.25">
      <c r="F147" s="172" t="s">
        <v>23</v>
      </c>
      <c r="G147" s="173"/>
      <c r="H147" s="72">
        <f>('C'!D53/2)/(D!H$94)</f>
        <v>-7.8562017480891477E-2</v>
      </c>
      <c r="I147" s="72">
        <f>('C'!E53/2)/(D!I$94)</f>
        <v>-0.1176146577534781</v>
      </c>
      <c r="J147" s="72">
        <f>('C'!F53/2)/(D!J$94)</f>
        <v>-0.10575353461515902</v>
      </c>
      <c r="K147" s="72">
        <f>('C'!G53/2)/(D!K$94)</f>
        <v>-8.4038929290418188E-2</v>
      </c>
      <c r="L147" s="72">
        <f>('C'!H53/2)/(D!L$94)</f>
        <v>-0.15540374700986684</v>
      </c>
      <c r="M147" s="72">
        <f>('C'!I53/2)/(D!M$94)</f>
        <v>-0.1463607762992471</v>
      </c>
      <c r="N147" s="72">
        <f>('C'!J53/2)/(D!N$94)</f>
        <v>-0.16234974320197232</v>
      </c>
      <c r="O147" s="72">
        <f>('C'!K53/2)/(D!O$94)</f>
        <v>-0.18306286179057604</v>
      </c>
      <c r="P147" s="72">
        <f>('C'!L53/2)/(D!P$94)</f>
        <v>-0.200843967031719</v>
      </c>
      <c r="Q147" s="72">
        <f>('C'!M53/2)/(D!Q$94)</f>
        <v>-0.14272841713851617</v>
      </c>
      <c r="R147" s="72">
        <f>('C'!N53/2)/(D!R$94)</f>
        <v>-0.25189466035076519</v>
      </c>
      <c r="S147" s="72">
        <f>('C'!O53/2)/(D!S$94)</f>
        <v>-0.44681562655660922</v>
      </c>
      <c r="T147" s="72">
        <f>('C'!P53/2)/(D!T$94)</f>
        <v>-0.47769057697572315</v>
      </c>
      <c r="U147" s="72">
        <f>('C'!Q53/2)/(D!U$94)</f>
        <v>-0.3255750585706142</v>
      </c>
      <c r="V147" s="72">
        <f>('C'!R53/2)/(D!V$94)</f>
        <v>-0.30000790703752328</v>
      </c>
      <c r="W147" s="72">
        <f>('C'!S53/2)/(D!W$94)</f>
        <v>-0.29029478255959063</v>
      </c>
      <c r="X147" s="72">
        <f>('C'!T53/2)/(D!X$94)</f>
        <v>-0.29903416406747685</v>
      </c>
      <c r="Y147" s="72">
        <f>('C'!U53/2)/(D!Y$94)</f>
        <v>-0.26877659344275034</v>
      </c>
      <c r="Z147" s="72">
        <f>('C'!V53/2)/(D!Z$94)</f>
        <v>-0.28445928532403131</v>
      </c>
      <c r="AA147" s="72">
        <f>('C'!W53/2)/(D!AA$94)</f>
        <v>-0.25508121783643944</v>
      </c>
      <c r="AB147" s="72">
        <f>('C'!X53/2)/(D!AB$94)</f>
        <v>-0.22240312789636851</v>
      </c>
      <c r="AC147" s="72">
        <f>('C'!Y53/2)/(D!AC$94)</f>
        <v>-0.2471674378587134</v>
      </c>
    </row>
    <row r="148" spans="6:29" x14ac:dyDescent="0.25">
      <c r="F148" s="176" t="s">
        <v>24</v>
      </c>
      <c r="G148" s="177"/>
      <c r="H148" s="72">
        <f>('C'!D54/2)/(D!H$94)</f>
        <v>-0.1202596387462213</v>
      </c>
      <c r="I148" s="72">
        <f>('C'!E54/2)/(D!I$94)</f>
        <v>-8.8992453428362525E-2</v>
      </c>
      <c r="J148" s="72">
        <f>('C'!F54/2)/(D!J$94)</f>
        <v>-0.11337961515109576</v>
      </c>
      <c r="K148" s="72">
        <f>('C'!G54/2)/(D!K$94)</f>
        <v>-6.7761515399421587E-2</v>
      </c>
      <c r="L148" s="72">
        <f>('C'!H54/2)/(D!L$94)</f>
        <v>-7.2955693767463664E-2</v>
      </c>
      <c r="M148" s="72">
        <f>('C'!I54/2)/(D!M$94)</f>
        <v>-8.6155354703025697E-2</v>
      </c>
      <c r="N148" s="72">
        <f>('C'!J54/2)/(D!N$94)</f>
        <v>-0.11876143435224196</v>
      </c>
      <c r="O148" s="72">
        <f>('C'!K54/2)/(D!O$94)</f>
        <v>-0.15728772065570695</v>
      </c>
      <c r="P148" s="72">
        <f>('C'!L54/2)/(D!P$94)</f>
        <v>-0.20069711630493017</v>
      </c>
      <c r="Q148" s="72">
        <f>('C'!M54/2)/(D!Q$94)</f>
        <v>-0.1677153563029419</v>
      </c>
      <c r="R148" s="72">
        <f>('C'!N54/2)/(D!R$94)</f>
        <v>-0.10262721450073642</v>
      </c>
      <c r="S148" s="72">
        <f>('C'!O54/2)/(D!S$94)</f>
        <v>-0.13130626617027699</v>
      </c>
      <c r="T148" s="72">
        <f>('C'!P54/2)/(D!T$94)</f>
        <v>-0.16501820194683153</v>
      </c>
      <c r="U148" s="72">
        <f>('C'!Q54/2)/(D!U$94)</f>
        <v>-7.3081430186541493E-2</v>
      </c>
      <c r="V148" s="72">
        <f>('C'!R54/2)/(D!V$94)</f>
        <v>-1.8200066700808693E-2</v>
      </c>
      <c r="W148" s="72">
        <f>('C'!S54/2)/(D!W$94)</f>
        <v>7.6883926458764908E-3</v>
      </c>
      <c r="X148" s="72">
        <f>('C'!T54/2)/(D!X$94)</f>
        <v>-2.4123699654945444E-2</v>
      </c>
      <c r="Y148" s="72">
        <f>('C'!U54/2)/(D!Y$94)</f>
        <v>-1.4884243520217841E-2</v>
      </c>
      <c r="Z148" s="72">
        <f>('C'!V54/2)/(D!Z$94)</f>
        <v>4.844870808357974E-2</v>
      </c>
      <c r="AA148" s="72">
        <f>('C'!W54/2)/(D!AA$94)</f>
        <v>9.0772313071797034E-3</v>
      </c>
      <c r="AB148" s="72">
        <f>('C'!X54/2)/(D!AB$94)</f>
        <v>7.7693068177340438E-2</v>
      </c>
      <c r="AC148" s="72">
        <f>('C'!Y54/2)/(D!AC$94)</f>
        <v>7.6663434091185312E-2</v>
      </c>
    </row>
    <row r="149" spans="6:29" x14ac:dyDescent="0.25">
      <c r="F149" s="172" t="s">
        <v>25</v>
      </c>
      <c r="G149" s="173"/>
      <c r="H149" s="72">
        <f>('C'!D55/2)/(D!H$94)</f>
        <v>8.7320160682198833E-2</v>
      </c>
      <c r="I149" s="72">
        <f>('C'!E55/2)/(D!I$94)</f>
        <v>9.6425195171531211E-2</v>
      </c>
      <c r="J149" s="72">
        <f>('C'!F55/2)/(D!J$94)</f>
        <v>8.9097893418294744E-2</v>
      </c>
      <c r="K149" s="72">
        <f>('C'!G55/2)/(D!K$94)</f>
        <v>9.2107700351683391E-2</v>
      </c>
      <c r="L149" s="72">
        <f>('C'!H55/2)/(D!L$94)</f>
        <v>0.11289231529145201</v>
      </c>
      <c r="M149" s="72">
        <f>('C'!I55/2)/(D!M$94)</f>
        <v>8.6582108738844366E-2</v>
      </c>
      <c r="N149" s="72">
        <f>('C'!J55/2)/(D!N$94)</f>
        <v>9.2357209642548177E-2</v>
      </c>
      <c r="O149" s="72">
        <f>('C'!K55/2)/(D!O$94)</f>
        <v>9.368387344574601E-2</v>
      </c>
      <c r="P149" s="72">
        <f>('C'!L55/2)/(D!P$94)</f>
        <v>7.7948327758530556E-2</v>
      </c>
      <c r="Q149" s="72">
        <f>('C'!M55/2)/(D!Q$94)</f>
        <v>0.11063555042617608</v>
      </c>
      <c r="R149" s="72">
        <f>('C'!N55/2)/(D!R$94)</f>
        <v>7.7699380636218673E-2</v>
      </c>
      <c r="S149" s="72">
        <f>('C'!O55/2)/(D!S$94)</f>
        <v>8.1316059536350793E-2</v>
      </c>
      <c r="T149" s="72">
        <f>('C'!P55/2)/(D!T$94)</f>
        <v>5.6006575176333631E-2</v>
      </c>
      <c r="U149" s="72">
        <f>('C'!Q55/2)/(D!U$94)</f>
        <v>5.3004255604848186E-2</v>
      </c>
      <c r="V149" s="72">
        <f>('C'!R55/2)/(D!V$94)</f>
        <v>3.763523705701332E-2</v>
      </c>
      <c r="W149" s="72">
        <f>('C'!S55/2)/(D!W$94)</f>
        <v>5.2761421786304136E-2</v>
      </c>
      <c r="X149" s="72">
        <f>('C'!T55/2)/(D!X$94)</f>
        <v>4.1619776927358555E-2</v>
      </c>
      <c r="Y149" s="72">
        <f>('C'!U55/2)/(D!Y$94)</f>
        <v>4.8564026540527001E-2</v>
      </c>
      <c r="Z149" s="72">
        <f>('C'!V55/2)/(D!Z$94)</f>
        <v>3.8083004111375142E-2</v>
      </c>
      <c r="AA149" s="72">
        <f>('C'!W55/2)/(D!AA$94)</f>
        <v>4.8516830543226142E-2</v>
      </c>
      <c r="AB149" s="72">
        <f>('C'!X55/2)/(D!AB$94)</f>
        <v>7.418424911437059E-2</v>
      </c>
      <c r="AC149" s="72">
        <f>('C'!Y55/2)/(D!AC$94)</f>
        <v>7.521161330427889E-2</v>
      </c>
    </row>
    <row r="150" spans="6:29" ht="15.75" thickBot="1" x14ac:dyDescent="0.3">
      <c r="F150" s="174" t="s">
        <v>26</v>
      </c>
      <c r="G150" s="175"/>
      <c r="H150" s="73">
        <f>('C'!D56/2)/(D!H$94)</f>
        <v>-5.4049800549174453E-9</v>
      </c>
      <c r="I150" s="73">
        <f>('C'!E56/2)/(D!I$94)</f>
        <v>-1.0292289782638189E-8</v>
      </c>
      <c r="J150" s="73">
        <f>('C'!F56/2)/(D!J$94)</f>
        <v>-5.9061776133255744E-5</v>
      </c>
      <c r="K150" s="73">
        <f>('C'!G56/2)/(D!K$94)</f>
        <v>-1.4191862284335788E-4</v>
      </c>
      <c r="L150" s="73">
        <f>('C'!H56/2)/(D!L$94)</f>
        <v>1.1602791158816642E-8</v>
      </c>
      <c r="M150" s="73">
        <f>('C'!I56/2)/(D!M$94)</f>
        <v>0</v>
      </c>
      <c r="N150" s="73">
        <f>('C'!J56/2)/(D!N$94)</f>
        <v>-3.2972332738841094E-5</v>
      </c>
      <c r="O150" s="73">
        <f>('C'!K56/2)/(D!O$94)</f>
        <v>-2.8378471774762249E-4</v>
      </c>
      <c r="P150" s="73">
        <f>('C'!L56/2)/(D!P$94)</f>
        <v>-3.0982868287796734E-4</v>
      </c>
      <c r="Q150" s="73">
        <f>('C'!M56/2)/(D!Q$94)</f>
        <v>-3.5906511976787259E-4</v>
      </c>
      <c r="R150" s="73">
        <f>('C'!N56/2)/(D!R$94)</f>
        <v>-1.4237587362416065E-4</v>
      </c>
      <c r="S150" s="73">
        <f>('C'!O56/2)/(D!S$94)</f>
        <v>-1.0076563920598697E-4</v>
      </c>
      <c r="T150" s="73">
        <f>('C'!P56/2)/(D!T$94)</f>
        <v>-4.4058453575527971E-4</v>
      </c>
      <c r="U150" s="73">
        <f>('C'!Q56/2)/(D!U$94)</f>
        <v>-2.646624919543749E-4</v>
      </c>
      <c r="V150" s="73">
        <f>('C'!R56/2)/(D!V$94)</f>
        <v>7.524965482901909E-5</v>
      </c>
      <c r="W150" s="73">
        <f>('C'!S56/2)/(D!W$94)</f>
        <v>-1.4224011642871294E-4</v>
      </c>
      <c r="X150" s="73">
        <f>('C'!T56/2)/(D!X$94)</f>
        <v>9.7371866915956342E-6</v>
      </c>
      <c r="Y150" s="73">
        <f>('C'!U56/2)/(D!Y$94)</f>
        <v>-1.5185588243180176E-4</v>
      </c>
      <c r="Z150" s="73">
        <f>('C'!V56/2)/(D!Z$94)</f>
        <v>1.9516855445969507E-4</v>
      </c>
      <c r="AA150" s="73">
        <f>('C'!W56/2)/(D!AA$94)</f>
        <v>2.9174048018994416E-5</v>
      </c>
      <c r="AB150" s="73">
        <f>('C'!X56/2)/(D!AB$94)</f>
        <v>1.2570338688834911E-5</v>
      </c>
      <c r="AC150" s="73">
        <f>('C'!Y56/2)/(D!AC$94)</f>
        <v>3.8451646218975853E-4</v>
      </c>
    </row>
    <row r="151" spans="6:29" x14ac:dyDescent="0.25">
      <c r="F151" s="1" t="s">
        <v>60</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A113"/>
  <sheetViews>
    <sheetView showGridLines="0" workbookViewId="0">
      <selection activeCell="D99" sqref="D99"/>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s>
  <sheetData>
    <row r="7" spans="2:11" ht="15" customHeight="1" x14ac:dyDescent="0.25">
      <c r="B7" s="155" t="s">
        <v>10</v>
      </c>
      <c r="C7" s="155"/>
      <c r="D7" s="155"/>
      <c r="E7" s="90"/>
      <c r="J7" s="146" t="s">
        <v>46</v>
      </c>
      <c r="K7" s="146"/>
    </row>
    <row r="8" spans="2:11" x14ac:dyDescent="0.25">
      <c r="B8" s="155"/>
      <c r="C8" s="155"/>
      <c r="D8" s="155"/>
      <c r="E8" s="90"/>
      <c r="J8" s="146"/>
      <c r="K8" s="146"/>
    </row>
    <row r="9" spans="2:11" x14ac:dyDescent="0.25">
      <c r="B9" s="155"/>
      <c r="C9" s="155"/>
      <c r="D9" s="155"/>
      <c r="E9" s="90"/>
      <c r="J9" s="146"/>
      <c r="K9" s="146"/>
    </row>
    <row r="10" spans="2:11" x14ac:dyDescent="0.25">
      <c r="B10" s="155"/>
      <c r="C10" s="155"/>
      <c r="D10" s="155"/>
      <c r="E10" s="90"/>
      <c r="J10" s="146"/>
      <c r="K10" s="146"/>
    </row>
    <row r="11" spans="2:11" x14ac:dyDescent="0.25">
      <c r="B11" s="155"/>
      <c r="C11" s="155"/>
      <c r="D11" s="155"/>
      <c r="E11" s="90"/>
      <c r="J11" s="146"/>
      <c r="K11" s="146"/>
    </row>
    <row r="12" spans="2:11" x14ac:dyDescent="0.25">
      <c r="B12" s="155"/>
      <c r="C12" s="155"/>
      <c r="D12" s="155"/>
      <c r="E12" s="90"/>
      <c r="J12" s="146"/>
      <c r="K12" s="146"/>
    </row>
    <row r="13" spans="2:11" x14ac:dyDescent="0.25">
      <c r="B13" s="155"/>
      <c r="C13" s="155"/>
      <c r="D13" s="155"/>
      <c r="E13" s="90"/>
      <c r="J13" s="146"/>
      <c r="K13" s="146"/>
    </row>
    <row r="14" spans="2:11" x14ac:dyDescent="0.25">
      <c r="B14" s="155"/>
      <c r="C14" s="155"/>
      <c r="D14" s="155"/>
      <c r="E14" s="90"/>
      <c r="J14" s="146"/>
      <c r="K14" s="146"/>
    </row>
    <row r="15" spans="2:11" x14ac:dyDescent="0.25">
      <c r="B15" s="155"/>
      <c r="C15" s="155"/>
      <c r="D15" s="155"/>
      <c r="E15" s="90"/>
      <c r="J15" s="146"/>
      <c r="K15" s="146"/>
    </row>
    <row r="16" spans="2:11" x14ac:dyDescent="0.25">
      <c r="B16" s="155"/>
      <c r="C16" s="155"/>
      <c r="D16" s="155"/>
      <c r="E16" s="90"/>
      <c r="J16" s="146"/>
      <c r="K16" s="146"/>
    </row>
    <row r="17" spans="2:12" x14ac:dyDescent="0.25">
      <c r="B17" s="147" t="s">
        <v>3</v>
      </c>
      <c r="C17" s="147"/>
      <c r="D17" s="147"/>
      <c r="G17" s="91" t="s">
        <v>3</v>
      </c>
      <c r="H17" s="91"/>
      <c r="I17" s="91"/>
      <c r="J17" s="91" t="s">
        <v>3</v>
      </c>
      <c r="K17" s="91"/>
      <c r="L17" s="91"/>
    </row>
    <row r="44" spans="4:27" ht="15.75" thickBot="1" x14ac:dyDescent="0.3"/>
    <row r="45" spans="4:27" ht="15.75" thickBot="1" x14ac:dyDescent="0.3">
      <c r="D45" s="8" t="s">
        <v>15</v>
      </c>
      <c r="E45" s="9"/>
      <c r="F45" s="18">
        <v>1995</v>
      </c>
      <c r="G45" s="10">
        <v>1996</v>
      </c>
      <c r="H45" s="18">
        <v>1997</v>
      </c>
      <c r="I45" s="10">
        <v>1998</v>
      </c>
      <c r="J45" s="18">
        <v>1999</v>
      </c>
      <c r="K45" s="10">
        <v>2000</v>
      </c>
      <c r="L45" s="18">
        <v>2001</v>
      </c>
      <c r="M45" s="10">
        <v>2002</v>
      </c>
      <c r="N45" s="18">
        <v>2003</v>
      </c>
      <c r="O45" s="10">
        <v>2004</v>
      </c>
      <c r="P45" s="18">
        <v>2005</v>
      </c>
      <c r="Q45" s="10">
        <v>2006</v>
      </c>
      <c r="R45" s="18">
        <v>2007</v>
      </c>
      <c r="S45" s="10">
        <v>2008</v>
      </c>
      <c r="T45" s="18">
        <v>2009</v>
      </c>
      <c r="U45" s="10">
        <v>2010</v>
      </c>
      <c r="V45" s="18">
        <v>2011</v>
      </c>
      <c r="W45" s="10">
        <v>2012</v>
      </c>
      <c r="X45" s="18">
        <v>2013</v>
      </c>
      <c r="Y45" s="10">
        <v>2014</v>
      </c>
      <c r="Z45" s="18">
        <v>2015</v>
      </c>
      <c r="AA45" s="11">
        <v>2016</v>
      </c>
    </row>
    <row r="46" spans="4:27" ht="15.75" thickBot="1" x14ac:dyDescent="0.3">
      <c r="D46" s="149" t="s">
        <v>27</v>
      </c>
      <c r="E46" s="150"/>
      <c r="F46" s="74">
        <f>+A!D46/E!E60</f>
        <v>2.7053802159833288E-5</v>
      </c>
      <c r="G46" s="74">
        <f>+A!E46/E!F60</f>
        <v>3.4058500182429022E-5</v>
      </c>
      <c r="H46" s="74">
        <f>+A!F46/E!G60</f>
        <v>3.4873237606076914E-5</v>
      </c>
      <c r="I46" s="74">
        <f>+A!G46/E!H60</f>
        <v>2.9172128921499274E-5</v>
      </c>
      <c r="J46" s="74">
        <f>+A!H46/E!I60</f>
        <v>2.6958151082213318E-5</v>
      </c>
      <c r="K46" s="74">
        <f>+A!I46/E!J60</f>
        <v>2.9996525783768454E-5</v>
      </c>
      <c r="L46" s="74">
        <f>+A!J46/E!K60</f>
        <v>2.737370582983028E-5</v>
      </c>
      <c r="M46" s="74">
        <f>+A!K46/E!L60</f>
        <v>2.6648050916110534E-5</v>
      </c>
      <c r="N46" s="74">
        <f>+A!L46/E!M60</f>
        <v>2.5103558925713231E-5</v>
      </c>
      <c r="O46" s="74">
        <f>+A!M46/E!N60</f>
        <v>2.7705248405461436E-5</v>
      </c>
      <c r="P46" s="74">
        <f>+A!N46/E!O60</f>
        <v>2.831694910820644E-5</v>
      </c>
      <c r="Q46" s="74">
        <f>+A!O46/E!P60</f>
        <v>2.1355528578275501E-5</v>
      </c>
      <c r="R46" s="74">
        <f>+A!P46/E!Q60</f>
        <v>2.6834721365900899E-5</v>
      </c>
      <c r="S46" s="74">
        <f>+A!Q46/E!R60</f>
        <v>5.2591152833449657E-5</v>
      </c>
      <c r="T46" s="74">
        <f>+A!R46/E!S60</f>
        <v>5.0097083057818549E-5</v>
      </c>
      <c r="U46" s="74">
        <f>+A!S46/E!T60</f>
        <v>5.94724132193474E-5</v>
      </c>
      <c r="V46" s="74">
        <f>+A!T46/E!U60</f>
        <v>1.2030597796600933E-4</v>
      </c>
      <c r="W46" s="74">
        <f>+A!U46/E!V60</f>
        <v>1.1858608479234844E-4</v>
      </c>
      <c r="X46" s="74">
        <f>+A!V46/E!W60</f>
        <v>8.2791906460858266E-5</v>
      </c>
      <c r="Y46" s="74">
        <f>+A!W46/E!X60</f>
        <v>5.2142551982248568E-5</v>
      </c>
      <c r="Z46" s="74">
        <f>+A!X46/E!Y60</f>
        <v>4.4566892154113708E-5</v>
      </c>
      <c r="AA46" s="74">
        <f>+A!Y46/E!Z60</f>
        <v>4.2055720214223786E-5</v>
      </c>
    </row>
    <row r="47" spans="4:27" x14ac:dyDescent="0.25">
      <c r="D47" s="172" t="s">
        <v>17</v>
      </c>
      <c r="E47" s="173"/>
      <c r="F47" s="75">
        <f>+A!D47/E!E61</f>
        <v>6.3889295131753965E-6</v>
      </c>
      <c r="G47" s="75">
        <f>+A!E47/E!F61</f>
        <v>8.4081457942514154E-6</v>
      </c>
      <c r="H47" s="75">
        <f>+A!F47/E!G61</f>
        <v>4.2954934815380699E-5</v>
      </c>
      <c r="I47" s="75">
        <f>+A!G47/E!H61</f>
        <v>2.3972140639603001E-5</v>
      </c>
      <c r="J47" s="75">
        <f>+A!H47/E!I61</f>
        <v>4.0636691709530727E-5</v>
      </c>
      <c r="K47" s="75">
        <f>+A!I47/E!J61</f>
        <v>6.1782672553284073E-5</v>
      </c>
      <c r="L47" s="75">
        <f>+A!J47/E!K61</f>
        <v>4.8213089359569834E-5</v>
      </c>
      <c r="M47" s="75">
        <f>+A!K47/E!L61</f>
        <v>7.6078892509937645E-5</v>
      </c>
      <c r="N47" s="75">
        <f>+A!L47/E!M61</f>
        <v>6.2942674924409012E-5</v>
      </c>
      <c r="O47" s="75">
        <f>+A!M47/E!N61</f>
        <v>8.2397540557821463E-5</v>
      </c>
      <c r="P47" s="75">
        <f>+A!N47/E!O61</f>
        <v>7.2990353451097116E-5</v>
      </c>
      <c r="Q47" s="75">
        <f>+A!O47/E!P61</f>
        <v>8.2706322873307264E-5</v>
      </c>
      <c r="R47" s="75">
        <f>+A!P47/E!Q61</f>
        <v>8.1797095922883057E-5</v>
      </c>
      <c r="S47" s="75">
        <f>+A!Q47/E!R61</f>
        <v>7.4305853168426763E-5</v>
      </c>
      <c r="T47" s="75">
        <f>+A!R47/E!S61</f>
        <v>1.0424737790006563E-4</v>
      </c>
      <c r="U47" s="75">
        <f>+A!S47/E!T61</f>
        <v>1.4967222192543259E-4</v>
      </c>
      <c r="V47" s="75">
        <f>+A!T47/E!U61</f>
        <v>1.7779525972850247E-4</v>
      </c>
      <c r="W47" s="75">
        <f>+A!U47/E!V61</f>
        <v>1.6032585547065119E-4</v>
      </c>
      <c r="X47" s="75">
        <f>+A!V47/E!W61</f>
        <v>8.4749647131397525E-5</v>
      </c>
      <c r="Y47" s="75">
        <f>+A!W47/E!X61</f>
        <v>9.8713042581022531E-5</v>
      </c>
      <c r="Z47" s="75">
        <f>+A!X47/E!Y61</f>
        <v>8.8173353743130733E-5</v>
      </c>
      <c r="AA47" s="75">
        <f>+A!Y47/E!Z61</f>
        <v>5.033520456573213E-5</v>
      </c>
    </row>
    <row r="48" spans="4:27" x14ac:dyDescent="0.25">
      <c r="D48" s="56" t="s">
        <v>18</v>
      </c>
      <c r="E48" s="57"/>
      <c r="F48" s="76">
        <f>+A!D48/E!E62</f>
        <v>6.7638041539830496E-7</v>
      </c>
      <c r="G48" s="76">
        <f>+A!E48/E!F62</f>
        <v>9.99790020289685E-7</v>
      </c>
      <c r="H48" s="76">
        <f>+A!F48/E!G62</f>
        <v>9.3259568906099358E-7</v>
      </c>
      <c r="I48" s="76">
        <f>+A!G48/E!H62</f>
        <v>1.4584758299416651E-5</v>
      </c>
      <c r="J48" s="76">
        <f>+A!H48/E!I62</f>
        <v>9.3111536272773028E-6</v>
      </c>
      <c r="K48" s="76">
        <f>+A!I48/E!J62</f>
        <v>1.0934178722907791E-5</v>
      </c>
      <c r="L48" s="76">
        <f>+A!J48/E!K62</f>
        <v>4.7252558483562339E-7</v>
      </c>
      <c r="M48" s="76">
        <f>+A!K48/E!L62</f>
        <v>4.6488929711912521E-6</v>
      </c>
      <c r="N48" s="76">
        <f>+A!L48/E!M62</f>
        <v>6.890057475489975E-7</v>
      </c>
      <c r="O48" s="76">
        <f>+A!M48/E!N62</f>
        <v>2.1241857183793187E-6</v>
      </c>
      <c r="P48" s="76">
        <f>+A!N48/E!O62</f>
        <v>4.9337069410861877E-6</v>
      </c>
      <c r="Q48" s="76">
        <f>+A!O48/E!P62</f>
        <v>6.6139913768988415E-6</v>
      </c>
      <c r="R48" s="76">
        <f>+A!P48/E!Q62</f>
        <v>5.4881494008826808E-6</v>
      </c>
      <c r="S48" s="76">
        <f>+A!Q48/E!R62</f>
        <v>1.4726996690629837E-6</v>
      </c>
      <c r="T48" s="76">
        <f>+A!R48/E!S62</f>
        <v>1.2927389249699648E-6</v>
      </c>
      <c r="U48" s="76">
        <f>+A!S48/E!T62</f>
        <v>3.1926318827050727E-6</v>
      </c>
      <c r="V48" s="76">
        <f>+A!T48/E!U62</f>
        <v>8.4089956861578904E-6</v>
      </c>
      <c r="W48" s="76">
        <f>+A!U48/E!V62</f>
        <v>3.6075428428058203E-5</v>
      </c>
      <c r="X48" s="76">
        <f>+A!V48/E!W62</f>
        <v>3.5546330082919942E-5</v>
      </c>
      <c r="Y48" s="76">
        <f>+A!W48/E!X62</f>
        <v>6.3790556974926355E-5</v>
      </c>
      <c r="Z48" s="76">
        <f>+A!X48/E!Y62</f>
        <v>1.0375848797667895E-4</v>
      </c>
      <c r="AA48" s="76">
        <f>+A!Y48/E!Z62</f>
        <v>7.7167417249879303E-5</v>
      </c>
    </row>
    <row r="49" spans="4:27" x14ac:dyDescent="0.25">
      <c r="D49" s="54" t="s">
        <v>19</v>
      </c>
      <c r="E49" s="55"/>
      <c r="F49" s="76">
        <f>+A!D49/E!E63</f>
        <v>4.7512353490436888E-6</v>
      </c>
      <c r="G49" s="76">
        <f>+A!E49/E!F63</f>
        <v>2.7222454955848533E-6</v>
      </c>
      <c r="H49" s="76">
        <f>+A!F49/E!G63</f>
        <v>4.3024103642818964E-6</v>
      </c>
      <c r="I49" s="76">
        <f>+A!G49/E!H63</f>
        <v>5.1637362365610771E-6</v>
      </c>
      <c r="J49" s="76">
        <f>+A!H49/E!I63</f>
        <v>2.4261525682773792E-6</v>
      </c>
      <c r="K49" s="76">
        <f>+A!I49/E!J63</f>
        <v>3.5532850672627501E-6</v>
      </c>
      <c r="L49" s="76">
        <f>+A!J49/E!K63</f>
        <v>4.4326457571753608E-6</v>
      </c>
      <c r="M49" s="76">
        <f>+A!K49/E!L63</f>
        <v>2.7412122919826814E-6</v>
      </c>
      <c r="N49" s="76">
        <f>+A!L49/E!M63</f>
        <v>2.0798707140428286E-6</v>
      </c>
      <c r="O49" s="76">
        <f>+A!M49/E!N63</f>
        <v>1.6067479961842219E-6</v>
      </c>
      <c r="P49" s="76">
        <f>+A!N49/E!O63</f>
        <v>1.125727067518786E-6</v>
      </c>
      <c r="Q49" s="76">
        <f>+A!O49/E!P63</f>
        <v>8.9127230409190366E-7</v>
      </c>
      <c r="R49" s="76">
        <f>+A!P49/E!Q63</f>
        <v>2.6334836685280779E-6</v>
      </c>
      <c r="S49" s="76">
        <f>+A!Q49/E!R63</f>
        <v>3.4493006954375559E-6</v>
      </c>
      <c r="T49" s="76">
        <f>+A!R49/E!S63</f>
        <v>1.7642130097954023E-6</v>
      </c>
      <c r="U49" s="76">
        <f>+A!S49/E!T63</f>
        <v>1.7065469382936893E-6</v>
      </c>
      <c r="V49" s="76">
        <f>+A!T49/E!U63</f>
        <v>1.1425961031746041E-5</v>
      </c>
      <c r="W49" s="76">
        <f>+A!U49/E!V63</f>
        <v>1.1707843648526506E-5</v>
      </c>
      <c r="X49" s="76">
        <f>+A!V49/E!W63</f>
        <v>1.0063358511795134E-5</v>
      </c>
      <c r="Y49" s="76">
        <f>+A!W49/E!X63</f>
        <v>1.1066341392805702E-5</v>
      </c>
      <c r="Z49" s="76">
        <f>+A!X49/E!Y63</f>
        <v>1.3105306518017415E-5</v>
      </c>
      <c r="AA49" s="76">
        <f>+A!Y49/E!Z63</f>
        <v>1.7848259983951325E-5</v>
      </c>
    </row>
    <row r="50" spans="4:27" x14ac:dyDescent="0.25">
      <c r="D50" s="56" t="s">
        <v>20</v>
      </c>
      <c r="E50" s="57"/>
      <c r="F50" s="76">
        <f>+A!D50/E!E64</f>
        <v>3.4674433835162306E-6</v>
      </c>
      <c r="G50" s="76">
        <f>+A!E50/E!F64</f>
        <v>5.8082637434507851E-5</v>
      </c>
      <c r="H50" s="76">
        <f>+A!F50/E!G64</f>
        <v>1.8827095747582729E-5</v>
      </c>
      <c r="I50" s="76">
        <f>+A!G50/E!H64</f>
        <v>7.477774292925426E-6</v>
      </c>
      <c r="J50" s="76">
        <f>+A!H50/E!I64</f>
        <v>3.8588853166696013E-5</v>
      </c>
      <c r="K50" s="76">
        <f>+A!I50/E!J64</f>
        <v>3.5428991928331628E-5</v>
      </c>
      <c r="L50" s="76">
        <f>+A!J50/E!K64</f>
        <v>5.3112399407413238E-6</v>
      </c>
      <c r="M50" s="76">
        <f>+A!K50/E!L64</f>
        <v>1.9465901689064737E-5</v>
      </c>
      <c r="N50" s="76">
        <f>+A!L50/E!M64</f>
        <v>2.7791026199102887E-5</v>
      </c>
      <c r="O50" s="76">
        <f>+A!M50/E!N64</f>
        <v>2.9517450014290215E-5</v>
      </c>
      <c r="P50" s="76">
        <f>+A!N50/E!O64</f>
        <v>5.1315443246071803E-5</v>
      </c>
      <c r="Q50" s="76">
        <f>+A!O50/E!P64</f>
        <v>1.222590269842133E-5</v>
      </c>
      <c r="R50" s="76">
        <f>+A!P50/E!Q64</f>
        <v>4.9391466190514789E-5</v>
      </c>
      <c r="S50" s="76">
        <f>+A!Q50/E!R64</f>
        <v>1.8158655740533615E-4</v>
      </c>
      <c r="T50" s="76">
        <f>+A!R50/E!S64</f>
        <v>1.8000373520167222E-4</v>
      </c>
      <c r="U50" s="76">
        <f>+A!S50/E!T64</f>
        <v>2.0471480593890507E-4</v>
      </c>
      <c r="V50" s="76">
        <f>+A!T50/E!U64</f>
        <v>5.0940976996249323E-4</v>
      </c>
      <c r="W50" s="76">
        <f>+A!U50/E!V64</f>
        <v>4.9175110099808892E-4</v>
      </c>
      <c r="X50" s="76">
        <f>+A!V50/E!W64</f>
        <v>3.2657334880559571E-4</v>
      </c>
      <c r="Y50" s="76">
        <f>+A!W50/E!X64</f>
        <v>1.7273483483793434E-4</v>
      </c>
      <c r="Z50" s="76">
        <f>+A!X50/E!Y64</f>
        <v>1.419169515014054E-4</v>
      </c>
      <c r="AA50" s="76">
        <f>+A!Y50/E!Z64</f>
        <v>1.7444527603952524E-4</v>
      </c>
    </row>
    <row r="51" spans="4:27" x14ac:dyDescent="0.25">
      <c r="D51" s="54" t="s">
        <v>21</v>
      </c>
      <c r="E51" s="55"/>
      <c r="F51" s="76">
        <f>+A!D51/E!E65</f>
        <v>1.8419967894023614E-6</v>
      </c>
      <c r="G51" s="76">
        <f>+A!E51/E!F65</f>
        <v>2.0869461976944068E-5</v>
      </c>
      <c r="H51" s="76">
        <f>+A!F51/E!G65</f>
        <v>8.7641276904949789E-7</v>
      </c>
      <c r="I51" s="76">
        <f>+A!G51/E!H65</f>
        <v>3.4574017933600862E-6</v>
      </c>
      <c r="J51" s="76">
        <f>+A!H51/E!I65</f>
        <v>0</v>
      </c>
      <c r="K51" s="76">
        <f>+A!I51/E!J65</f>
        <v>3.7934712073227729E-6</v>
      </c>
      <c r="L51" s="76">
        <f>+A!J51/E!K65</f>
        <v>3.8195073664180483E-6</v>
      </c>
      <c r="M51" s="76">
        <f>+A!K51/E!L65</f>
        <v>4.9820180201371573E-5</v>
      </c>
      <c r="N51" s="76">
        <f>+A!L51/E!M65</f>
        <v>1.2162936168028168E-4</v>
      </c>
      <c r="O51" s="76">
        <f>+A!M51/E!N65</f>
        <v>1.146648862883695E-4</v>
      </c>
      <c r="P51" s="76">
        <f>+A!N51/E!O65</f>
        <v>1.4421291713431864E-4</v>
      </c>
      <c r="Q51" s="76">
        <f>+A!O51/E!P65</f>
        <v>1.11548372019405E-4</v>
      </c>
      <c r="R51" s="76">
        <f>+A!P51/E!Q65</f>
        <v>8.1268721528008166E-5</v>
      </c>
      <c r="S51" s="76">
        <f>+A!Q51/E!R65</f>
        <v>1.054819297754457E-4</v>
      </c>
      <c r="T51" s="76">
        <f>+A!R51/E!S65</f>
        <v>1.0881405464842609E-4</v>
      </c>
      <c r="U51" s="76">
        <f>+A!S51/E!T65</f>
        <v>1.2620744399602975E-4</v>
      </c>
      <c r="V51" s="76">
        <f>+A!T51/E!U65</f>
        <v>1.4365262666164551E-4</v>
      </c>
      <c r="W51" s="76">
        <f>+A!U51/E!V65</f>
        <v>1.5328333122388414E-4</v>
      </c>
      <c r="X51" s="76">
        <f>+A!V51/E!W65</f>
        <v>1.821611844790197E-4</v>
      </c>
      <c r="Y51" s="76">
        <f>+A!W51/E!X65</f>
        <v>2.1953082087008301E-4</v>
      </c>
      <c r="Z51" s="76">
        <f>+A!X51/E!Y65</f>
        <v>1.8524016670590517E-4</v>
      </c>
      <c r="AA51" s="76">
        <f>+A!Y51/E!Z65</f>
        <v>1.4041526306530125E-4</v>
      </c>
    </row>
    <row r="52" spans="4:27" x14ac:dyDescent="0.25">
      <c r="D52" s="56" t="s">
        <v>22</v>
      </c>
      <c r="E52" s="57"/>
      <c r="F52" s="76">
        <f>+A!D52/E!E66</f>
        <v>1.8306942649980266E-4</v>
      </c>
      <c r="G52" s="76">
        <f>+A!E52/E!F66</f>
        <v>1.909135282507781E-4</v>
      </c>
      <c r="H52" s="76">
        <f>+A!F52/E!G66</f>
        <v>1.8532422974442959E-4</v>
      </c>
      <c r="I52" s="76">
        <f>+A!G52/E!H66</f>
        <v>1.5270561595452585E-4</v>
      </c>
      <c r="J52" s="76">
        <f>+A!H52/E!I66</f>
        <v>1.267318120113317E-4</v>
      </c>
      <c r="K52" s="76">
        <f>+A!I52/E!J66</f>
        <v>1.341410527619059E-4</v>
      </c>
      <c r="L52" s="76">
        <f>+A!J52/E!K66</f>
        <v>1.3547806529610722E-4</v>
      </c>
      <c r="M52" s="76">
        <f>+A!K52/E!L66</f>
        <v>1.0635365038292514E-4</v>
      </c>
      <c r="N52" s="76">
        <f>+A!L52/E!M66</f>
        <v>9.5215357413888825E-5</v>
      </c>
      <c r="O52" s="76">
        <f>+A!M52/E!N66</f>
        <v>9.5323076437263469E-5</v>
      </c>
      <c r="P52" s="76">
        <f>+A!N52/E!O66</f>
        <v>8.5190746451163009E-5</v>
      </c>
      <c r="Q52" s="76">
        <f>+A!O52/E!P66</f>
        <v>7.2893602535962918E-5</v>
      </c>
      <c r="R52" s="76">
        <f>+A!P52/E!Q66</f>
        <v>7.5072828972559043E-5</v>
      </c>
      <c r="S52" s="76">
        <f>+A!Q52/E!R66</f>
        <v>6.8697305220127367E-5</v>
      </c>
      <c r="T52" s="76">
        <f>+A!R52/E!S66</f>
        <v>6.5319361230169098E-5</v>
      </c>
      <c r="U52" s="76">
        <f>+A!S52/E!T66</f>
        <v>6.8553575466622291E-5</v>
      </c>
      <c r="V52" s="76">
        <f>+A!T52/E!U66</f>
        <v>6.7379321970859242E-5</v>
      </c>
      <c r="W52" s="76">
        <f>+A!U52/E!V66</f>
        <v>6.8975542590900916E-5</v>
      </c>
      <c r="X52" s="76">
        <f>+A!V52/E!W66</f>
        <v>7.4971985548169412E-5</v>
      </c>
      <c r="Y52" s="76">
        <f>+A!W52/E!X66</f>
        <v>6.0800743118253463E-5</v>
      </c>
      <c r="Z52" s="76">
        <f>+A!X52/E!Y66</f>
        <v>6.9871204151884412E-5</v>
      </c>
      <c r="AA52" s="76">
        <f>+A!Y52/E!Z66</f>
        <v>7.2590447497249944E-5</v>
      </c>
    </row>
    <row r="53" spans="4:27" x14ac:dyDescent="0.25">
      <c r="D53" s="54" t="s">
        <v>23</v>
      </c>
      <c r="E53" s="55"/>
      <c r="F53" s="76">
        <f>+A!D53/E!E67</f>
        <v>2.7134692384170398E-5</v>
      </c>
      <c r="G53" s="76">
        <f>+A!E53/E!F67</f>
        <v>3.3959724188393299E-5</v>
      </c>
      <c r="H53" s="76">
        <f>+A!F53/E!G67</f>
        <v>3.5528800953851369E-5</v>
      </c>
      <c r="I53" s="76">
        <f>+A!G53/E!H67</f>
        <v>3.3685943354725858E-5</v>
      </c>
      <c r="J53" s="76">
        <f>+A!H53/E!I67</f>
        <v>2.8523914216707492E-5</v>
      </c>
      <c r="K53" s="76">
        <f>+A!I53/E!J67</f>
        <v>4.2623021760027125E-5</v>
      </c>
      <c r="L53" s="76">
        <f>+A!J53/E!K67</f>
        <v>4.0782246855934792E-5</v>
      </c>
      <c r="M53" s="76">
        <f>+A!K53/E!L67</f>
        <v>3.4622280492333944E-5</v>
      </c>
      <c r="N53" s="76">
        <f>+A!L53/E!M67</f>
        <v>3.4646730926760198E-5</v>
      </c>
      <c r="O53" s="76">
        <f>+A!M53/E!N67</f>
        <v>3.8425724410975452E-5</v>
      </c>
      <c r="P53" s="76">
        <f>+A!N53/E!O67</f>
        <v>3.1589336394390539E-5</v>
      </c>
      <c r="Q53" s="76">
        <f>+A!O53/E!P67</f>
        <v>2.8768291010307387E-5</v>
      </c>
      <c r="R53" s="76">
        <f>+A!P53/E!Q67</f>
        <v>2.6340054178974043E-5</v>
      </c>
      <c r="S53" s="76">
        <f>+A!Q53/E!R67</f>
        <v>2.6520561168333688E-5</v>
      </c>
      <c r="T53" s="76">
        <f>+A!R53/E!S67</f>
        <v>3.3324822162619955E-5</v>
      </c>
      <c r="U53" s="76">
        <f>+A!S53/E!T67</f>
        <v>3.5939226222911832E-5</v>
      </c>
      <c r="V53" s="76">
        <f>+A!T53/E!U67</f>
        <v>3.2165755167824013E-5</v>
      </c>
      <c r="W53" s="76">
        <f>+A!U53/E!V67</f>
        <v>3.2367132711162911E-5</v>
      </c>
      <c r="X53" s="76">
        <f>+A!V53/E!W67</f>
        <v>2.7372768925628557E-5</v>
      </c>
      <c r="Y53" s="76">
        <f>+A!W53/E!X67</f>
        <v>2.3645680385317356E-5</v>
      </c>
      <c r="Z53" s="76">
        <f>+A!X53/E!Y67</f>
        <v>2.8597604015020801E-5</v>
      </c>
      <c r="AA53" s="76">
        <f>+A!Y53/E!Z67</f>
        <v>2.8788651140064671E-5</v>
      </c>
    </row>
    <row r="54" spans="4:27" x14ac:dyDescent="0.25">
      <c r="D54" s="56" t="s">
        <v>24</v>
      </c>
      <c r="E54" s="57"/>
      <c r="F54" s="76">
        <f>+A!D54/E!E68</f>
        <v>2.2210467128917102E-6</v>
      </c>
      <c r="G54" s="76">
        <f>+A!E54/E!F68</f>
        <v>2.7919323413648741E-6</v>
      </c>
      <c r="H54" s="76">
        <f>+A!F54/E!G68</f>
        <v>6.2338196410935683E-6</v>
      </c>
      <c r="I54" s="76">
        <f>+A!G54/E!H68</f>
        <v>6.5986503987289412E-6</v>
      </c>
      <c r="J54" s="76">
        <f>+A!H54/E!I68</f>
        <v>1.9412277267308557E-6</v>
      </c>
      <c r="K54" s="76">
        <f>+A!I54/E!J68</f>
        <v>2.2134449852706811E-6</v>
      </c>
      <c r="L54" s="76">
        <f>+A!J54/E!K68</f>
        <v>2.4347690633771491E-6</v>
      </c>
      <c r="M54" s="76">
        <f>+A!K54/E!L68</f>
        <v>1.7860629876200415E-6</v>
      </c>
      <c r="N54" s="76">
        <f>+A!L54/E!M68</f>
        <v>1.6684101041008107E-6</v>
      </c>
      <c r="O54" s="76">
        <f>+A!M54/E!N68</f>
        <v>1.6150922798329928E-6</v>
      </c>
      <c r="P54" s="76">
        <f>+A!N54/E!O68</f>
        <v>1.8592662101249511E-6</v>
      </c>
      <c r="Q54" s="76">
        <f>+A!O54/E!P68</f>
        <v>1.7191760810555223E-6</v>
      </c>
      <c r="R54" s="76">
        <f>+A!P54/E!Q68</f>
        <v>3.0190346034964147E-6</v>
      </c>
      <c r="S54" s="76">
        <f>+A!Q54/E!R68</f>
        <v>7.3695910900276194E-6</v>
      </c>
      <c r="T54" s="76">
        <f>+A!R54/E!S68</f>
        <v>7.4661832744668234E-6</v>
      </c>
      <c r="U54" s="76">
        <f>+A!S54/E!T68</f>
        <v>9.0786208900202195E-6</v>
      </c>
      <c r="V54" s="76">
        <f>+A!T54/E!U68</f>
        <v>1.0011899371875283E-5</v>
      </c>
      <c r="W54" s="76">
        <f>+A!U54/E!V68</f>
        <v>7.9044623553716698E-6</v>
      </c>
      <c r="X54" s="76">
        <f>+A!V54/E!W68</f>
        <v>1.2741081342850951E-5</v>
      </c>
      <c r="Y54" s="76">
        <f>+A!W54/E!X68</f>
        <v>9.0604656745271811E-6</v>
      </c>
      <c r="Z54" s="76">
        <f>+A!X54/E!Y68</f>
        <v>1.4052227796396092E-5</v>
      </c>
      <c r="AA54" s="76">
        <f>+A!Y54/E!Z68</f>
        <v>1.2769491157690551E-5</v>
      </c>
    </row>
    <row r="55" spans="4:27" x14ac:dyDescent="0.25">
      <c r="D55" s="54" t="s">
        <v>25</v>
      </c>
      <c r="E55" s="55"/>
      <c r="F55" s="76">
        <f>+A!D55/E!E69</f>
        <v>3.1887091228713326E-5</v>
      </c>
      <c r="G55" s="76">
        <f>+A!E55/E!F69</f>
        <v>3.5708961926663558E-5</v>
      </c>
      <c r="H55" s="76">
        <f>+A!F55/E!G69</f>
        <v>4.2373624693216747E-5</v>
      </c>
      <c r="I55" s="76">
        <f>+A!G55/E!H69</f>
        <v>3.4318659987923246E-5</v>
      </c>
      <c r="J55" s="76">
        <f>+A!H55/E!I69</f>
        <v>3.3769921718556685E-5</v>
      </c>
      <c r="K55" s="76">
        <f>+A!I55/E!J69</f>
        <v>3.3194282593880982E-5</v>
      </c>
      <c r="L55" s="76">
        <f>+A!J55/E!K69</f>
        <v>3.3956234634659112E-5</v>
      </c>
      <c r="M55" s="76">
        <f>+A!K55/E!L69</f>
        <v>2.8969073947685808E-5</v>
      </c>
      <c r="N55" s="76">
        <f>+A!L55/E!M69</f>
        <v>2.1793359060030236E-5</v>
      </c>
      <c r="O55" s="76">
        <f>+A!M55/E!N69</f>
        <v>2.8099724013417172E-5</v>
      </c>
      <c r="P55" s="76">
        <f>+A!N55/E!O69</f>
        <v>2.4108914620134434E-5</v>
      </c>
      <c r="Q55" s="76">
        <f>+A!O55/E!P69</f>
        <v>2.5517306190357089E-5</v>
      </c>
      <c r="R55" s="76">
        <f>+A!P55/E!Q69</f>
        <v>2.1081414141546662E-5</v>
      </c>
      <c r="S55" s="76">
        <f>+A!Q55/E!R69</f>
        <v>2.2930361724456363E-5</v>
      </c>
      <c r="T55" s="76">
        <f>+A!R55/E!S69</f>
        <v>2.3703807946140316E-5</v>
      </c>
      <c r="U55" s="76">
        <f>+A!S55/E!T69</f>
        <v>2.9040361597740157E-5</v>
      </c>
      <c r="V55" s="76">
        <f>+A!T55/E!U69</f>
        <v>2.7281961444865455E-5</v>
      </c>
      <c r="W55" s="76">
        <f>+A!U55/E!V69</f>
        <v>2.9509416783132805E-5</v>
      </c>
      <c r="X55" s="76">
        <f>+A!V55/E!W69</f>
        <v>2.6122995001487813E-5</v>
      </c>
      <c r="Y55" s="76">
        <f>+A!W55/E!X69</f>
        <v>2.6078886637782636E-5</v>
      </c>
      <c r="Z55" s="76">
        <f>+A!X55/E!Y69</f>
        <v>2.8287443232824821E-5</v>
      </c>
      <c r="AA55" s="76">
        <f>+A!Y55/E!Z69</f>
        <v>2.644418435637598E-5</v>
      </c>
    </row>
    <row r="56" spans="4:27" ht="15.75" thickBot="1" x14ac:dyDescent="0.3">
      <c r="D56" s="58" t="s">
        <v>26</v>
      </c>
      <c r="E56" s="59"/>
      <c r="F56" s="77">
        <f>+A!D56/E!E70</f>
        <v>0</v>
      </c>
      <c r="G56" s="77">
        <f>+A!E56/E!F70</f>
        <v>6.7243632399166389E-12</v>
      </c>
      <c r="H56" s="77">
        <f>+A!F56/E!G70</f>
        <v>0</v>
      </c>
      <c r="I56" s="77">
        <f>+A!G56/E!H70</f>
        <v>0</v>
      </c>
      <c r="J56" s="77">
        <f>+A!H56/E!I70</f>
        <v>3.8989975739660281E-11</v>
      </c>
      <c r="K56" s="77">
        <f>+A!I56/E!J70</f>
        <v>0</v>
      </c>
      <c r="L56" s="77">
        <f>+A!J56/E!K70</f>
        <v>0</v>
      </c>
      <c r="M56" s="77">
        <f>+A!K56/E!L70</f>
        <v>0</v>
      </c>
      <c r="N56" s="77">
        <f>+A!L56/E!M70</f>
        <v>0</v>
      </c>
      <c r="O56" s="77">
        <f>+A!M56/E!N70</f>
        <v>9.1268341314307788E-8</v>
      </c>
      <c r="P56" s="77">
        <f>+A!N56/E!O70</f>
        <v>3.569144859220311E-7</v>
      </c>
      <c r="Q56" s="77">
        <f>+A!O56/E!P70</f>
        <v>2.7779564226710584E-7</v>
      </c>
      <c r="R56" s="77">
        <f>+A!P56/E!Q70</f>
        <v>2.0653399416099247E-7</v>
      </c>
      <c r="S56" s="77">
        <f>+A!Q56/E!R70</f>
        <v>2.6103876839298283E-7</v>
      </c>
      <c r="T56" s="77">
        <f>+A!R56/E!S70</f>
        <v>3.5481485683256618E-7</v>
      </c>
      <c r="U56" s="77">
        <f>+A!S56/E!T70</f>
        <v>2.8761706576804403E-7</v>
      </c>
      <c r="V56" s="77">
        <f>+A!T56/E!U70</f>
        <v>4.2286374238061525E-7</v>
      </c>
      <c r="W56" s="77">
        <f>+A!U56/E!V70</f>
        <v>2.6321813563773662E-7</v>
      </c>
      <c r="X56" s="77">
        <f>+A!V56/E!W70</f>
        <v>4.6169699099015102E-7</v>
      </c>
      <c r="Y56" s="77">
        <f>+A!W56/E!X70</f>
        <v>4.3791404115472563E-7</v>
      </c>
      <c r="Z56" s="77">
        <f>+A!X56/E!Y70</f>
        <v>4.3245146106266486E-7</v>
      </c>
      <c r="AA56" s="77">
        <f>+A!Y56/E!Z70</f>
        <v>6.5940354220944311E-7</v>
      </c>
    </row>
    <row r="57" spans="4:27" x14ac:dyDescent="0.25">
      <c r="D57" s="1" t="s">
        <v>60</v>
      </c>
    </row>
    <row r="58" spans="4:27" ht="16.5" thickBot="1" x14ac:dyDescent="0.3">
      <c r="E58" s="182" t="s">
        <v>14</v>
      </c>
      <c r="F58" s="182"/>
      <c r="G58" s="182"/>
      <c r="H58" s="182"/>
      <c r="I58" s="182"/>
      <c r="J58" s="182"/>
      <c r="K58" s="182"/>
      <c r="L58" s="182"/>
      <c r="M58" s="182"/>
      <c r="N58" s="182"/>
      <c r="O58" s="182"/>
      <c r="P58" s="182"/>
      <c r="Q58" s="182"/>
      <c r="R58" s="182"/>
      <c r="S58" s="182"/>
      <c r="T58" s="182"/>
      <c r="U58" s="182"/>
      <c r="V58" s="182"/>
      <c r="W58" s="182"/>
      <c r="X58" s="182"/>
      <c r="Y58" s="182"/>
      <c r="Z58" s="182"/>
    </row>
    <row r="59" spans="4:27" ht="15.75" thickBot="1" x14ac:dyDescent="0.3">
      <c r="D59" s="85" t="s">
        <v>15</v>
      </c>
      <c r="E59" s="18">
        <v>1995</v>
      </c>
      <c r="F59" s="10">
        <v>1996</v>
      </c>
      <c r="G59" s="18">
        <v>1997</v>
      </c>
      <c r="H59" s="10">
        <v>1998</v>
      </c>
      <c r="I59" s="18">
        <v>1999</v>
      </c>
      <c r="J59" s="10">
        <v>2000</v>
      </c>
      <c r="K59" s="18">
        <v>2001</v>
      </c>
      <c r="L59" s="10">
        <v>2002</v>
      </c>
      <c r="M59" s="18">
        <v>2003</v>
      </c>
      <c r="N59" s="10">
        <v>2004</v>
      </c>
      <c r="O59" s="18">
        <v>2005</v>
      </c>
      <c r="P59" s="10">
        <v>2006</v>
      </c>
      <c r="Q59" s="18">
        <v>2007</v>
      </c>
      <c r="R59" s="10">
        <v>2008</v>
      </c>
      <c r="S59" s="18">
        <v>2009</v>
      </c>
      <c r="T59" s="10">
        <v>2010</v>
      </c>
      <c r="U59" s="18">
        <v>2011</v>
      </c>
      <c r="V59" s="10">
        <v>2012</v>
      </c>
      <c r="W59" s="18">
        <v>2013</v>
      </c>
      <c r="X59" s="10">
        <v>2014</v>
      </c>
      <c r="Y59" s="18">
        <v>2015</v>
      </c>
      <c r="Z59" s="11">
        <v>2016</v>
      </c>
    </row>
    <row r="60" spans="4:27" ht="15.75" thickBot="1" x14ac:dyDescent="0.3">
      <c r="D60" s="86" t="s">
        <v>16</v>
      </c>
      <c r="E60" s="81">
        <v>5120808054.3179998</v>
      </c>
      <c r="F60" s="81">
        <v>5354916247.724</v>
      </c>
      <c r="G60" s="81">
        <v>5569478411.8970003</v>
      </c>
      <c r="H60" s="81">
        <v>5463081848.7349997</v>
      </c>
      <c r="I60" s="81">
        <v>5652105128.9949999</v>
      </c>
      <c r="J60" s="81">
        <v>6379790592.401</v>
      </c>
      <c r="K60" s="81">
        <v>6136948612.085</v>
      </c>
      <c r="L60" s="81">
        <v>6436388332.4879999</v>
      </c>
      <c r="M60" s="81">
        <v>7496996364.4169998</v>
      </c>
      <c r="N60" s="81">
        <v>9180372696.0939999</v>
      </c>
      <c r="O60" s="81">
        <v>10459251555.252001</v>
      </c>
      <c r="P60" s="81">
        <v>12116770233.598</v>
      </c>
      <c r="Q60" s="81">
        <v>14005385965.273001</v>
      </c>
      <c r="R60" s="81">
        <v>16140650342.620001</v>
      </c>
      <c r="S60" s="81">
        <v>12517228084.443001</v>
      </c>
      <c r="T60" s="81">
        <v>15249499001.412001</v>
      </c>
      <c r="U60" s="81">
        <v>18328320049.257999</v>
      </c>
      <c r="V60" s="81">
        <v>18461022259.344002</v>
      </c>
      <c r="W60" s="81">
        <v>18982928817.360001</v>
      </c>
      <c r="X60" s="81">
        <v>18964968598.710999</v>
      </c>
      <c r="Y60" s="81">
        <v>16531306276.693001</v>
      </c>
      <c r="Z60" s="81">
        <v>15932387047.158001</v>
      </c>
    </row>
    <row r="61" spans="4:27" x14ac:dyDescent="0.25">
      <c r="D61" s="87" t="s">
        <v>17</v>
      </c>
      <c r="E61" s="82">
        <v>361246433.41900003</v>
      </c>
      <c r="F61" s="82">
        <v>383786280.46700001</v>
      </c>
      <c r="G61" s="82">
        <v>373672363.11699998</v>
      </c>
      <c r="H61" s="82">
        <v>359548199.28600001</v>
      </c>
      <c r="I61" s="82">
        <v>349623515.16100001</v>
      </c>
      <c r="J61" s="82">
        <v>335333632.292</v>
      </c>
      <c r="K61" s="82">
        <v>350966930.86400002</v>
      </c>
      <c r="L61" s="82">
        <v>369213878.82099998</v>
      </c>
      <c r="M61" s="82">
        <v>422906494.39300001</v>
      </c>
      <c r="N61" s="82">
        <v>487951566.61000001</v>
      </c>
      <c r="O61" s="82">
        <v>538579663.49399996</v>
      </c>
      <c r="P61" s="82">
        <v>594638865.46300006</v>
      </c>
      <c r="Q61" s="82">
        <v>710649545.00100005</v>
      </c>
      <c r="R61" s="82">
        <v>853460061.29900002</v>
      </c>
      <c r="S61" s="82">
        <v>776881103.69200003</v>
      </c>
      <c r="T61" s="82">
        <v>870319965.35000002</v>
      </c>
      <c r="U61" s="82">
        <v>1048891001.283</v>
      </c>
      <c r="V61" s="82">
        <v>1050673433.212</v>
      </c>
      <c r="W61" s="82">
        <v>1123967075.076</v>
      </c>
      <c r="X61" s="82">
        <v>1165964699.1989999</v>
      </c>
      <c r="Y61" s="82">
        <v>1037112462.189</v>
      </c>
      <c r="Z61" s="82">
        <v>1054746105.793</v>
      </c>
    </row>
    <row r="62" spans="4:27" x14ac:dyDescent="0.25">
      <c r="D62" s="88" t="s">
        <v>18</v>
      </c>
      <c r="E62" s="83">
        <v>57807705.707999997</v>
      </c>
      <c r="F62" s="83">
        <v>62253071.881999999</v>
      </c>
      <c r="G62" s="83">
        <v>62408609.306999996</v>
      </c>
      <c r="H62" s="83">
        <v>60753903.616999999</v>
      </c>
      <c r="I62" s="83">
        <v>59832220.829000004</v>
      </c>
      <c r="J62" s="83">
        <v>56605165.846000001</v>
      </c>
      <c r="K62" s="83">
        <v>57546090.354999997</v>
      </c>
      <c r="L62" s="83">
        <v>61647364.604000002</v>
      </c>
      <c r="M62" s="83">
        <v>70150358.210999995</v>
      </c>
      <c r="N62" s="83">
        <v>78777480.966999993</v>
      </c>
      <c r="O62" s="83">
        <v>84068633.372999996</v>
      </c>
      <c r="P62" s="83">
        <v>93147384.822999999</v>
      </c>
      <c r="Q62" s="83">
        <v>109478980.274</v>
      </c>
      <c r="R62" s="83">
        <v>120515406.99600001</v>
      </c>
      <c r="S62" s="83">
        <v>112564104.932</v>
      </c>
      <c r="T62" s="83">
        <v>119705626.59299999</v>
      </c>
      <c r="U62" s="83">
        <v>139488001.15700001</v>
      </c>
      <c r="V62" s="83">
        <v>143908173.13100001</v>
      </c>
      <c r="W62" s="83">
        <v>151089437.00999999</v>
      </c>
      <c r="X62" s="83">
        <v>152134335.55399999</v>
      </c>
      <c r="Y62" s="83">
        <v>139608645.83199999</v>
      </c>
      <c r="Z62" s="83">
        <v>144415096.38600001</v>
      </c>
    </row>
    <row r="63" spans="4:27" x14ac:dyDescent="0.25">
      <c r="D63" s="88" t="s">
        <v>19</v>
      </c>
      <c r="E63" s="83">
        <v>213909209.99200001</v>
      </c>
      <c r="F63" s="83">
        <v>204629230.13499999</v>
      </c>
      <c r="G63" s="83">
        <v>207289385.36500001</v>
      </c>
      <c r="H63" s="83">
        <v>185810420.21599999</v>
      </c>
      <c r="I63" s="83">
        <v>178792136.023</v>
      </c>
      <c r="J63" s="83">
        <v>197197237.69299999</v>
      </c>
      <c r="K63" s="83">
        <v>186641578.26300001</v>
      </c>
      <c r="L63" s="83">
        <v>194525612.46700001</v>
      </c>
      <c r="M63" s="83">
        <v>230766747.54800001</v>
      </c>
      <c r="N63" s="83">
        <v>293827657.55500001</v>
      </c>
      <c r="O63" s="83">
        <v>339611626.14899999</v>
      </c>
      <c r="P63" s="83">
        <v>415034774.78399998</v>
      </c>
      <c r="Q63" s="83">
        <v>504340701.20599997</v>
      </c>
      <c r="R63" s="83">
        <v>582283824.27100003</v>
      </c>
      <c r="S63" s="83">
        <v>438039508.67000002</v>
      </c>
      <c r="T63" s="83">
        <v>631278856.63499999</v>
      </c>
      <c r="U63" s="83">
        <v>801290147.46000004</v>
      </c>
      <c r="V63" s="83">
        <v>746697962.70299995</v>
      </c>
      <c r="W63" s="83">
        <v>752388577.94099998</v>
      </c>
      <c r="X63" s="83">
        <v>723474878.98800004</v>
      </c>
      <c r="Y63" s="83">
        <v>583952461.50699997</v>
      </c>
      <c r="Z63" s="83">
        <v>572157622.602</v>
      </c>
    </row>
    <row r="64" spans="4:27" x14ac:dyDescent="0.25">
      <c r="D64" s="88" t="s">
        <v>20</v>
      </c>
      <c r="E64" s="83">
        <v>372289279.801</v>
      </c>
      <c r="F64" s="83">
        <v>455180070.46100003</v>
      </c>
      <c r="G64" s="83">
        <v>457996767.829</v>
      </c>
      <c r="H64" s="83">
        <v>335679695.81199998</v>
      </c>
      <c r="I64" s="83">
        <v>420213965.15600002</v>
      </c>
      <c r="J64" s="83">
        <v>665261321.79200006</v>
      </c>
      <c r="K64" s="83">
        <v>603578832.01800001</v>
      </c>
      <c r="L64" s="83">
        <v>610541766.30700004</v>
      </c>
      <c r="M64" s="83">
        <v>760329210.17799997</v>
      </c>
      <c r="N64" s="83">
        <v>1027141266.7869999</v>
      </c>
      <c r="O64" s="83">
        <v>1451704249.007</v>
      </c>
      <c r="P64" s="83">
        <v>1783347826.154</v>
      </c>
      <c r="Q64" s="83">
        <v>2031880155.428</v>
      </c>
      <c r="R64" s="83">
        <v>2873879446.0159998</v>
      </c>
      <c r="S64" s="83">
        <v>1810572850.8069999</v>
      </c>
      <c r="T64" s="83">
        <v>2360219051.006</v>
      </c>
      <c r="U64" s="83">
        <v>3280361521.3800001</v>
      </c>
      <c r="V64" s="83">
        <v>3411333187.8569999</v>
      </c>
      <c r="W64" s="83">
        <v>3366532860.1399999</v>
      </c>
      <c r="X64" s="83">
        <v>3128543796.664</v>
      </c>
      <c r="Y64" s="83">
        <v>1943865465.552</v>
      </c>
      <c r="Z64" s="83">
        <v>1511559022.901</v>
      </c>
    </row>
    <row r="65" spans="4:26" x14ac:dyDescent="0.25">
      <c r="D65" s="88" t="s">
        <v>21</v>
      </c>
      <c r="E65" s="83">
        <v>27122197.111000001</v>
      </c>
      <c r="F65" s="83">
        <v>25252927.008000001</v>
      </c>
      <c r="G65" s="83">
        <v>27447112.649999999</v>
      </c>
      <c r="H65" s="83">
        <v>28583024.452</v>
      </c>
      <c r="I65" s="83">
        <v>24944129.504000001</v>
      </c>
      <c r="J65" s="83">
        <v>19515635.140999999</v>
      </c>
      <c r="K65" s="83">
        <v>19215305.263</v>
      </c>
      <c r="L65" s="83">
        <v>24791720.844999999</v>
      </c>
      <c r="M65" s="83">
        <v>31081919.265000001</v>
      </c>
      <c r="N65" s="83">
        <v>37686872.938000001</v>
      </c>
      <c r="O65" s="83">
        <v>38942711.316</v>
      </c>
      <c r="P65" s="83">
        <v>45350056.737000003</v>
      </c>
      <c r="Q65" s="83">
        <v>61870297.766000003</v>
      </c>
      <c r="R65" s="83">
        <v>90336980.185000002</v>
      </c>
      <c r="S65" s="83">
        <v>65707063.513999999</v>
      </c>
      <c r="T65" s="83">
        <v>81656015.474999994</v>
      </c>
      <c r="U65" s="83">
        <v>112246830.251</v>
      </c>
      <c r="V65" s="83">
        <v>108476230.698</v>
      </c>
      <c r="W65" s="83">
        <v>100408657.598</v>
      </c>
      <c r="X65" s="83">
        <v>98484121.338</v>
      </c>
      <c r="Y65" s="83">
        <v>87544188.112000003</v>
      </c>
      <c r="Z65" s="83">
        <v>88686135.169</v>
      </c>
    </row>
    <row r="66" spans="4:26" x14ac:dyDescent="0.25">
      <c r="D66" s="88" t="s">
        <v>22</v>
      </c>
      <c r="E66" s="83">
        <v>474801268.90600002</v>
      </c>
      <c r="F66" s="83">
        <v>491511365.69400001</v>
      </c>
      <c r="G66" s="83">
        <v>511386099.54400003</v>
      </c>
      <c r="H66" s="83">
        <v>517868642.26099998</v>
      </c>
      <c r="I66" s="83">
        <v>538331835.68700004</v>
      </c>
      <c r="J66" s="83">
        <v>572194748.88300002</v>
      </c>
      <c r="K66" s="83">
        <v>593373287.58200002</v>
      </c>
      <c r="L66" s="83">
        <v>664499241.40400004</v>
      </c>
      <c r="M66" s="83">
        <v>793223373.32299995</v>
      </c>
      <c r="N66" s="83">
        <v>977008269.98899996</v>
      </c>
      <c r="O66" s="83">
        <v>1106518347.671</v>
      </c>
      <c r="P66" s="83">
        <v>1247921735.7260001</v>
      </c>
      <c r="Q66" s="83">
        <v>1470067260.158</v>
      </c>
      <c r="R66" s="83">
        <v>1683595137.0929999</v>
      </c>
      <c r="S66" s="83">
        <v>1436783906.5250001</v>
      </c>
      <c r="T66" s="83">
        <v>1696064752.401</v>
      </c>
      <c r="U66" s="83">
        <v>1987520267.092</v>
      </c>
      <c r="V66" s="83">
        <v>1951601349.4579999</v>
      </c>
      <c r="W66" s="83">
        <v>2007850144.2820001</v>
      </c>
      <c r="X66" s="83">
        <v>2043109321.187</v>
      </c>
      <c r="Y66" s="83">
        <v>1852356239.8989999</v>
      </c>
      <c r="Z66" s="83">
        <v>1812170120.6619999</v>
      </c>
    </row>
    <row r="67" spans="4:26" x14ac:dyDescent="0.25">
      <c r="D67" s="88" t="s">
        <v>23</v>
      </c>
      <c r="E67" s="83">
        <v>822271271.18700004</v>
      </c>
      <c r="F67" s="83">
        <v>822795757.85099995</v>
      </c>
      <c r="G67" s="83">
        <v>846039640.88300002</v>
      </c>
      <c r="H67" s="83">
        <v>827221690.26300001</v>
      </c>
      <c r="I67" s="83">
        <v>813710517.55599999</v>
      </c>
      <c r="J67" s="83">
        <v>869564298.10800004</v>
      </c>
      <c r="K67" s="83">
        <v>838251436.23800004</v>
      </c>
      <c r="L67" s="83">
        <v>887732597.70700002</v>
      </c>
      <c r="M67" s="83">
        <v>1024637853.281</v>
      </c>
      <c r="N67" s="83">
        <v>1289231205.381</v>
      </c>
      <c r="O67" s="83">
        <v>1442473195.1029999</v>
      </c>
      <c r="P67" s="83">
        <v>1704082942.655</v>
      </c>
      <c r="Q67" s="83">
        <v>2003584982.8329999</v>
      </c>
      <c r="R67" s="83">
        <v>2199390036.6500001</v>
      </c>
      <c r="S67" s="83">
        <v>1577957347.931</v>
      </c>
      <c r="T67" s="83">
        <v>1968568231.302</v>
      </c>
      <c r="U67" s="83">
        <v>2372282683.9250002</v>
      </c>
      <c r="V67" s="83">
        <v>2248935846.421</v>
      </c>
      <c r="W67" s="83">
        <v>2296530328.0349998</v>
      </c>
      <c r="X67" s="83">
        <v>2344716375.1069999</v>
      </c>
      <c r="Y67" s="83">
        <v>2084878823.0190001</v>
      </c>
      <c r="Z67" s="83">
        <v>1989907749.4560001</v>
      </c>
    </row>
    <row r="68" spans="4:26" x14ac:dyDescent="0.25">
      <c r="D68" s="88" t="s">
        <v>24</v>
      </c>
      <c r="E68" s="83">
        <v>1938110520.1500001</v>
      </c>
      <c r="F68" s="83">
        <v>2053266805.598</v>
      </c>
      <c r="G68" s="83">
        <v>2179471942.1199999</v>
      </c>
      <c r="H68" s="83">
        <v>2244395005.8109999</v>
      </c>
      <c r="I68" s="83">
        <v>2354761338.4330001</v>
      </c>
      <c r="J68" s="83">
        <v>2613892388.7880001</v>
      </c>
      <c r="K68" s="83">
        <v>2475522664.823</v>
      </c>
      <c r="L68" s="83">
        <v>2584616573.994</v>
      </c>
      <c r="M68" s="83">
        <v>2945774535.8410001</v>
      </c>
      <c r="N68" s="83">
        <v>3553255793.2810001</v>
      </c>
      <c r="O68" s="83">
        <v>3920758071.277</v>
      </c>
      <c r="P68" s="83">
        <v>4494076601.6569996</v>
      </c>
      <c r="Q68" s="83">
        <v>5061308665.46</v>
      </c>
      <c r="R68" s="83">
        <v>5433938804.8529997</v>
      </c>
      <c r="S68" s="83">
        <v>4214289797.52</v>
      </c>
      <c r="T68" s="83">
        <v>5144439619.8260002</v>
      </c>
      <c r="U68" s="83">
        <v>5829646386.974</v>
      </c>
      <c r="V68" s="83">
        <v>5875539652.4139996</v>
      </c>
      <c r="W68" s="83">
        <v>6080388855.1789999</v>
      </c>
      <c r="X68" s="83">
        <v>6275071397.2510004</v>
      </c>
      <c r="Y68" s="83">
        <v>5927281225.9250002</v>
      </c>
      <c r="Z68" s="83">
        <v>5893599679.9429998</v>
      </c>
    </row>
    <row r="69" spans="4:26" x14ac:dyDescent="0.25">
      <c r="D69" s="88" t="s">
        <v>25</v>
      </c>
      <c r="E69" s="83">
        <v>636456986.76100004</v>
      </c>
      <c r="F69" s="83">
        <v>673737143.33700001</v>
      </c>
      <c r="G69" s="83">
        <v>711772552.34500003</v>
      </c>
      <c r="H69" s="83">
        <v>715031006.70700002</v>
      </c>
      <c r="I69" s="83">
        <v>738858449.47899997</v>
      </c>
      <c r="J69" s="83">
        <v>785875547.27900004</v>
      </c>
      <c r="K69" s="83">
        <v>775527831.14300001</v>
      </c>
      <c r="L69" s="83">
        <v>809987369.37100005</v>
      </c>
      <c r="M69" s="83">
        <v>926941227.57099998</v>
      </c>
      <c r="N69" s="83">
        <v>1082465008.7479999</v>
      </c>
      <c r="O69" s="83">
        <v>1190854895.4760001</v>
      </c>
      <c r="P69" s="83">
        <v>1328626961.9170001</v>
      </c>
      <c r="Q69" s="83">
        <v>1511215129.4070001</v>
      </c>
      <c r="R69" s="83">
        <v>1642349364.2420001</v>
      </c>
      <c r="S69" s="83">
        <v>1433534269.1440001</v>
      </c>
      <c r="T69" s="83">
        <v>1645639805.109</v>
      </c>
      <c r="U69" s="83">
        <v>1908553683.181</v>
      </c>
      <c r="V69" s="83">
        <v>1985391017.063</v>
      </c>
      <c r="W69" s="83">
        <v>2081964070.234</v>
      </c>
      <c r="X69" s="83">
        <v>2191725582.2259998</v>
      </c>
      <c r="Y69" s="83">
        <v>2064162586.891</v>
      </c>
      <c r="Z69" s="83">
        <v>2074276796.016</v>
      </c>
    </row>
    <row r="70" spans="4:26" ht="15.75" thickBot="1" x14ac:dyDescent="0.3">
      <c r="D70" s="89" t="s">
        <v>26</v>
      </c>
      <c r="E70" s="84">
        <v>147476506.93900001</v>
      </c>
      <c r="F70" s="84">
        <v>148712965.722</v>
      </c>
      <c r="G70" s="84">
        <v>159094029.78799999</v>
      </c>
      <c r="H70" s="84">
        <v>158660700.789</v>
      </c>
      <c r="I70" s="84">
        <v>153885707.44600001</v>
      </c>
      <c r="J70" s="84">
        <v>264317795.78799999</v>
      </c>
      <c r="K70" s="84">
        <v>236277282.15700001</v>
      </c>
      <c r="L70" s="84">
        <v>228780472.752</v>
      </c>
      <c r="M70" s="84">
        <v>291179770.88599998</v>
      </c>
      <c r="N70" s="84">
        <v>353013975.449</v>
      </c>
      <c r="O70" s="84">
        <v>345063046.91399997</v>
      </c>
      <c r="P70" s="84">
        <v>409448467.48400003</v>
      </c>
      <c r="Q70" s="84">
        <v>539533457.68900001</v>
      </c>
      <c r="R70" s="84">
        <v>660836706.60099995</v>
      </c>
      <c r="S70" s="84">
        <v>650812657.79400003</v>
      </c>
      <c r="T70" s="84">
        <v>731538649.96899998</v>
      </c>
      <c r="U70" s="84">
        <v>847660757.06099999</v>
      </c>
      <c r="V70" s="84">
        <v>938123049.16499996</v>
      </c>
      <c r="W70" s="84">
        <v>1021405833.702</v>
      </c>
      <c r="X70" s="84">
        <v>841219886.50699997</v>
      </c>
      <c r="Y70" s="84">
        <v>810162599.84200001</v>
      </c>
      <c r="Z70" s="84">
        <v>788523213.35399997</v>
      </c>
    </row>
    <row r="71" spans="4:26" x14ac:dyDescent="0.25">
      <c r="D71" s="1" t="s">
        <v>59</v>
      </c>
    </row>
    <row r="72" spans="4:26" ht="15.75" thickBot="1" x14ac:dyDescent="0.3"/>
    <row r="73" spans="4:26" ht="15.75" thickBot="1" x14ac:dyDescent="0.3">
      <c r="D73" s="85" t="s">
        <v>15</v>
      </c>
      <c r="E73" s="18">
        <v>1995</v>
      </c>
      <c r="F73" s="10">
        <v>1996</v>
      </c>
      <c r="G73" s="18">
        <v>1997</v>
      </c>
      <c r="H73" s="10">
        <v>1998</v>
      </c>
      <c r="I73" s="18">
        <v>1999</v>
      </c>
      <c r="J73" s="10">
        <v>2000</v>
      </c>
      <c r="K73" s="18">
        <v>2001</v>
      </c>
      <c r="L73" s="10">
        <v>2002</v>
      </c>
      <c r="M73" s="18">
        <v>2003</v>
      </c>
      <c r="N73" s="10">
        <v>2004</v>
      </c>
      <c r="O73" s="18">
        <v>2005</v>
      </c>
      <c r="P73" s="10">
        <v>2006</v>
      </c>
      <c r="Q73" s="18">
        <v>2007</v>
      </c>
      <c r="R73" s="10">
        <v>2008</v>
      </c>
      <c r="S73" s="18">
        <v>2009</v>
      </c>
      <c r="T73" s="10">
        <v>2010</v>
      </c>
      <c r="U73" s="18">
        <v>2011</v>
      </c>
      <c r="V73" s="10">
        <v>2012</v>
      </c>
      <c r="W73" s="18">
        <v>2013</v>
      </c>
      <c r="X73" s="10">
        <v>2014</v>
      </c>
      <c r="Y73" s="18">
        <v>2015</v>
      </c>
      <c r="Z73" s="11">
        <v>2016</v>
      </c>
    </row>
    <row r="74" spans="4:26" ht="15.75" thickBot="1" x14ac:dyDescent="0.3">
      <c r="D74" s="86" t="s">
        <v>16</v>
      </c>
      <c r="E74" s="74">
        <f>+B!E46/E!E88</f>
        <v>3.8780207210997599E-5</v>
      </c>
      <c r="F74" s="74">
        <f>+B!F46/E!F88</f>
        <v>3.8889406876874295E-5</v>
      </c>
      <c r="G74" s="74">
        <f>+B!G46/E!G88</f>
        <v>4.4774405482783603E-5</v>
      </c>
      <c r="H74" s="74">
        <f>+B!H46/E!H88</f>
        <v>4.019172424456079E-5</v>
      </c>
      <c r="I74" s="74">
        <f>+B!I46/E!I88</f>
        <v>3.8601111084228654E-5</v>
      </c>
      <c r="J74" s="74">
        <f>+B!J46/E!J88</f>
        <v>3.8759545626128127E-5</v>
      </c>
      <c r="K74" s="74">
        <f>+B!K46/E!K88</f>
        <v>4.1349386086911743E-5</v>
      </c>
      <c r="L74" s="74">
        <f>+B!L46/E!L88</f>
        <v>4.2395358696291375E-5</v>
      </c>
      <c r="M74" s="74">
        <f>+B!M46/E!M88</f>
        <v>3.8773675848277167E-5</v>
      </c>
      <c r="N74" s="74">
        <f>+B!N46/E!N88</f>
        <v>3.6124824169800252E-5</v>
      </c>
      <c r="O74" s="74">
        <f>+B!O46/E!O88</f>
        <v>3.5196192276613691E-5</v>
      </c>
      <c r="P74" s="74">
        <f>+B!P46/E!P88</f>
        <v>4.1540104501482627E-5</v>
      </c>
      <c r="Q74" s="74">
        <f>+B!Q46/E!Q88</f>
        <v>4.6606203378589286E-5</v>
      </c>
      <c r="R74" s="74">
        <f>+B!R46/E!R88</f>
        <v>4.2922384314452203E-5</v>
      </c>
      <c r="S74" s="74">
        <f>+B!S46/E!S88</f>
        <v>4.6581266140565451E-5</v>
      </c>
      <c r="T74" s="74">
        <f>+B!T46/E!T88</f>
        <v>4.7889137960816404E-5</v>
      </c>
      <c r="U74" s="74">
        <f>+B!U46/E!U88</f>
        <v>4.9159301894012367E-5</v>
      </c>
      <c r="V74" s="74">
        <f>+B!V46/E!V88</f>
        <v>5.1650979271841868E-5</v>
      </c>
      <c r="W74" s="74">
        <f>+B!W46/E!W88</f>
        <v>4.8042897183186771E-5</v>
      </c>
      <c r="X74" s="74">
        <f>+B!X46/E!X88</f>
        <v>4.928788463360946E-5</v>
      </c>
      <c r="Y74" s="74">
        <f>+B!Y46/E!Y88</f>
        <v>4.7207255656311094E-5</v>
      </c>
      <c r="Z74" s="74">
        <f>+B!Z46/E!Z88</f>
        <v>4.4954147233595294E-5</v>
      </c>
    </row>
    <row r="75" spans="4:26" x14ac:dyDescent="0.25">
      <c r="D75" s="87" t="s">
        <v>17</v>
      </c>
      <c r="E75" s="75">
        <f>+B!E47/E!E89</f>
        <v>2.0580449284909977E-4</v>
      </c>
      <c r="F75" s="75">
        <f>+B!F47/E!F89</f>
        <v>2.196110474430206E-4</v>
      </c>
      <c r="G75" s="75">
        <f>+B!G47/E!G89</f>
        <v>2.7442863458502218E-4</v>
      </c>
      <c r="H75" s="75">
        <f>+B!H47/E!H89</f>
        <v>2.7648344222006368E-4</v>
      </c>
      <c r="I75" s="75">
        <f>+B!I47/E!I89</f>
        <v>2.5032896058347525E-4</v>
      </c>
      <c r="J75" s="75">
        <f>+B!J47/E!J89</f>
        <v>2.1981425513844128E-4</v>
      </c>
      <c r="K75" s="75">
        <f>+B!K47/E!K89</f>
        <v>2.2340477590057178E-4</v>
      </c>
      <c r="L75" s="75">
        <f>+B!L47/E!L89</f>
        <v>2.2112587798493746E-4</v>
      </c>
      <c r="M75" s="75">
        <f>+B!M47/E!M89</f>
        <v>1.9215961307943082E-4</v>
      </c>
      <c r="N75" s="75">
        <f>+B!N47/E!N89</f>
        <v>1.8998715778987965E-4</v>
      </c>
      <c r="O75" s="75">
        <f>+B!O47/E!O89</f>
        <v>1.7687419841776159E-4</v>
      </c>
      <c r="P75" s="75">
        <f>+B!P47/E!P89</f>
        <v>1.900007838089919E-4</v>
      </c>
      <c r="Q75" s="75">
        <f>+B!Q47/E!Q89</f>
        <v>2.188905648850733E-4</v>
      </c>
      <c r="R75" s="75">
        <f>+B!R47/E!R89</f>
        <v>2.1819334496327061E-4</v>
      </c>
      <c r="S75" s="75">
        <f>+B!S47/E!S89</f>
        <v>2.1699959206086331E-4</v>
      </c>
      <c r="T75" s="75">
        <f>+B!T47/E!T89</f>
        <v>2.5810066850999631E-4</v>
      </c>
      <c r="U75" s="75">
        <f>+B!U47/E!U89</f>
        <v>2.6539137697612335E-4</v>
      </c>
      <c r="V75" s="75">
        <f>+B!V47/E!V89</f>
        <v>3.360766308598015E-4</v>
      </c>
      <c r="W75" s="75">
        <f>+B!W47/E!W89</f>
        <v>3.1307732540540063E-4</v>
      </c>
      <c r="X75" s="75">
        <f>+B!X47/E!X89</f>
        <v>3.1725464858494638E-4</v>
      </c>
      <c r="Y75" s="75">
        <f>+B!Y47/E!Y89</f>
        <v>2.970701752854922E-4</v>
      </c>
      <c r="Z75" s="75">
        <f>+B!Z47/E!Z89</f>
        <v>2.4982668805394371E-4</v>
      </c>
    </row>
    <row r="76" spans="4:26" x14ac:dyDescent="0.25">
      <c r="D76" s="88" t="s">
        <v>18</v>
      </c>
      <c r="E76" s="76">
        <f>+B!E48/E!E90</f>
        <v>8.2447757580412525E-5</v>
      </c>
      <c r="F76" s="76">
        <f>+B!F48/E!F90</f>
        <v>8.113567768232649E-5</v>
      </c>
      <c r="G76" s="76">
        <f>+B!G48/E!G90</f>
        <v>9.495337395925367E-5</v>
      </c>
      <c r="H76" s="76">
        <f>+B!H48/E!H90</f>
        <v>9.9704628781731116E-5</v>
      </c>
      <c r="I76" s="76">
        <f>+B!I48/E!I90</f>
        <v>1.7141394681588062E-4</v>
      </c>
      <c r="J76" s="76">
        <f>+B!J48/E!J90</f>
        <v>1.7237758028801014E-4</v>
      </c>
      <c r="K76" s="76">
        <f>+B!K48/E!K90</f>
        <v>2.1275930069879109E-4</v>
      </c>
      <c r="L76" s="76">
        <f>+B!L48/E!L90</f>
        <v>1.7361270584319454E-4</v>
      </c>
      <c r="M76" s="76">
        <f>+B!M48/E!M90</f>
        <v>1.6924853774997101E-4</v>
      </c>
      <c r="N76" s="76">
        <f>+B!N48/E!N90</f>
        <v>1.8708609769392385E-4</v>
      </c>
      <c r="O76" s="76">
        <f>+B!O48/E!O90</f>
        <v>1.9028763241621976E-4</v>
      </c>
      <c r="P76" s="76">
        <f>+B!P48/E!P90</f>
        <v>2.180214265082769E-4</v>
      </c>
      <c r="Q76" s="76">
        <f>+B!Q48/E!Q90</f>
        <v>2.6012328907945337E-4</v>
      </c>
      <c r="R76" s="76">
        <f>+B!R48/E!R90</f>
        <v>3.118798729353568E-4</v>
      </c>
      <c r="S76" s="76">
        <f>+B!S48/E!S90</f>
        <v>2.5054063077199941E-4</v>
      </c>
      <c r="T76" s="76">
        <f>+B!T48/E!T90</f>
        <v>3.0971695723339962E-4</v>
      </c>
      <c r="U76" s="76">
        <f>+B!U48/E!U90</f>
        <v>2.8860261607591495E-4</v>
      </c>
      <c r="V76" s="76">
        <f>+B!V48/E!V90</f>
        <v>3.4418575044501342E-4</v>
      </c>
      <c r="W76" s="76">
        <f>+B!W48/E!W90</f>
        <v>3.0723467858597927E-4</v>
      </c>
      <c r="X76" s="76">
        <f>+B!X48/E!X90</f>
        <v>3.9477137979150183E-4</v>
      </c>
      <c r="Y76" s="76">
        <f>+B!Y48/E!Y90</f>
        <v>6.2303735813249274E-4</v>
      </c>
      <c r="Z76" s="76">
        <f>+B!Z48/E!Z90</f>
        <v>6.7577498445904778E-4</v>
      </c>
    </row>
    <row r="77" spans="4:26" x14ac:dyDescent="0.25">
      <c r="D77" s="88" t="s">
        <v>19</v>
      </c>
      <c r="E77" s="76">
        <f>+B!E49/E!E91</f>
        <v>1.8285622150811172E-4</v>
      </c>
      <c r="F77" s="76">
        <f>+B!F49/E!F91</f>
        <v>1.2119898833172336E-4</v>
      </c>
      <c r="G77" s="76">
        <f>+B!G49/E!G91</f>
        <v>1.203192413967518E-4</v>
      </c>
      <c r="H77" s="76">
        <f>+B!H49/E!H91</f>
        <v>1.0192528882628493E-4</v>
      </c>
      <c r="I77" s="76">
        <f>+B!I49/E!I91</f>
        <v>1.5462531756727931E-4</v>
      </c>
      <c r="J77" s="76">
        <f>+B!J49/E!J91</f>
        <v>1.8923587086090008E-4</v>
      </c>
      <c r="K77" s="76">
        <f>+B!K49/E!K91</f>
        <v>1.6065490835148494E-4</v>
      </c>
      <c r="L77" s="76">
        <f>+B!L49/E!L91</f>
        <v>1.4316821357035936E-4</v>
      </c>
      <c r="M77" s="76">
        <f>+B!M49/E!M91</f>
        <v>1.2811096382805601E-4</v>
      </c>
      <c r="N77" s="76">
        <f>+B!N49/E!N91</f>
        <v>1.2126510317747993E-4</v>
      </c>
      <c r="O77" s="76">
        <f>+B!O49/E!O91</f>
        <v>9.7624447390102937E-5</v>
      </c>
      <c r="P77" s="76">
        <f>+B!P49/E!P91</f>
        <v>1.0150282051075571E-4</v>
      </c>
      <c r="Q77" s="76">
        <f>+B!Q49/E!Q91</f>
        <v>9.6134771023389894E-5</v>
      </c>
      <c r="R77" s="76">
        <f>+B!R49/E!R91</f>
        <v>1.0145871211724136E-4</v>
      </c>
      <c r="S77" s="76">
        <f>+B!S49/E!S91</f>
        <v>8.9513772490387611E-5</v>
      </c>
      <c r="T77" s="76">
        <f>+B!T49/E!T91</f>
        <v>1.1263342489024211E-4</v>
      </c>
      <c r="U77" s="76">
        <f>+B!U49/E!U91</f>
        <v>8.8187379363533603E-5</v>
      </c>
      <c r="V77" s="76">
        <f>+B!V49/E!V91</f>
        <v>9.48746030654433E-5</v>
      </c>
      <c r="W77" s="76">
        <f>+B!W49/E!W91</f>
        <v>7.7928215115633101E-5</v>
      </c>
      <c r="X77" s="76">
        <f>+B!X49/E!X91</f>
        <v>8.944984648157173E-5</v>
      </c>
      <c r="Y77" s="76">
        <f>+B!Y49/E!Y91</f>
        <v>9.1005826473334283E-5</v>
      </c>
      <c r="Z77" s="76">
        <f>+B!Z49/E!Z91</f>
        <v>7.4718006859885488E-5</v>
      </c>
    </row>
    <row r="78" spans="4:26" x14ac:dyDescent="0.25">
      <c r="D78" s="88" t="s">
        <v>20</v>
      </c>
      <c r="E78" s="76">
        <f>+B!E50/E!E92</f>
        <v>1.4253056128075527E-8</v>
      </c>
      <c r="F78" s="76">
        <f>+B!F50/E!F92</f>
        <v>0</v>
      </c>
      <c r="G78" s="76">
        <f>+B!G50/E!G92</f>
        <v>1.6035824509274646E-7</v>
      </c>
      <c r="H78" s="76">
        <f>+B!H50/E!H92</f>
        <v>0</v>
      </c>
      <c r="I78" s="76">
        <f>+B!I50/E!I92</f>
        <v>0</v>
      </c>
      <c r="J78" s="76">
        <f>+B!J50/E!J92</f>
        <v>0</v>
      </c>
      <c r="K78" s="76">
        <f>+B!K50/E!K92</f>
        <v>3.9210789030285671E-8</v>
      </c>
      <c r="L78" s="76">
        <f>+B!L50/E!L92</f>
        <v>1.9291859092910348E-5</v>
      </c>
      <c r="M78" s="76">
        <f>+B!M50/E!M92</f>
        <v>1.2925930099162833E-5</v>
      </c>
      <c r="N78" s="76">
        <f>+B!N50/E!N92</f>
        <v>8.5408286346600453E-6</v>
      </c>
      <c r="O78" s="76">
        <f>+B!O50/E!O92</f>
        <v>8.5389365135326786E-8</v>
      </c>
      <c r="P78" s="76">
        <f>+B!P50/E!P92</f>
        <v>1.5851880678134689E-7</v>
      </c>
      <c r="Q78" s="76">
        <f>+B!Q50/E!Q92</f>
        <v>9.9670668811922723E-8</v>
      </c>
      <c r="R78" s="76">
        <f>+B!R50/E!R92</f>
        <v>9.8858375513022506E-8</v>
      </c>
      <c r="S78" s="76">
        <f>+B!S50/E!S92</f>
        <v>1.1957540214648745E-5</v>
      </c>
      <c r="T78" s="76">
        <f>+B!T50/E!T92</f>
        <v>1.3855117357943369E-7</v>
      </c>
      <c r="U78" s="76">
        <f>+B!U50/E!U92</f>
        <v>8.2655458754544111E-8</v>
      </c>
      <c r="V78" s="76">
        <f>+B!V50/E!V92</f>
        <v>9.0244388231541133E-9</v>
      </c>
      <c r="W78" s="76">
        <f>+B!W50/E!W92</f>
        <v>2.3613276768624497E-8</v>
      </c>
      <c r="X78" s="76">
        <f>+B!X50/E!X92</f>
        <v>4.6682995214607903E-7</v>
      </c>
      <c r="Y78" s="76">
        <f>+B!Y50/E!Y92</f>
        <v>1.2430983872047045E-6</v>
      </c>
      <c r="Z78" s="76">
        <f>+B!Z50/E!Z92</f>
        <v>2.8522703102335446E-6</v>
      </c>
    </row>
    <row r="79" spans="4:26" x14ac:dyDescent="0.25">
      <c r="D79" s="88" t="s">
        <v>21</v>
      </c>
      <c r="E79" s="76">
        <f>+B!E51/E!E93</f>
        <v>1.7647744702314022E-6</v>
      </c>
      <c r="F79" s="76">
        <f>+B!F51/E!F93</f>
        <v>2.1778193550000925E-6</v>
      </c>
      <c r="G79" s="76">
        <f>+B!G51/E!G93</f>
        <v>1.981671177469111E-6</v>
      </c>
      <c r="H79" s="76">
        <f>+B!H51/E!H93</f>
        <v>3.6910535575772967E-6</v>
      </c>
      <c r="I79" s="76">
        <f>+B!I51/E!I93</f>
        <v>1.2206733921437255E-5</v>
      </c>
      <c r="J79" s="76">
        <f>+B!J51/E!J93</f>
        <v>1.3150580830515779E-5</v>
      </c>
      <c r="K79" s="76">
        <f>+B!K51/E!K93</f>
        <v>3.0999066140124667E-5</v>
      </c>
      <c r="L79" s="76">
        <f>+B!L51/E!L93</f>
        <v>1.9298937766508903E-5</v>
      </c>
      <c r="M79" s="76">
        <f>+B!M51/E!M93</f>
        <v>2.9379648529890853E-5</v>
      </c>
      <c r="N79" s="76">
        <f>+B!N51/E!N93</f>
        <v>3.4056373830950679E-5</v>
      </c>
      <c r="O79" s="76">
        <f>+B!O51/E!O93</f>
        <v>3.8520241221756908E-5</v>
      </c>
      <c r="P79" s="76">
        <f>+B!P51/E!P93</f>
        <v>3.5713776629368788E-5</v>
      </c>
      <c r="Q79" s="76">
        <f>+B!Q51/E!Q93</f>
        <v>3.8958511502784798E-5</v>
      </c>
      <c r="R79" s="76">
        <f>+B!R51/E!R93</f>
        <v>5.6953761943249483E-5</v>
      </c>
      <c r="S79" s="76">
        <f>+B!S51/E!S93</f>
        <v>9.8612472619981248E-5</v>
      </c>
      <c r="T79" s="76">
        <f>+B!T51/E!T93</f>
        <v>1.1091748433785995E-4</v>
      </c>
      <c r="U79" s="76">
        <f>+B!U51/E!U93</f>
        <v>9.7653431960102244E-5</v>
      </c>
      <c r="V79" s="76">
        <f>+B!V51/E!V93</f>
        <v>1.3545029877120703E-4</v>
      </c>
      <c r="W79" s="76">
        <f>+B!W51/E!W93</f>
        <v>1.8884200765021089E-4</v>
      </c>
      <c r="X79" s="76">
        <f>+B!X51/E!X93</f>
        <v>1.7457146094210598E-4</v>
      </c>
      <c r="Y79" s="76">
        <f>+B!Y51/E!Y93</f>
        <v>6.8257909176638428E-5</v>
      </c>
      <c r="Z79" s="76">
        <f>+B!Z51/E!Z93</f>
        <v>3.7674961742464813E-5</v>
      </c>
    </row>
    <row r="80" spans="4:26" x14ac:dyDescent="0.25">
      <c r="D80" s="88" t="s">
        <v>22</v>
      </c>
      <c r="E80" s="76">
        <f>+B!E52/E!E94</f>
        <v>1.6521565295018027E-5</v>
      </c>
      <c r="F80" s="76">
        <f>+B!F52/E!F94</f>
        <v>2.2745356636808112E-5</v>
      </c>
      <c r="G80" s="76">
        <f>+B!G52/E!G94</f>
        <v>2.0466698864175067E-5</v>
      </c>
      <c r="H80" s="76">
        <f>+B!H52/E!H94</f>
        <v>2.3607832767796812E-5</v>
      </c>
      <c r="I80" s="76">
        <f>+B!I52/E!I94</f>
        <v>2.7870690821999749E-5</v>
      </c>
      <c r="J80" s="76">
        <f>+B!J52/E!J94</f>
        <v>4.0059618698979422E-5</v>
      </c>
      <c r="K80" s="76">
        <f>+B!K52/E!K94</f>
        <v>4.3179785767071385E-5</v>
      </c>
      <c r="L80" s="76">
        <f>+B!L52/E!L94</f>
        <v>4.5731563637818079E-5</v>
      </c>
      <c r="M80" s="76">
        <f>+B!M52/E!M94</f>
        <v>4.1294372230748003E-5</v>
      </c>
      <c r="N80" s="76">
        <f>+B!N52/E!N94</f>
        <v>4.2943494874113075E-5</v>
      </c>
      <c r="O80" s="76">
        <f>+B!O52/E!O94</f>
        <v>5.0004904393267691E-5</v>
      </c>
      <c r="P80" s="76">
        <f>+B!P52/E!P94</f>
        <v>5.6293103046137823E-5</v>
      </c>
      <c r="Q80" s="76">
        <f>+B!Q52/E!Q94</f>
        <v>4.6470313198757118E-5</v>
      </c>
      <c r="R80" s="76">
        <f>+B!R52/E!R94</f>
        <v>5.411539889405353E-5</v>
      </c>
      <c r="S80" s="76">
        <f>+B!S52/E!S94</f>
        <v>4.5649388391563583E-5</v>
      </c>
      <c r="T80" s="76">
        <f>+B!T52/E!T94</f>
        <v>4.942631892563028E-5</v>
      </c>
      <c r="U80" s="76">
        <f>+B!U52/E!U94</f>
        <v>5.5221619262101801E-5</v>
      </c>
      <c r="V80" s="76">
        <f>+B!V52/E!V94</f>
        <v>5.2085747565534284E-5</v>
      </c>
      <c r="W80" s="76">
        <f>+B!W52/E!W94</f>
        <v>3.9007110358087056E-5</v>
      </c>
      <c r="X80" s="76">
        <f>+B!X52/E!X94</f>
        <v>4.5747090074162045E-5</v>
      </c>
      <c r="Y80" s="76">
        <f>+B!Y52/E!Y94</f>
        <v>3.6196528545631758E-5</v>
      </c>
      <c r="Z80" s="76">
        <f>+B!Z52/E!Z94</f>
        <v>3.231512493066416E-5</v>
      </c>
    </row>
    <row r="81" spans="4:26" x14ac:dyDescent="0.25">
      <c r="D81" s="88" t="s">
        <v>23</v>
      </c>
      <c r="E81" s="76">
        <f>+B!E53/E!E95</f>
        <v>4.4575795070378837E-5</v>
      </c>
      <c r="F81" s="76">
        <f>+B!F53/E!F95</f>
        <v>6.14989385027112E-5</v>
      </c>
      <c r="G81" s="76">
        <f>+B!G53/E!G95</f>
        <v>6.1948347350373274E-5</v>
      </c>
      <c r="H81" s="76">
        <f>+B!H53/E!H95</f>
        <v>5.2607679862609175E-5</v>
      </c>
      <c r="I81" s="76">
        <f>+B!I53/E!I95</f>
        <v>5.9995710193611016E-5</v>
      </c>
      <c r="J81" s="76">
        <f>+B!J53/E!J95</f>
        <v>7.3127089679135272E-5</v>
      </c>
      <c r="K81" s="76">
        <f>+B!K53/E!K95</f>
        <v>7.6408387715222724E-5</v>
      </c>
      <c r="L81" s="76">
        <f>+B!L53/E!L95</f>
        <v>7.3135764591067729E-5</v>
      </c>
      <c r="M81" s="76">
        <f>+B!M53/E!M95</f>
        <v>7.0124885331255011E-5</v>
      </c>
      <c r="N81" s="76">
        <f>+B!N53/E!N95</f>
        <v>6.3255475672530732E-5</v>
      </c>
      <c r="O81" s="76">
        <f>+B!O53/E!O95</f>
        <v>8.1002646512100292E-5</v>
      </c>
      <c r="P81" s="76">
        <f>+B!P53/E!P95</f>
        <v>1.1350075568092785E-4</v>
      </c>
      <c r="Q81" s="76">
        <f>+B!Q53/E!Q95</f>
        <v>1.2459489632498581E-4</v>
      </c>
      <c r="R81" s="76">
        <f>+B!R53/E!R95</f>
        <v>9.726250322151271E-5</v>
      </c>
      <c r="S81" s="76">
        <f>+B!S53/E!S95</f>
        <v>1.2165717701382641E-4</v>
      </c>
      <c r="T81" s="76">
        <f>+B!T53/E!T95</f>
        <v>1.2090552836880058E-4</v>
      </c>
      <c r="U81" s="76">
        <f>+B!U53/E!U95</f>
        <v>1.1798560356000576E-4</v>
      </c>
      <c r="V81" s="76">
        <f>+B!V53/E!V95</f>
        <v>1.2257567427240919E-4</v>
      </c>
      <c r="W81" s="76">
        <f>+B!W53/E!W95</f>
        <v>1.2468796228406326E-4</v>
      </c>
      <c r="X81" s="76">
        <f>+B!X53/E!X95</f>
        <v>1.0712492508428518E-4</v>
      </c>
      <c r="Y81" s="76">
        <f>+B!Y53/E!Y95</f>
        <v>9.2391870305209508E-5</v>
      </c>
      <c r="Z81" s="76">
        <f>+B!Z53/E!Z95</f>
        <v>9.9992147495744135E-5</v>
      </c>
    </row>
    <row r="82" spans="4:26" x14ac:dyDescent="0.25">
      <c r="D82" s="88" t="s">
        <v>24</v>
      </c>
      <c r="E82" s="76">
        <f>+B!E54/E!E96</f>
        <v>1.384313012733049E-5</v>
      </c>
      <c r="F82" s="76">
        <f>+B!F54/E!F96</f>
        <v>1.1210049320823553E-5</v>
      </c>
      <c r="G82" s="76">
        <f>+B!G54/E!G96</f>
        <v>1.7407833409628894E-5</v>
      </c>
      <c r="H82" s="76">
        <f>+B!H54/E!H96</f>
        <v>1.257819704573304E-5</v>
      </c>
      <c r="I82" s="76">
        <f>+B!I54/E!I96</f>
        <v>7.2124528831645076E-6</v>
      </c>
      <c r="J82" s="76">
        <f>+B!J54/E!J96</f>
        <v>8.6522499944015646E-6</v>
      </c>
      <c r="K82" s="76">
        <f>+B!K54/E!K96</f>
        <v>1.1631628764676753E-5</v>
      </c>
      <c r="L82" s="76">
        <f>+B!L54/E!L96</f>
        <v>1.3525011913386042E-5</v>
      </c>
      <c r="M82" s="76">
        <f>+B!M54/E!M96</f>
        <v>1.430092916210739E-5</v>
      </c>
      <c r="N82" s="76">
        <f>+B!N54/E!N96</f>
        <v>1.2402310452724801E-5</v>
      </c>
      <c r="O82" s="76">
        <f>+B!O54/E!O96</f>
        <v>9.3188090543874664E-6</v>
      </c>
      <c r="P82" s="76">
        <f>+B!P54/E!P96</f>
        <v>1.10845334439622E-5</v>
      </c>
      <c r="Q82" s="76">
        <f>+B!Q54/E!Q96</f>
        <v>1.6377228695482503E-5</v>
      </c>
      <c r="R82" s="76">
        <f>+B!R54/E!R96</f>
        <v>1.3752760755630212E-5</v>
      </c>
      <c r="S82" s="76">
        <f>+B!S54/E!S96</f>
        <v>9.2537363802567097E-6</v>
      </c>
      <c r="T82" s="76">
        <f>+B!T54/E!T96</f>
        <v>7.9791396201846707E-6</v>
      </c>
      <c r="U82" s="76">
        <f>+B!U54/E!U96</f>
        <v>1.2480050918700772E-5</v>
      </c>
      <c r="V82" s="76">
        <f>+B!V54/E!V96</f>
        <v>9.5089498375024345E-6</v>
      </c>
      <c r="W82" s="76">
        <f>+B!W54/E!W96</f>
        <v>6.5189884629962162E-6</v>
      </c>
      <c r="X82" s="76">
        <f>+B!X54/E!X96</f>
        <v>7.794855134977696E-6</v>
      </c>
      <c r="Y82" s="76">
        <f>+B!Y54/E!Y96</f>
        <v>6.190903776633006E-6</v>
      </c>
      <c r="Z82" s="76">
        <f>+B!Z54/E!Z96</f>
        <v>5.2435380911864422E-6</v>
      </c>
    </row>
    <row r="83" spans="4:26" x14ac:dyDescent="0.25">
      <c r="D83" s="88" t="s">
        <v>25</v>
      </c>
      <c r="E83" s="76">
        <f>+B!E55/E!E97</f>
        <v>6.3509805228606279E-6</v>
      </c>
      <c r="F83" s="76">
        <f>+B!F55/E!F97</f>
        <v>7.6339211823733262E-6</v>
      </c>
      <c r="G83" s="76">
        <f>+B!G55/E!G97</f>
        <v>1.529425040780366E-5</v>
      </c>
      <c r="H83" s="76">
        <f>+B!H55/E!H97</f>
        <v>8.6702885373584009E-6</v>
      </c>
      <c r="I83" s="76">
        <f>+B!I55/E!I97</f>
        <v>7.1190280718998927E-6</v>
      </c>
      <c r="J83" s="76">
        <f>+B!J55/E!J97</f>
        <v>1.0620152955916818E-5</v>
      </c>
      <c r="K83" s="76">
        <f>+B!K55/E!K97</f>
        <v>9.9412416128536309E-6</v>
      </c>
      <c r="L83" s="76">
        <f>+B!L55/E!L97</f>
        <v>5.9091834474050256E-6</v>
      </c>
      <c r="M83" s="76">
        <f>+B!M55/E!M97</f>
        <v>5.4833763749013794E-6</v>
      </c>
      <c r="N83" s="76">
        <f>+B!N55/E!N97</f>
        <v>3.9164287804344984E-6</v>
      </c>
      <c r="O83" s="76">
        <f>+B!O55/E!O97</f>
        <v>4.6906494904255724E-6</v>
      </c>
      <c r="P83" s="76">
        <f>+B!P55/E!P97</f>
        <v>5.3481712179451837E-6</v>
      </c>
      <c r="Q83" s="76">
        <f>+B!Q55/E!Q97</f>
        <v>5.4600753040018099E-6</v>
      </c>
      <c r="R83" s="76">
        <f>+B!R55/E!R97</f>
        <v>6.9064171323818843E-6</v>
      </c>
      <c r="S83" s="76">
        <f>+B!S55/E!S97</f>
        <v>1.1147927263055912E-5</v>
      </c>
      <c r="T83" s="76">
        <f>+B!T55/E!T97</f>
        <v>1.0439115346318132E-5</v>
      </c>
      <c r="U83" s="76">
        <f>+B!U55/E!U97</f>
        <v>1.274502138914689E-5</v>
      </c>
      <c r="V83" s="76">
        <f>+B!V55/E!V97</f>
        <v>1.19472132031538E-5</v>
      </c>
      <c r="W83" s="76">
        <f>+B!W55/E!W97</f>
        <v>1.2963190829024604E-5</v>
      </c>
      <c r="X83" s="76">
        <f>+B!X55/E!X97</f>
        <v>9.9924077088933291E-6</v>
      </c>
      <c r="Y83" s="76">
        <f>+B!Y55/E!Y97</f>
        <v>7.7170515016480229E-6</v>
      </c>
      <c r="Z83" s="76">
        <f>+B!Z55/E!Z97</f>
        <v>6.3189574947839317E-6</v>
      </c>
    </row>
    <row r="84" spans="4:26" ht="15.75" thickBot="1" x14ac:dyDescent="0.3">
      <c r="D84" s="89" t="s">
        <v>26</v>
      </c>
      <c r="E84" s="77">
        <f>+B!E56/E!E98</f>
        <v>6.0575862638341366E-12</v>
      </c>
      <c r="F84" s="77">
        <f>+B!F56/E!F98</f>
        <v>2.010789492987975E-11</v>
      </c>
      <c r="G84" s="77">
        <f>+B!G56/E!G98</f>
        <v>7.5245956202766105E-8</v>
      </c>
      <c r="H84" s="77">
        <f>+B!H56/E!H98</f>
        <v>1.7014005614789034E-7</v>
      </c>
      <c r="I84" s="77">
        <f>+B!I56/E!I98</f>
        <v>2.4645726418109338E-11</v>
      </c>
      <c r="J84" s="77">
        <f>+B!J56/E!J98</f>
        <v>0</v>
      </c>
      <c r="K84" s="77">
        <f>+B!K56/E!K98</f>
        <v>3.0170270134677535E-8</v>
      </c>
      <c r="L84" s="77">
        <f>+B!L56/E!L98</f>
        <v>2.6384276411036228E-7</v>
      </c>
      <c r="M84" s="77">
        <f>+B!M56/E!M98</f>
        <v>2.2257671686651976E-7</v>
      </c>
      <c r="N84" s="77">
        <f>+B!N56/E!N98</f>
        <v>3.5988795040060207E-7</v>
      </c>
      <c r="O84" s="77">
        <f>+B!O56/E!O98</f>
        <v>5.5266432641579661E-7</v>
      </c>
      <c r="P84" s="77">
        <f>+B!P56/E!P98</f>
        <v>3.932023638400796E-7</v>
      </c>
      <c r="Q84" s="77">
        <f>+B!Q56/E!Q98</f>
        <v>6.0709301287177757E-7</v>
      </c>
      <c r="R84" s="77">
        <f>+B!R56/E!R98</f>
        <v>4.940754897479648E-7</v>
      </c>
      <c r="S84" s="77">
        <f>+B!S56/E!S98</f>
        <v>3.6628735466910093E-7</v>
      </c>
      <c r="T84" s="77">
        <f>+B!T56/E!T98</f>
        <v>5.2861677940735201E-7</v>
      </c>
      <c r="U84" s="77">
        <f>+B!U56/E!U98</f>
        <v>5.5205842364092403E-7</v>
      </c>
      <c r="V84" s="77">
        <f>+B!V56/E!V98</f>
        <v>4.4295491882362607E-7</v>
      </c>
      <c r="W84" s="77">
        <f>+B!W56/E!W98</f>
        <v>3.7250673519618136E-7</v>
      </c>
      <c r="X84" s="77">
        <f>+B!X56/E!X98</f>
        <v>4.8526850911405081E-7</v>
      </c>
      <c r="Y84" s="77">
        <f>+B!Y56/E!Y98</f>
        <v>5.1497476986358302E-7</v>
      </c>
      <c r="Z84" s="77">
        <f>+B!Z56/E!Z98</f>
        <v>4.9784449272049899E-7</v>
      </c>
    </row>
    <row r="85" spans="4:26" s="1" customFormat="1" x14ac:dyDescent="0.25">
      <c r="D85" s="1" t="s">
        <v>60</v>
      </c>
      <c r="E85" s="233"/>
      <c r="F85" s="233"/>
      <c r="G85" s="233"/>
      <c r="H85" s="233"/>
      <c r="I85" s="233"/>
      <c r="J85" s="233"/>
      <c r="K85" s="233"/>
      <c r="L85" s="233"/>
      <c r="M85" s="233"/>
      <c r="N85" s="233"/>
      <c r="O85" s="233"/>
      <c r="P85" s="233"/>
      <c r="Q85" s="233"/>
      <c r="R85" s="233"/>
      <c r="S85" s="233"/>
      <c r="T85" s="233"/>
      <c r="U85" s="233"/>
      <c r="V85" s="233"/>
      <c r="W85" s="233"/>
      <c r="X85" s="233"/>
      <c r="Y85" s="233"/>
      <c r="Z85" s="233"/>
    </row>
    <row r="86" spans="4:26" ht="15.75" thickBot="1" x14ac:dyDescent="0.3"/>
    <row r="87" spans="4:26" ht="15.75" thickBot="1" x14ac:dyDescent="0.3">
      <c r="D87" s="85" t="s">
        <v>15</v>
      </c>
      <c r="E87" s="18">
        <v>1995</v>
      </c>
      <c r="F87" s="10">
        <v>1996</v>
      </c>
      <c r="G87" s="18">
        <v>1997</v>
      </c>
      <c r="H87" s="10">
        <v>1998</v>
      </c>
      <c r="I87" s="18">
        <v>1999</v>
      </c>
      <c r="J87" s="10">
        <v>2000</v>
      </c>
      <c r="K87" s="18">
        <v>2001</v>
      </c>
      <c r="L87" s="10">
        <v>2002</v>
      </c>
      <c r="M87" s="18">
        <v>2003</v>
      </c>
      <c r="N87" s="10">
        <v>2004</v>
      </c>
      <c r="O87" s="18">
        <v>2005</v>
      </c>
      <c r="P87" s="10">
        <v>2006</v>
      </c>
      <c r="Q87" s="18">
        <v>2007</v>
      </c>
      <c r="R87" s="10">
        <v>2008</v>
      </c>
      <c r="S87" s="18">
        <v>2009</v>
      </c>
      <c r="T87" s="10">
        <v>2010</v>
      </c>
      <c r="U87" s="18">
        <v>2011</v>
      </c>
      <c r="V87" s="10">
        <v>2012</v>
      </c>
      <c r="W87" s="18">
        <v>2013</v>
      </c>
      <c r="X87" s="10">
        <v>2014</v>
      </c>
      <c r="Y87" s="18">
        <v>2015</v>
      </c>
      <c r="Z87" s="11">
        <v>2016</v>
      </c>
    </row>
    <row r="88" spans="4:26" ht="15.75" thickBot="1" x14ac:dyDescent="0.3">
      <c r="D88" s="86" t="s">
        <v>16</v>
      </c>
      <c r="E88" s="81">
        <v>5185837994.7740002</v>
      </c>
      <c r="F88" s="81">
        <v>5435982314.3950014</v>
      </c>
      <c r="G88" s="81">
        <v>5645888745.4619999</v>
      </c>
      <c r="H88" s="81">
        <v>5577884607.1859999</v>
      </c>
      <c r="I88" s="81">
        <v>5801694969.6429996</v>
      </c>
      <c r="J88" s="81">
        <v>6594265435.0340004</v>
      </c>
      <c r="K88" s="81">
        <v>6348004815.5559998</v>
      </c>
      <c r="L88" s="81">
        <v>6624165560.4759998</v>
      </c>
      <c r="M88" s="81">
        <v>7733583557.3950014</v>
      </c>
      <c r="N88" s="81">
        <v>9448396991.3780003</v>
      </c>
      <c r="O88" s="81">
        <v>10715481437.195</v>
      </c>
      <c r="P88" s="81">
        <v>12332244613.917999</v>
      </c>
      <c r="Q88" s="81">
        <v>14174008288.851</v>
      </c>
      <c r="R88" s="81">
        <v>16441834704.004999</v>
      </c>
      <c r="S88" s="81">
        <v>12660728890.888</v>
      </c>
      <c r="T88" s="81">
        <v>15379331772.533001</v>
      </c>
      <c r="U88" s="81">
        <v>18341013262.229</v>
      </c>
      <c r="V88" s="81">
        <v>18477492226.759998</v>
      </c>
      <c r="W88" s="81">
        <v>18813165108.542</v>
      </c>
      <c r="X88" s="81">
        <v>18852665293.051998</v>
      </c>
      <c r="Y88" s="81">
        <v>16536669673.905001</v>
      </c>
      <c r="Z88" s="81">
        <v>16039724349.639999</v>
      </c>
    </row>
    <row r="89" spans="4:26" x14ac:dyDescent="0.25">
      <c r="D89" s="87" t="s">
        <v>17</v>
      </c>
      <c r="E89" s="82">
        <v>374937067.36799997</v>
      </c>
      <c r="F89" s="82">
        <v>400969190.87300003</v>
      </c>
      <c r="G89" s="82">
        <v>388654799.676</v>
      </c>
      <c r="H89" s="82">
        <v>380069642.34899998</v>
      </c>
      <c r="I89" s="82">
        <v>373207094.30599999</v>
      </c>
      <c r="J89" s="82">
        <v>361796271.81099999</v>
      </c>
      <c r="K89" s="82">
        <v>372238129.93599999</v>
      </c>
      <c r="L89" s="82">
        <v>391665732.61000001</v>
      </c>
      <c r="M89" s="82">
        <v>451090188.05199999</v>
      </c>
      <c r="N89" s="82">
        <v>515885142.66000003</v>
      </c>
      <c r="O89" s="82">
        <v>565193555.04799998</v>
      </c>
      <c r="P89" s="82">
        <v>617932729.78299999</v>
      </c>
      <c r="Q89" s="82">
        <v>733500701.98000002</v>
      </c>
      <c r="R89" s="82">
        <v>886562635.68700004</v>
      </c>
      <c r="S89" s="82">
        <v>794492106.472</v>
      </c>
      <c r="T89" s="82">
        <v>884483144.96000004</v>
      </c>
      <c r="U89" s="82">
        <v>1061877481.518</v>
      </c>
      <c r="V89" s="82">
        <v>1057534613.73</v>
      </c>
      <c r="W89" s="82">
        <v>1114251466.625</v>
      </c>
      <c r="X89" s="82">
        <v>1149338664.1500001</v>
      </c>
      <c r="Y89" s="82">
        <v>1055417245.096</v>
      </c>
      <c r="Z89" s="82">
        <v>1054601344.045</v>
      </c>
    </row>
    <row r="90" spans="4:26" x14ac:dyDescent="0.25">
      <c r="D90" s="88" t="s">
        <v>18</v>
      </c>
      <c r="E90" s="83">
        <v>51895723.129000001</v>
      </c>
      <c r="F90" s="83">
        <v>56473331.226000004</v>
      </c>
      <c r="G90" s="83">
        <v>57937298.809</v>
      </c>
      <c r="H90" s="83">
        <v>57410915.32</v>
      </c>
      <c r="I90" s="83">
        <v>58468416.288000003</v>
      </c>
      <c r="J90" s="83">
        <v>57791047.903999999</v>
      </c>
      <c r="K90" s="83">
        <v>60493693.848999999</v>
      </c>
      <c r="L90" s="83">
        <v>64736252.715000004</v>
      </c>
      <c r="M90" s="83">
        <v>73188136.008000001</v>
      </c>
      <c r="N90" s="83">
        <v>82773274.930000007</v>
      </c>
      <c r="O90" s="83">
        <v>89185570.204999998</v>
      </c>
      <c r="P90" s="83">
        <v>96194641.672999993</v>
      </c>
      <c r="Q90" s="83">
        <v>111762395.83499999</v>
      </c>
      <c r="R90" s="83">
        <v>122893249.376</v>
      </c>
      <c r="S90" s="83">
        <v>114892262.829</v>
      </c>
      <c r="T90" s="83">
        <v>120341860.94599999</v>
      </c>
      <c r="U90" s="83">
        <v>141425790.088</v>
      </c>
      <c r="V90" s="83">
        <v>143253336.13100001</v>
      </c>
      <c r="W90" s="83">
        <v>147983141.77700001</v>
      </c>
      <c r="X90" s="83">
        <v>147605006.29699999</v>
      </c>
      <c r="Y90" s="83">
        <v>140133919.516</v>
      </c>
      <c r="Z90" s="83">
        <v>143776217.28299999</v>
      </c>
    </row>
    <row r="91" spans="4:26" x14ac:dyDescent="0.25">
      <c r="D91" s="88" t="s">
        <v>19</v>
      </c>
      <c r="E91" s="83">
        <v>238987848.70199999</v>
      </c>
      <c r="F91" s="83">
        <v>228744409.352</v>
      </c>
      <c r="G91" s="83">
        <v>231655125.78400001</v>
      </c>
      <c r="H91" s="83">
        <v>209081428.61700001</v>
      </c>
      <c r="I91" s="83">
        <v>204143503.125</v>
      </c>
      <c r="J91" s="83">
        <v>227731792.09599999</v>
      </c>
      <c r="K91" s="83">
        <v>215516403.17300001</v>
      </c>
      <c r="L91" s="83">
        <v>217733749.84999999</v>
      </c>
      <c r="M91" s="83">
        <v>258672146.472</v>
      </c>
      <c r="N91" s="83">
        <v>339048827.09600002</v>
      </c>
      <c r="O91" s="83">
        <v>384051085.58700001</v>
      </c>
      <c r="P91" s="83">
        <v>455430960.11900002</v>
      </c>
      <c r="Q91" s="83">
        <v>561887290.36300004</v>
      </c>
      <c r="R91" s="83">
        <v>677806721.22599995</v>
      </c>
      <c r="S91" s="83">
        <v>477621016.41500002</v>
      </c>
      <c r="T91" s="83">
        <v>686193490.745</v>
      </c>
      <c r="U91" s="83">
        <v>882036483.69400001</v>
      </c>
      <c r="V91" s="83">
        <v>817715610.852</v>
      </c>
      <c r="W91" s="83">
        <v>817894390.43900001</v>
      </c>
      <c r="X91" s="83">
        <v>796726599.35399997</v>
      </c>
      <c r="Y91" s="83">
        <v>643431857.81799996</v>
      </c>
      <c r="Z91" s="83">
        <v>660130082.06299996</v>
      </c>
    </row>
    <row r="92" spans="4:26" x14ac:dyDescent="0.25">
      <c r="D92" s="88" t="s">
        <v>20</v>
      </c>
      <c r="E92" s="83">
        <v>378515312.89300001</v>
      </c>
      <c r="F92" s="83">
        <v>457188123.75099999</v>
      </c>
      <c r="G92" s="83">
        <v>469922827.83099997</v>
      </c>
      <c r="H92" s="83">
        <v>354526777.06999999</v>
      </c>
      <c r="I92" s="83">
        <v>416343360.57700002</v>
      </c>
      <c r="J92" s="83">
        <v>659798595.43900001</v>
      </c>
      <c r="K92" s="83">
        <v>613683136.58299994</v>
      </c>
      <c r="L92" s="83">
        <v>610201948.04999995</v>
      </c>
      <c r="M92" s="83">
        <v>769603573.87699997</v>
      </c>
      <c r="N92" s="83">
        <v>1031654114.244</v>
      </c>
      <c r="O92" s="83">
        <v>1423233441.3940001</v>
      </c>
      <c r="P92" s="83">
        <v>1783365682.2179999</v>
      </c>
      <c r="Q92" s="83">
        <v>1991157502.6600001</v>
      </c>
      <c r="R92" s="83">
        <v>2856793858.2280002</v>
      </c>
      <c r="S92" s="83">
        <v>1805801077.177</v>
      </c>
      <c r="T92" s="83">
        <v>2358161187.3730001</v>
      </c>
      <c r="U92" s="83">
        <v>3227264164.0300002</v>
      </c>
      <c r="V92" s="83">
        <v>3364087296.1659999</v>
      </c>
      <c r="W92" s="83">
        <v>3256896565.164</v>
      </c>
      <c r="X92" s="83">
        <v>3047831428.6799998</v>
      </c>
      <c r="Y92" s="83">
        <v>1859134420.7249999</v>
      </c>
      <c r="Z92" s="83">
        <v>1549018683.1689999</v>
      </c>
    </row>
    <row r="93" spans="4:26" x14ac:dyDescent="0.25">
      <c r="D93" s="88" t="s">
        <v>21</v>
      </c>
      <c r="E93" s="83">
        <v>27374036.068</v>
      </c>
      <c r="F93" s="83">
        <v>25922719.379999999</v>
      </c>
      <c r="G93" s="83">
        <v>27266380.322999999</v>
      </c>
      <c r="H93" s="83">
        <v>29130436.153999999</v>
      </c>
      <c r="I93" s="83">
        <v>26761622.077</v>
      </c>
      <c r="J93" s="83">
        <v>21682464.346999999</v>
      </c>
      <c r="K93" s="83">
        <v>20977696.458999999</v>
      </c>
      <c r="L93" s="83">
        <v>26059776.247000001</v>
      </c>
      <c r="M93" s="83">
        <v>33489985.388999999</v>
      </c>
      <c r="N93" s="83">
        <v>40193650.880000003</v>
      </c>
      <c r="O93" s="83">
        <v>41773206.733999997</v>
      </c>
      <c r="P93" s="83">
        <v>47236085.321000002</v>
      </c>
      <c r="Q93" s="83">
        <v>61557639.332000002</v>
      </c>
      <c r="R93" s="83">
        <v>91757064.356999993</v>
      </c>
      <c r="S93" s="83">
        <v>68519993.672999993</v>
      </c>
      <c r="T93" s="83">
        <v>82034839.270999998</v>
      </c>
      <c r="U93" s="83">
        <v>114271754.469</v>
      </c>
      <c r="V93" s="83">
        <v>110108166.134</v>
      </c>
      <c r="W93" s="83">
        <v>102267229.84100001</v>
      </c>
      <c r="X93" s="83">
        <v>100664816.031</v>
      </c>
      <c r="Y93" s="83">
        <v>89717778.846000001</v>
      </c>
      <c r="Z93" s="83">
        <v>94544303.040000007</v>
      </c>
    </row>
    <row r="94" spans="4:26" x14ac:dyDescent="0.25">
      <c r="D94" s="88" t="s">
        <v>22</v>
      </c>
      <c r="E94" s="83">
        <v>506638314.86500001</v>
      </c>
      <c r="F94" s="83">
        <v>520514282.93900001</v>
      </c>
      <c r="G94" s="83">
        <v>541016705.89300001</v>
      </c>
      <c r="H94" s="83">
        <v>549147104.16299999</v>
      </c>
      <c r="I94" s="83">
        <v>573244922.49000001</v>
      </c>
      <c r="J94" s="83">
        <v>614865363.17499995</v>
      </c>
      <c r="K94" s="83">
        <v>637599457.96200001</v>
      </c>
      <c r="L94" s="83">
        <v>707485190.23399997</v>
      </c>
      <c r="M94" s="83">
        <v>841936010.20799994</v>
      </c>
      <c r="N94" s="83">
        <v>1023037252.296</v>
      </c>
      <c r="O94" s="83">
        <v>1161973324.517</v>
      </c>
      <c r="P94" s="83">
        <v>1303085280.9779999</v>
      </c>
      <c r="Q94" s="83">
        <v>1522774070.7780001</v>
      </c>
      <c r="R94" s="83">
        <v>1749457602.3610001</v>
      </c>
      <c r="S94" s="83">
        <v>1490181936.645</v>
      </c>
      <c r="T94" s="83">
        <v>1755270327.3440001</v>
      </c>
      <c r="U94" s="83">
        <v>2061417059.4979999</v>
      </c>
      <c r="V94" s="83">
        <v>2018671362.405</v>
      </c>
      <c r="W94" s="83">
        <v>2072849699.9070001</v>
      </c>
      <c r="X94" s="83">
        <v>2117347132.7460001</v>
      </c>
      <c r="Y94" s="83">
        <v>1935317993.5940001</v>
      </c>
      <c r="Z94" s="83">
        <v>1905827136.1210001</v>
      </c>
    </row>
    <row r="95" spans="4:26" x14ac:dyDescent="0.25">
      <c r="D95" s="88" t="s">
        <v>23</v>
      </c>
      <c r="E95" s="83">
        <v>826618907.00600004</v>
      </c>
      <c r="F95" s="83">
        <v>825978858.11899996</v>
      </c>
      <c r="G95" s="83">
        <v>849385274.19299996</v>
      </c>
      <c r="H95" s="83">
        <v>844210505.30999994</v>
      </c>
      <c r="I95" s="83">
        <v>833351465.27400005</v>
      </c>
      <c r="J95" s="83">
        <v>906673741.44000006</v>
      </c>
      <c r="K95" s="83">
        <v>864727289.44700003</v>
      </c>
      <c r="L95" s="83">
        <v>910515687.80799997</v>
      </c>
      <c r="M95" s="83">
        <v>1048615005.253</v>
      </c>
      <c r="N95" s="83">
        <v>1311498524.325</v>
      </c>
      <c r="O95" s="83">
        <v>1474091219.75</v>
      </c>
      <c r="P95" s="83">
        <v>1712051949.207</v>
      </c>
      <c r="Q95" s="83">
        <v>2014017864.3069999</v>
      </c>
      <c r="R95" s="83">
        <v>2233113931.947</v>
      </c>
      <c r="S95" s="83">
        <v>1585453918.4159999</v>
      </c>
      <c r="T95" s="83">
        <v>1963422063.513</v>
      </c>
      <c r="U95" s="83">
        <v>2346959609.0100002</v>
      </c>
      <c r="V95" s="83">
        <v>2214985612.8600001</v>
      </c>
      <c r="W95" s="83">
        <v>2238873832.6160002</v>
      </c>
      <c r="X95" s="83">
        <v>2318635572.4829998</v>
      </c>
      <c r="Y95" s="83">
        <v>2048797977.2969999</v>
      </c>
      <c r="Z95" s="83">
        <v>1969333131.9679999</v>
      </c>
    </row>
    <row r="96" spans="4:26" x14ac:dyDescent="0.25">
      <c r="D96" s="88" t="s">
        <v>24</v>
      </c>
      <c r="E96" s="83">
        <v>1918237981.9990001</v>
      </c>
      <c r="F96" s="83">
        <v>2054015494.582</v>
      </c>
      <c r="G96" s="83">
        <v>2169854347.2449999</v>
      </c>
      <c r="H96" s="83">
        <v>2238108681.0489998</v>
      </c>
      <c r="I96" s="83">
        <v>2377370123.2800002</v>
      </c>
      <c r="J96" s="83">
        <v>2657948396.6459999</v>
      </c>
      <c r="K96" s="83">
        <v>2523542884.1350002</v>
      </c>
      <c r="L96" s="83">
        <v>2619127304.7930002</v>
      </c>
      <c r="M96" s="83">
        <v>3001245968.9489999</v>
      </c>
      <c r="N96" s="83">
        <v>3629109364.0630002</v>
      </c>
      <c r="O96" s="83">
        <v>4010502606.2750001</v>
      </c>
      <c r="P96" s="83">
        <v>4549070040.243</v>
      </c>
      <c r="Q96" s="83">
        <v>5112907779.2690001</v>
      </c>
      <c r="R96" s="83">
        <v>5504864030.2279997</v>
      </c>
      <c r="S96" s="83">
        <v>4319963132.4370003</v>
      </c>
      <c r="T96" s="83">
        <v>5300195511.4329996</v>
      </c>
      <c r="U96" s="83">
        <v>5973432519.2770004</v>
      </c>
      <c r="V96" s="83">
        <v>6041381328.2969999</v>
      </c>
      <c r="W96" s="83">
        <v>6232733533.835</v>
      </c>
      <c r="X96" s="83">
        <v>6413092755.9750004</v>
      </c>
      <c r="Y96" s="83">
        <v>6136971978.6960001</v>
      </c>
      <c r="Z96" s="83">
        <v>6093055956.5690002</v>
      </c>
    </row>
    <row r="97" spans="4:26" x14ac:dyDescent="0.25">
      <c r="D97" s="88" t="s">
        <v>25</v>
      </c>
      <c r="E97" s="83">
        <v>651751487.04999995</v>
      </c>
      <c r="F97" s="83">
        <v>697032216.19400001</v>
      </c>
      <c r="G97" s="83">
        <v>729300730.83599997</v>
      </c>
      <c r="H97" s="83">
        <v>738620516.76900005</v>
      </c>
      <c r="I97" s="83">
        <v>771408954.21899998</v>
      </c>
      <c r="J97" s="83">
        <v>827652298.08700001</v>
      </c>
      <c r="K97" s="83">
        <v>824282752.50899994</v>
      </c>
      <c r="L97" s="83">
        <v>865606059.70799994</v>
      </c>
      <c r="M97" s="83">
        <v>992117379.52199996</v>
      </c>
      <c r="N97" s="83">
        <v>1151989287.4189999</v>
      </c>
      <c r="O97" s="83">
        <v>1265070650.0480001</v>
      </c>
      <c r="P97" s="83">
        <v>1394981704.207</v>
      </c>
      <c r="Q97" s="83">
        <v>1579680960.385</v>
      </c>
      <c r="R97" s="83">
        <v>1707897130.148</v>
      </c>
      <c r="S97" s="83">
        <v>1469363103.425</v>
      </c>
      <c r="T97" s="83">
        <v>1676674643.3329999</v>
      </c>
      <c r="U97" s="83">
        <v>1894801057.0280001</v>
      </c>
      <c r="V97" s="83">
        <v>1898635574.1949999</v>
      </c>
      <c r="W97" s="83">
        <v>1961665097.382</v>
      </c>
      <c r="X97" s="83">
        <v>2047559366.677</v>
      </c>
      <c r="Y97" s="83">
        <v>1961572758.296</v>
      </c>
      <c r="Z97" s="83">
        <v>1956593316.256</v>
      </c>
    </row>
    <row r="98" spans="4:26" ht="15.75" thickBot="1" x14ac:dyDescent="0.3">
      <c r="D98" s="89" t="s">
        <v>26</v>
      </c>
      <c r="E98" s="84">
        <v>165082254.95199999</v>
      </c>
      <c r="F98" s="84">
        <v>149195130.095</v>
      </c>
      <c r="G98" s="84">
        <v>167437569.21700001</v>
      </c>
      <c r="H98" s="84">
        <v>164229403.896</v>
      </c>
      <c r="I98" s="84">
        <v>162299943.28999999</v>
      </c>
      <c r="J98" s="84">
        <v>258131989.85100001</v>
      </c>
      <c r="K98" s="84">
        <v>214648392.97400001</v>
      </c>
      <c r="L98" s="84">
        <v>210670928.14700001</v>
      </c>
      <c r="M98" s="84">
        <v>263603492.88100001</v>
      </c>
      <c r="N98" s="84">
        <v>323139465.68800002</v>
      </c>
      <c r="O98" s="84">
        <v>298360129.50099999</v>
      </c>
      <c r="P98" s="84">
        <v>372607119.065</v>
      </c>
      <c r="Q98" s="84">
        <v>484606137.38300002</v>
      </c>
      <c r="R98" s="84">
        <v>610534232.64100003</v>
      </c>
      <c r="S98" s="84">
        <v>534356421.27700001</v>
      </c>
      <c r="T98" s="84">
        <v>552487191.81299996</v>
      </c>
      <c r="U98" s="84">
        <v>637456082.41799998</v>
      </c>
      <c r="V98" s="84">
        <v>810919993.74100006</v>
      </c>
      <c r="W98" s="84">
        <v>867573575.09200001</v>
      </c>
      <c r="X98" s="84">
        <v>713656446.88600004</v>
      </c>
      <c r="Y98" s="84">
        <v>666104477.48899996</v>
      </c>
      <c r="Z98" s="84">
        <v>608085465.29400003</v>
      </c>
    </row>
    <row r="99" spans="4:26" x14ac:dyDescent="0.25">
      <c r="D99" s="1" t="s">
        <v>59</v>
      </c>
    </row>
    <row r="100" spans="4:26" ht="15.75" thickBot="1" x14ac:dyDescent="0.3"/>
    <row r="101" spans="4:26" ht="15.75" thickBot="1" x14ac:dyDescent="0.3">
      <c r="D101" s="85" t="s">
        <v>15</v>
      </c>
      <c r="E101" s="18">
        <v>1995</v>
      </c>
      <c r="F101" s="10">
        <v>1996</v>
      </c>
      <c r="G101" s="18">
        <v>1997</v>
      </c>
      <c r="H101" s="10">
        <v>1998</v>
      </c>
      <c r="I101" s="18">
        <v>1999</v>
      </c>
      <c r="J101" s="10">
        <v>2000</v>
      </c>
      <c r="K101" s="18">
        <v>2001</v>
      </c>
      <c r="L101" s="10">
        <v>2002</v>
      </c>
      <c r="M101" s="18">
        <v>2003</v>
      </c>
      <c r="N101" s="10">
        <v>2004</v>
      </c>
      <c r="O101" s="18">
        <v>2005</v>
      </c>
      <c r="P101" s="10">
        <v>2006</v>
      </c>
      <c r="Q101" s="18">
        <v>2007</v>
      </c>
      <c r="R101" s="10">
        <v>2008</v>
      </c>
      <c r="S101" s="18">
        <v>2009</v>
      </c>
      <c r="T101" s="10">
        <v>2010</v>
      </c>
      <c r="U101" s="18">
        <v>2011</v>
      </c>
      <c r="V101" s="10">
        <v>2012</v>
      </c>
      <c r="W101" s="18">
        <v>2013</v>
      </c>
      <c r="X101" s="10">
        <v>2014</v>
      </c>
      <c r="Y101" s="18">
        <v>2015</v>
      </c>
      <c r="Z101" s="11">
        <v>2016</v>
      </c>
    </row>
    <row r="102" spans="4:26" ht="15.75" thickBot="1" x14ac:dyDescent="0.3">
      <c r="D102" s="86" t="s">
        <v>16</v>
      </c>
      <c r="E102" s="74">
        <f>+(A!D46+B!E46)/(E!E60+E!E88)</f>
        <v>3.2953998651183166E-5</v>
      </c>
      <c r="F102" s="74">
        <f>+(A!E46+B!F46)/(E!F60+E!F88)</f>
        <v>3.6492099497845078E-5</v>
      </c>
      <c r="G102" s="74">
        <f>+(A!F46+B!G46)/(E!G60+E!G88)</f>
        <v>3.9857549889188269E-5</v>
      </c>
      <c r="H102" s="74">
        <f>+(A!G46+B!H46)/(E!H60+E!H88)</f>
        <v>3.473921685490758E-5</v>
      </c>
      <c r="I102" s="74">
        <f>+(A!H46+B!I46)/(E!I60+E!I88)</f>
        <v>3.2855661244231892E-5</v>
      </c>
      <c r="J102" s="74">
        <f>+(A!I46+B!J46)/(E!J60+E!J88)</f>
        <v>3.4450466689434009E-5</v>
      </c>
      <c r="K102" s="74">
        <f>+(A!J46+B!K46)/(E!K60+E!K88)</f>
        <v>3.4479674313157422E-5</v>
      </c>
      <c r="L102" s="74">
        <f>+(A!K46+B!L46)/(E!L60+E!L88)</f>
        <v>3.4634907731110182E-5</v>
      </c>
      <c r="M102" s="74">
        <f>+(A!L46+B!M46)/(E!M60+E!M88)</f>
        <v>3.2044791104837645E-5</v>
      </c>
      <c r="N102" s="74">
        <f>+(A!M46+B!N46)/(E!N60+E!N88)</f>
        <v>3.1975605259674789E-5</v>
      </c>
      <c r="O102" s="74">
        <f>+(A!N46+B!O46)/(E!O60+E!O88)</f>
        <v>3.1798192649710003E-5</v>
      </c>
      <c r="P102" s="74">
        <f>+(A!O46+B!P46)/(E!P60+E!P88)</f>
        <v>3.1536762025335239E-5</v>
      </c>
      <c r="Q102" s="74">
        <f>+(A!P46+B!Q46)/(E!Q60+E!Q88)</f>
        <v>3.677961753377012E-5</v>
      </c>
      <c r="R102" s="74">
        <f>+(A!Q46+B!R46)/(E!R60+E!R88)</f>
        <v>4.7712080732191677E-5</v>
      </c>
      <c r="S102" s="74">
        <f>+(A!R46+B!S46)/(E!S60+E!S88)</f>
        <v>4.8329155466912257E-5</v>
      </c>
      <c r="T102" s="74">
        <f>+(A!S46+B!T46)/(E!T60+E!T88)</f>
        <v>5.3656225375668373E-5</v>
      </c>
      <c r="U102" s="74">
        <f>+(A!T46+B!U46)/(E!U60+E!U88)</f>
        <v>8.4720326099488086E-5</v>
      </c>
      <c r="V102" s="74">
        <f>+(A!U46+B!V46)/(E!V60+E!V88)</f>
        <v>8.510360968042175E-5</v>
      </c>
      <c r="W102" s="74">
        <f>+(A!V46+B!W46)/(E!W60+E!W88)</f>
        <v>6.549544058317458E-5</v>
      </c>
      <c r="X102" s="74">
        <f>+(A!W46+B!X46)/(E!X60+E!X88)</f>
        <v>5.0719456920274864E-5</v>
      </c>
      <c r="Y102" s="74">
        <f>+(A!X46+B!Y46)/(E!Y60+E!Y88)</f>
        <v>4.5887288029570473E-5</v>
      </c>
      <c r="Z102" s="74">
        <f>+(A!Y46+B!Z46)/(E!Z60+E!Z88)</f>
        <v>4.3509799047532357E-5</v>
      </c>
    </row>
    <row r="103" spans="4:26" x14ac:dyDescent="0.25">
      <c r="D103" s="87" t="s">
        <v>17</v>
      </c>
      <c r="E103" s="75">
        <f>+(A!D47+B!E47)/(E!E61+E!E89)</f>
        <v>1.0795095368891398E-4</v>
      </c>
      <c r="F103" s="75">
        <f>+(A!E47+B!F47)/(E!F61+E!F89)</f>
        <v>1.1632183314903014E-4</v>
      </c>
      <c r="G103" s="75">
        <f>+(A!F47+B!G47)/(E!G61+E!G89)</f>
        <v>1.6096642490137799E-4</v>
      </c>
      <c r="H103" s="75">
        <f>+(A!G47+B!H47)/(E!H61+E!H89)</f>
        <v>1.5373088181411365E-4</v>
      </c>
      <c r="I103" s="75">
        <f>+(A!H47+B!I47)/(E!I61+E!I89)</f>
        <v>1.4890360976739159E-4</v>
      </c>
      <c r="J103" s="75">
        <f>+(A!I47+B!J47)/(E!J61+E!J89)</f>
        <v>1.4379785662614302E-4</v>
      </c>
      <c r="K103" s="75">
        <f>+(A!J47+B!K47)/(E!K61+E!K89)</f>
        <v>1.3838533691853833E-4</v>
      </c>
      <c r="L103" s="75">
        <f>+(A!K47+B!L47)/(E!L61+E!L89)</f>
        <v>1.50742391144228E-4</v>
      </c>
      <c r="M103" s="75">
        <f>+(A!L47+B!M47)/(E!M61+E!M89)</f>
        <v>1.2963456758559254E-4</v>
      </c>
      <c r="N103" s="75">
        <f>+(A!M47+B!N47)/(E!N61+E!N89)</f>
        <v>1.3768928723528469E-4</v>
      </c>
      <c r="O103" s="75">
        <f>+(A!N47+B!O47)/(E!O61+E!O89)</f>
        <v>1.2618468600277989E-4</v>
      </c>
      <c r="P103" s="75">
        <f>+(A!O47+B!P47)/(E!P61+E!P89)</f>
        <v>1.3738413274162463E-4</v>
      </c>
      <c r="Q103" s="75">
        <f>+(A!P47+B!Q47)/(E!Q61+E!Q89)</f>
        <v>1.5142846283284066E-4</v>
      </c>
      <c r="R103" s="75">
        <f>+(A!Q47+B!R47)/(E!R61+E!R89)</f>
        <v>1.4761827270697185E-4</v>
      </c>
      <c r="S103" s="75">
        <f>+(A!R47+B!S47)/(E!S61+E!S89)</f>
        <v>1.6125531437153248E-4</v>
      </c>
      <c r="T103" s="75">
        <f>+(A!S47+B!T47)/(E!T61+E!T89)</f>
        <v>2.0432401327158552E-4</v>
      </c>
      <c r="U103" s="75">
        <f>+(A!T47+B!U47)/(E!U61+E!U89)</f>
        <v>2.2186278543374983E-4</v>
      </c>
      <c r="V103" s="75">
        <f>+(A!U47+B!V47)/(E!V61+E!V89)</f>
        <v>2.4848723434097217E-4</v>
      </c>
      <c r="W103" s="75">
        <f>+(A!V47+B!W47)/(E!W61+E!W89)</f>
        <v>1.9841792645614091E-4</v>
      </c>
      <c r="X103" s="75">
        <f>+(A!W47+B!X47)/(E!X61+E!X89)</f>
        <v>2.07199179422471E-4</v>
      </c>
      <c r="Y103" s="75">
        <f>+(A!X47+B!Y47)/(E!Y61+E!Y89)</f>
        <v>1.9353544591988074E-4</v>
      </c>
      <c r="Z103" s="75">
        <f>+(A!Y47+B!Z47)/(E!Z61+E!Z89)</f>
        <v>1.5007410089044933E-4</v>
      </c>
    </row>
    <row r="104" spans="4:26" x14ac:dyDescent="0.25">
      <c r="D104" s="88" t="s">
        <v>18</v>
      </c>
      <c r="E104" s="76">
        <f>+(A!D48+B!E48)/(E!E62+E!E90)</f>
        <v>3.9358715090076818E-5</v>
      </c>
      <c r="F104" s="76">
        <f>+(A!E48+B!F48)/(E!F62+E!F90)</f>
        <v>3.911717931667941E-5</v>
      </c>
      <c r="G104" s="76">
        <f>+(A!F48+B!G48)/(E!G62+E!G90)</f>
        <v>4.6196369174772617E-5</v>
      </c>
      <c r="H104" s="76">
        <f>+(A!G48+B!H48)/(E!H62+E!H90)</f>
        <v>5.5940634949258966E-5</v>
      </c>
      <c r="I104" s="76">
        <f>+(A!H48+B!I48)/(E!I62+E!I90)</f>
        <v>8.9428165881616533E-5</v>
      </c>
      <c r="J104" s="76">
        <f>+(A!I48+B!J48)/(E!J62+E!J90)</f>
        <v>9.2492676576894141E-5</v>
      </c>
      <c r="K104" s="76">
        <f>+(A!J48+B!K48)/(E!K62+E!K90)</f>
        <v>1.0926644848578885E-4</v>
      </c>
      <c r="L104" s="76">
        <f>+(A!K48+B!L48)/(E!L62+E!L90)</f>
        <v>9.1195585666048858E-5</v>
      </c>
      <c r="M104" s="76">
        <f>+(A!L48+B!M48)/(E!M62+E!M90)</f>
        <v>8.6754915821849471E-5</v>
      </c>
      <c r="N104" s="76">
        <f>+(A!M48+B!N48)/(E!N62+E!N90)</f>
        <v>9.6892564278559812E-5</v>
      </c>
      <c r="O104" s="76">
        <f>+(A!N48+B!O48)/(E!O62+E!O90)</f>
        <v>1.0034781633550883E-4</v>
      </c>
      <c r="P104" s="76">
        <f>+(A!O48+B!P48)/(E!P62+E!P90)</f>
        <v>1.1401889691117294E-4</v>
      </c>
      <c r="Q104" s="76">
        <f>+(A!P48+B!Q48)/(E!Q62+E!Q90)</f>
        <v>1.3411975427860722E-4</v>
      </c>
      <c r="R104" s="76">
        <f>+(A!Q48+B!R48)/(E!R62+E!R90)</f>
        <v>1.5819245943805878E-4</v>
      </c>
      <c r="S104" s="76">
        <f>+(A!R48+B!S48)/(E!S62+E!S90)</f>
        <v>1.271922887223758E-4</v>
      </c>
      <c r="T104" s="76">
        <f>+(A!S48+B!T48)/(E!T62+E!T90)</f>
        <v>1.5686100856974154E-4</v>
      </c>
      <c r="U104" s="76">
        <f>+(A!T48+B!U48)/(E!U62+E!U90)</f>
        <v>1.4947221641880624E-4</v>
      </c>
      <c r="V104" s="76">
        <f>+(A!U48+B!V48)/(E!V62+E!V90)</f>
        <v>1.8977928532294284E-4</v>
      </c>
      <c r="W104" s="76">
        <f>+(A!V48+B!W48)/(E!W62+E!W90)</f>
        <v>1.6997956885979055E-4</v>
      </c>
      <c r="X104" s="76">
        <f>+(A!W48+B!X48)/(E!X62+E!X90)</f>
        <v>2.267802604096938E-4</v>
      </c>
      <c r="Y104" s="76">
        <f>+(A!X48+B!Y48)/(E!Y62+E!Y90)</f>
        <v>3.6388544901405282E-4</v>
      </c>
      <c r="Z104" s="76">
        <f>+(A!Y48+B!Z48)/(E!Z62+E!Z90)</f>
        <v>3.7580768698806911E-4</v>
      </c>
    </row>
    <row r="105" spans="4:26" x14ac:dyDescent="0.25">
      <c r="D105" s="88" t="s">
        <v>19</v>
      </c>
      <c r="E105" s="76">
        <f>+(A!D49+B!E49)/(E!E63+E!E91)</f>
        <v>9.8734904856630738E-5</v>
      </c>
      <c r="F105" s="76">
        <f>+(A!E49+B!F49)/(E!F63+E!F91)</f>
        <v>6.5256950176934651E-5</v>
      </c>
      <c r="G105" s="76">
        <f>+(A!F49+B!G49)/(E!G63+E!G91)</f>
        <v>6.5530863854989404E-5</v>
      </c>
      <c r="H105" s="76">
        <f>+(A!G49+B!H49)/(E!H63+E!H91)</f>
        <v>5.6395595568289548E-5</v>
      </c>
      <c r="I105" s="76">
        <f>+(A!H49+B!I49)/(E!I63+E!I91)</f>
        <v>8.3563731678765386E-5</v>
      </c>
      <c r="J105" s="76">
        <f>+(A!I49+B!J49)/(E!J63+E!J91)</f>
        <v>1.0306596850242713E-4</v>
      </c>
      <c r="K105" s="76">
        <f>+(A!J49+B!K49)/(E!K63+E!K91)</f>
        <v>8.8152133331815348E-5</v>
      </c>
      <c r="L105" s="76">
        <f>+(A!K49+B!L49)/(E!L63+E!L91)</f>
        <v>7.6907381367412965E-5</v>
      </c>
      <c r="M105" s="76">
        <f>+(A!L49+B!M49)/(E!M63+E!M91)</f>
        <v>6.8688253857132639E-5</v>
      </c>
      <c r="N105" s="76">
        <f>+(A!M49+B!N49)/(E!N63+E!N91)</f>
        <v>6.5710923076772414E-5</v>
      </c>
      <c r="O105" s="76">
        <f>+(A!N49+B!O49)/(E!O63+E!O91)</f>
        <v>5.2338035918889844E-5</v>
      </c>
      <c r="P105" s="76">
        <f>+(A!O49+B!P49)/(E!P63+E!P91)</f>
        <v>5.3531614320456355E-5</v>
      </c>
      <c r="Q105" s="76">
        <f>+(A!P49+B!Q49)/(E!Q63+E!Q91)</f>
        <v>5.1907358874115994E-5</v>
      </c>
      <c r="R105" s="76">
        <f>+(A!Q49+B!R49)/(E!R63+E!R91)</f>
        <v>5.6168875524801321E-5</v>
      </c>
      <c r="S105" s="76">
        <f>+(A!R49+B!S49)/(E!S63+E!S91)</f>
        <v>4.7535579843806709E-5</v>
      </c>
      <c r="T105" s="76">
        <f>+(A!S49+B!T49)/(E!T63+E!T91)</f>
        <v>5.9481802525754959E-5</v>
      </c>
      <c r="U105" s="76">
        <f>+(A!T49+B!U49)/(E!U63+E!U91)</f>
        <v>5.1647728011288293E-5</v>
      </c>
      <c r="V105" s="76">
        <f>+(A!U49+B!V49)/(E!V63+E!V91)</f>
        <v>5.5178929957657497E-5</v>
      </c>
      <c r="W105" s="76">
        <f>+(A!V49+B!W49)/(E!W63+E!W91)</f>
        <v>4.5411309576621285E-5</v>
      </c>
      <c r="X105" s="76">
        <f>+(A!W49+B!X49)/(E!X63+E!X91)</f>
        <v>5.2146569470817126E-5</v>
      </c>
      <c r="Y105" s="76">
        <f>+(A!X49+B!Y49)/(E!Y63+E!Y91)</f>
        <v>5.3943107270925217E-5</v>
      </c>
      <c r="Z105" s="76">
        <f>+(A!Y49+B!Z49)/(E!Z63+E!Z91)</f>
        <v>4.8313086119921066E-5</v>
      </c>
    </row>
    <row r="106" spans="4:26" x14ac:dyDescent="0.25">
      <c r="D106" s="88" t="s">
        <v>20</v>
      </c>
      <c r="E106" s="76">
        <f>+(A!D50+B!E50)/(E!E64+E!E92)</f>
        <v>1.7265304616061643E-6</v>
      </c>
      <c r="F106" s="76">
        <f>+(A!E50+B!F50)/(E!F64+E!F92)</f>
        <v>2.8977400974432467E-5</v>
      </c>
      <c r="G106" s="76">
        <f>+(A!F50+B!G50)/(E!G64+E!G92)</f>
        <v>9.3737701420275653E-6</v>
      </c>
      <c r="H106" s="76">
        <f>+(A!G50+B!H50)/(E!H64+E!H92)</f>
        <v>3.6367914509969275E-6</v>
      </c>
      <c r="I106" s="76">
        <f>+(A!H50+B!I50)/(E!I64+E!I92)</f>
        <v>1.9383698523937674E-5</v>
      </c>
      <c r="J106" s="76">
        <f>+(A!I50+B!J50)/(E!J64+E!J92)</f>
        <v>1.7787526204289436E-5</v>
      </c>
      <c r="K106" s="76">
        <f>+(A!J50+B!K50)/(E!K64+E!K92)</f>
        <v>2.6533442129240502E-6</v>
      </c>
      <c r="L106" s="76">
        <f>+(A!K50+B!L50)/(E!L64+E!L92)</f>
        <v>1.9378904615094116E-5</v>
      </c>
      <c r="M106" s="76">
        <f>+(A!L50+B!M50)/(E!M64+E!M92)</f>
        <v>2.0313422474436477E-5</v>
      </c>
      <c r="N106" s="76">
        <f>+(A!M50+B!N50)/(E!N64+E!N92)</f>
        <v>1.9006149110556416E-5</v>
      </c>
      <c r="O106" s="76">
        <f>+(A!N50+B!O50)/(E!O64+E!O92)</f>
        <v>2.5954084587340187E-5</v>
      </c>
      <c r="P106" s="76">
        <f>+(A!O50+B!P50)/(E!P64+E!P92)</f>
        <v>6.1921805460850914E-6</v>
      </c>
      <c r="Q106" s="76">
        <f>+(A!P50+B!Q50)/(E!Q64+E!Q92)</f>
        <v>2.4995043185300561E-5</v>
      </c>
      <c r="R106" s="76">
        <f>+(A!Q50+B!R50)/(E!R64+E!R92)</f>
        <v>9.1113254111574535E-5</v>
      </c>
      <c r="S106" s="76">
        <f>+(A!R50+B!S50)/(E!S64+E!S92)</f>
        <v>9.6091505447203703E-5</v>
      </c>
      <c r="T106" s="76">
        <f>+(A!S50+B!T50)/(E!T64+E!T92)</f>
        <v>1.0247129026763346E-4</v>
      </c>
      <c r="U106" s="76">
        <f>+(A!T50+B!U50)/(E!U64+E!U92)</f>
        <v>2.5682407682836822E-4</v>
      </c>
      <c r="V106" s="76">
        <f>+(A!U50+B!V50)/(E!V64+E!V92)</f>
        <v>2.4759455357137143E-4</v>
      </c>
      <c r="W106" s="76">
        <f>+(A!V50+B!W50)/(E!W64+E!W92)</f>
        <v>1.6600113708459052E-4</v>
      </c>
      <c r="X106" s="76">
        <f>+(A!W50+B!X50)/(E!X64+E!X92)</f>
        <v>8.7726424517840429E-5</v>
      </c>
      <c r="Y106" s="76">
        <f>+(A!X50+B!Y50)/(E!Y64+E!Y92)</f>
        <v>7.3147135503158481E-5</v>
      </c>
      <c r="Z106" s="76">
        <f>+(A!Y50+B!Z50)/(E!Z64+E!Z92)</f>
        <v>8.7598674743097045E-5</v>
      </c>
    </row>
    <row r="107" spans="4:26" x14ac:dyDescent="0.25">
      <c r="D107" s="88" t="s">
        <v>21</v>
      </c>
      <c r="E107" s="76">
        <f>+(A!D51+B!E51)/(E!E65+E!E93)</f>
        <v>1.8032071992430359E-6</v>
      </c>
      <c r="F107" s="76">
        <f>+(A!E51+B!F51)/(E!F65+E!F93)</f>
        <v>1.1401321550025716E-5</v>
      </c>
      <c r="G107" s="76">
        <f>+(A!F51+B!G51)/(E!G65+E!G93)</f>
        <v>1.4272165010290029E-6</v>
      </c>
      <c r="H107" s="76">
        <f>+(A!G51+B!H51)/(E!H65+E!H93)</f>
        <v>3.5753357680053584E-6</v>
      </c>
      <c r="I107" s="76">
        <f>+(A!H51+B!I51)/(E!I65+E!I93)</f>
        <v>6.3179044885992956E-6</v>
      </c>
      <c r="J107" s="76">
        <f>+(A!I51+B!J51)/(E!J65+E!J93)</f>
        <v>8.718096331230453E-6</v>
      </c>
      <c r="K107" s="76">
        <f>+(A!J51+B!K51)/(E!K65+E!K93)</f>
        <v>1.8005174259077201E-5</v>
      </c>
      <c r="L107" s="76">
        <f>+(A!K51+B!L51)/(E!L65+E!L93)</f>
        <v>3.4179013389822738E-5</v>
      </c>
      <c r="M107" s="76">
        <f>+(A!L51+B!M51)/(E!M65+E!M93)</f>
        <v>7.3784380769459972E-5</v>
      </c>
      <c r="N107" s="76">
        <f>+(A!M51+B!N51)/(E!N65+E!N93)</f>
        <v>7.3063337546336058E-5</v>
      </c>
      <c r="O107" s="76">
        <f>+(A!N51+B!O51)/(E!O65+E!O93)</f>
        <v>8.9513396793979735E-5</v>
      </c>
      <c r="P107" s="76">
        <f>+(A!O51+B!P51)/(E!P65+E!P93)</f>
        <v>7.2858678956232964E-5</v>
      </c>
      <c r="Q107" s="76">
        <f>+(A!P51+B!Q51)/(E!Q65+E!Q93)</f>
        <v>6.0167205047781151E-5</v>
      </c>
      <c r="R107" s="76">
        <f>+(A!Q51+B!R51)/(E!R65+E!R93)</f>
        <v>8.1028619234149631E-5</v>
      </c>
      <c r="S107" s="76">
        <f>+(A!R51+B!S51)/(E!S65+E!S93)</f>
        <v>1.0360636887558081E-4</v>
      </c>
      <c r="T107" s="76">
        <f>+(A!S51+B!T51)/(E!T65+E!T93)</f>
        <v>1.1854477166797359E-4</v>
      </c>
      <c r="U107" s="76">
        <f>+(A!T51+B!U51)/(E!U65+E!U93)</f>
        <v>1.204474283367313E-4</v>
      </c>
      <c r="V107" s="76">
        <f>+(A!U51+B!V51)/(E!V65+E!V93)</f>
        <v>1.443002449266424E-4</v>
      </c>
      <c r="W107" s="76">
        <f>+(A!V51+B!W51)/(E!W65+E!W93)</f>
        <v>1.855322282050817E-4</v>
      </c>
      <c r="X107" s="76">
        <f>+(A!W51+B!X51)/(E!X65+E!X93)</f>
        <v>1.9680498684951031E-4</v>
      </c>
      <c r="Y107" s="76">
        <f>+(A!X51+B!Y51)/(E!Y65+E!Y93)</f>
        <v>1.2603181823709163E-4</v>
      </c>
      <c r="Z107" s="76">
        <f>+(A!Y51+B!Z51)/(E!Z65+E!Z93)</f>
        <v>8.7402727169886643E-5</v>
      </c>
    </row>
    <row r="108" spans="4:26" x14ac:dyDescent="0.25">
      <c r="D108" s="88" t="s">
        <v>22</v>
      </c>
      <c r="E108" s="76">
        <f>+(A!D52+B!E52)/(E!E66+E!E94)</f>
        <v>9.7094162061263026E-5</v>
      </c>
      <c r="F108" s="76">
        <f>+(A!E52+B!F52)/(E!F66+E!F94)</f>
        <v>1.0441973693328995E-4</v>
      </c>
      <c r="G108" s="76">
        <f>+(A!F52+B!G52)/(E!G66+E!G94)</f>
        <v>1.005746663284966E-4</v>
      </c>
      <c r="H108" s="76">
        <f>+(A!G52+B!H52)/(E!H66+E!H94)</f>
        <v>8.6264540432961728E-5</v>
      </c>
      <c r="I108" s="76">
        <f>+(A!H52+B!I52)/(E!I66+E!I94)</f>
        <v>7.5748705953595041E-5</v>
      </c>
      <c r="J108" s="76">
        <f>+(A!I52+B!J52)/(E!J66+E!J94)</f>
        <v>8.540938826107758E-5</v>
      </c>
      <c r="K108" s="76">
        <f>+(A!J52+B!K52)/(E!K66+E!K94)</f>
        <v>8.7670887426761856E-5</v>
      </c>
      <c r="L108" s="76">
        <f>+(A!K52+B!L52)/(E!L66+E!L94)</f>
        <v>7.5092924980932755E-5</v>
      </c>
      <c r="M108" s="76">
        <f>+(A!L52+B!M52)/(E!M66+E!M94)</f>
        <v>6.7451691321874748E-5</v>
      </c>
      <c r="N108" s="76">
        <f>+(A!M52+B!N52)/(E!N66+E!N94)</f>
        <v>6.8530554666279631E-5</v>
      </c>
      <c r="O108" s="76">
        <f>+(A!N52+B!O52)/(E!O66+E!O94)</f>
        <v>6.7167753299723153E-5</v>
      </c>
      <c r="P108" s="76">
        <f>+(A!O52+B!P52)/(E!P66+E!P94)</f>
        <v>6.4413866337501542E-5</v>
      </c>
      <c r="Q108" s="76">
        <f>+(A!P52+B!Q52)/(E!Q66+E!Q94)</f>
        <v>6.0519712197155994E-5</v>
      </c>
      <c r="R108" s="76">
        <f>+(A!Q52+B!R52)/(E!R66+E!R94)</f>
        <v>6.1266476504363723E-5</v>
      </c>
      <c r="S108" s="76">
        <f>+(A!R52+B!S52)/(E!S66+E!S94)</f>
        <v>5.5304950475501044E-5</v>
      </c>
      <c r="T108" s="76">
        <f>+(A!S52+B!T52)/(E!T66+E!T94)</f>
        <v>5.8825888912241056E-5</v>
      </c>
      <c r="U108" s="76">
        <f>+(A!T52+B!U52)/(E!U66+E!U94)</f>
        <v>6.118952604501198E-5</v>
      </c>
      <c r="V108" s="76">
        <f>+(A!U52+B!V52)/(E!V66+E!V94)</f>
        <v>6.0387985007583307E-5</v>
      </c>
      <c r="W108" s="76">
        <f>+(A!V52+B!W52)/(E!W66+E!W94)</f>
        <v>5.6703114131146343E-5</v>
      </c>
      <c r="X108" s="76">
        <f>+(A!W52+B!X52)/(E!X66+E!X94)</f>
        <v>5.3139610388423102E-5</v>
      </c>
      <c r="Y108" s="76">
        <f>+(A!X52+B!Y52)/(E!Y66+E!Y94)</f>
        <v>5.2665076694317738E-5</v>
      </c>
      <c r="Z108" s="76">
        <f>+(A!Y52+B!Z52)/(E!Z66+E!Z94)</f>
        <v>5.1945514926793877E-5</v>
      </c>
    </row>
    <row r="109" spans="4:26" x14ac:dyDescent="0.25">
      <c r="D109" s="88" t="s">
        <v>23</v>
      </c>
      <c r="E109" s="76">
        <f>+(A!D53+B!E53)/(E!E67+E!E95)</f>
        <v>3.5878237242477831E-5</v>
      </c>
      <c r="F109" s="76">
        <f>+(A!E53+B!F53)/(E!F67+E!F95)</f>
        <v>4.7755914748649115E-5</v>
      </c>
      <c r="G109" s="76">
        <f>+(A!F53+B!G53)/(E!G67+E!G95)</f>
        <v>4.8764641397459873E-5</v>
      </c>
      <c r="H109" s="76">
        <f>+(A!G53+B!H53)/(E!H67+E!H95)</f>
        <v>4.3242974014403119E-5</v>
      </c>
      <c r="I109" s="76">
        <f>+(A!H53+B!I53)/(E!I67+E!I95)</f>
        <v>4.4447460243247E-5</v>
      </c>
      <c r="J109" s="76">
        <f>+(A!I53+B!J53)/(E!J67+E!J95)</f>
        <v>5.8193703601969666E-5</v>
      </c>
      <c r="K109" s="76">
        <f>+(A!J53+B!K53)/(E!K67+E!K95)</f>
        <v>5.8872253356936398E-5</v>
      </c>
      <c r="L109" s="76">
        <f>+(A!K53+B!L53)/(E!L67+E!L95)</f>
        <v>5.4122997799565074E-5</v>
      </c>
      <c r="M109" s="76">
        <f>+(A!L53+B!M53)/(E!M67+E!M95)</f>
        <v>5.2590960408513964E-5</v>
      </c>
      <c r="N109" s="76">
        <f>+(A!M53+B!N53)/(E!N67+E!N95)</f>
        <v>5.0946895591099494E-5</v>
      </c>
      <c r="O109" s="76">
        <f>+(A!N53+B!O53)/(E!O67+E!O95)</f>
        <v>5.6563832487243346E-5</v>
      </c>
      <c r="P109" s="76">
        <f>+(A!O53+B!P53)/(E!P67+E!P95)</f>
        <v>7.1233353395879374E-5</v>
      </c>
      <c r="Q109" s="76">
        <f>+(A!P53+B!Q53)/(E!Q67+E!Q95)</f>
        <v>7.5595048977078927E-5</v>
      </c>
      <c r="R109" s="76">
        <f>+(A!Q53+B!R53)/(E!R67+E!R95)</f>
        <v>6.2160645755092548E-5</v>
      </c>
      <c r="S109" s="76">
        <f>+(A!R53+B!S53)/(E!S67+E!S95)</f>
        <v>7.7595663457144141E-5</v>
      </c>
      <c r="T109" s="76">
        <f>+(A!S53+B!T53)/(E!T67+E!T95)</f>
        <v>7.836677557580234E-5</v>
      </c>
      <c r="U109" s="76">
        <f>+(A!T53+B!U53)/(E!U67+E!U95)</f>
        <v>7.4845428158834497E-5</v>
      </c>
      <c r="V109" s="76">
        <f>+(A!U53+B!V53)/(E!V67+E!V95)</f>
        <v>7.7128364183955708E-5</v>
      </c>
      <c r="W109" s="76">
        <f>+(A!V53+B!W53)/(E!W67+E!W95)</f>
        <v>7.5411804082947903E-5</v>
      </c>
      <c r="X109" s="76">
        <f>+(A!W53+B!X53)/(E!X67+E!X95)</f>
        <v>6.5151864884874493E-5</v>
      </c>
      <c r="Y109" s="76">
        <f>+(A!X53+B!Y53)/(E!Y67+E!Y95)</f>
        <v>6.0216322664842023E-5</v>
      </c>
      <c r="Z109" s="76">
        <f>+(A!Y53+B!Z53)/(E!Z67+E!Z95)</f>
        <v>6.4205391036620008E-5</v>
      </c>
    </row>
    <row r="110" spans="4:26" x14ac:dyDescent="0.25">
      <c r="D110" s="88" t="s">
        <v>24</v>
      </c>
      <c r="E110" s="76">
        <f>+(A!D54+B!E54)/(E!E68+E!E96)</f>
        <v>8.002142955389897E-6</v>
      </c>
      <c r="F110" s="76">
        <f>+(A!E54+B!F54)/(E!F68+E!F96)</f>
        <v>7.0017580721782089E-6</v>
      </c>
      <c r="G110" s="76">
        <f>+(A!F54+B!G54)/(E!G68+E!G96)</f>
        <v>1.1808472067405727E-5</v>
      </c>
      <c r="H110" s="76">
        <f>+(A!G54+B!H54)/(E!H68+E!H96)</f>
        <v>9.5842308230413278E-6</v>
      </c>
      <c r="I110" s="76">
        <f>+(A!H54+B!I54)/(E!I68+E!I96)</f>
        <v>4.5894325159213346E-6</v>
      </c>
      <c r="J110" s="76">
        <f>+(A!I54+B!J54)/(E!J68+E!J96)</f>
        <v>5.4597515690395545E-6</v>
      </c>
      <c r="K110" s="76">
        <f>+(A!J54+B!K54)/(E!K68+E!K96)</f>
        <v>7.0773706912834171E-6</v>
      </c>
      <c r="L110" s="76">
        <f>+(A!K54+B!L54)/(E!L68+E!L96)</f>
        <v>7.6944632427477158E-6</v>
      </c>
      <c r="M110" s="76">
        <f>+(A!L54+B!M54)/(E!M68+E!M96)</f>
        <v>8.0435851804229079E-6</v>
      </c>
      <c r="N110" s="76">
        <f>+(A!M54+B!N54)/(E!N68+E!N96)</f>
        <v>7.0656637316900784E-6</v>
      </c>
      <c r="O110" s="76">
        <f>+(A!N54+B!O54)/(E!O68+E!O96)</f>
        <v>5.6312410871086481E-6</v>
      </c>
      <c r="P110" s="76">
        <f>+(A!O54+B!P54)/(E!P68+E!P96)</f>
        <v>6.430331200267076E-6</v>
      </c>
      <c r="Q110" s="76">
        <f>+(A!P54+B!Q54)/(E!Q68+E!Q96)</f>
        <v>9.7320050677020336E-6</v>
      </c>
      <c r="R110" s="76">
        <f>+(A!Q54+B!R54)/(E!R68+E!R96)</f>
        <v>1.0581869583459118E-5</v>
      </c>
      <c r="S110" s="76">
        <f>+(A!R54+B!S54)/(E!S68+E!S96)</f>
        <v>8.3710268006270524E-6</v>
      </c>
      <c r="T110" s="76">
        <f>+(A!S54+B!T54)/(E!T68+E!T96)</f>
        <v>8.5206822336619501E-6</v>
      </c>
      <c r="U110" s="76">
        <f>+(A!T54+B!U54)/(E!U68+E!U96)</f>
        <v>1.1261008763536051E-5</v>
      </c>
      <c r="V110" s="76">
        <f>+(A!U54+B!V54)/(E!V68+E!V96)</f>
        <v>8.7178705110287308E-6</v>
      </c>
      <c r="W110" s="76">
        <f>+(A!V54+B!W54)/(E!W68+E!W96)</f>
        <v>9.5915433363492521E-6</v>
      </c>
      <c r="X110" s="76">
        <f>+(A!W54+B!X54)/(E!X68+E!X96)</f>
        <v>8.4207767735125458E-6</v>
      </c>
      <c r="Y110" s="76">
        <f>+(A!X54+B!Y54)/(E!Y68+E!Y96)</f>
        <v>1.0053246308983629E-5</v>
      </c>
      <c r="Z110" s="76">
        <f>+(A!Y54+B!Z54)/(E!Z68+E!Z96)</f>
        <v>8.9438992201828466E-6</v>
      </c>
    </row>
    <row r="111" spans="4:26" x14ac:dyDescent="0.25">
      <c r="D111" s="88" t="s">
        <v>25</v>
      </c>
      <c r="E111" s="76">
        <f>+(A!D55+B!E55)/(E!E69+E!E97)</f>
        <v>1.8967444708475695E-5</v>
      </c>
      <c r="F111" s="76">
        <f>+(A!E55+B!F55)/(E!F69+E!F97)</f>
        <v>2.1432885697162083E-5</v>
      </c>
      <c r="G111" s="76">
        <f>+(A!F55+B!G55)/(E!G69+E!G97)</f>
        <v>2.8669250538600726E-5</v>
      </c>
      <c r="H111" s="76">
        <f>+(A!G55+B!H55)/(E!H69+E!H97)</f>
        <v>2.1286366436715582E-5</v>
      </c>
      <c r="I111" s="76">
        <f>+(A!H55+B!I55)/(E!I69+E!I97)</f>
        <v>2.0157274086336235E-5</v>
      </c>
      <c r="J111" s="76">
        <f>+(A!I55+B!J55)/(E!J69+E!J97)</f>
        <v>2.1614978074387625E-5</v>
      </c>
      <c r="K111" s="76">
        <f>+(A!J55+B!K55)/(E!K69+E!K97)</f>
        <v>2.158280446000026E-5</v>
      </c>
      <c r="L111" s="76">
        <f>+(A!K55+B!L55)/(E!L69+E!L97)</f>
        <v>1.7056410286658232E-5</v>
      </c>
      <c r="M111" s="76">
        <f>+(A!L55+B!M55)/(E!M69+E!M97)</f>
        <v>1.3361403297026764E-5</v>
      </c>
      <c r="N111" s="76">
        <f>+(A!M55+B!N55)/(E!N69+E!N97)</f>
        <v>1.5631848930594319E-5</v>
      </c>
      <c r="O111" s="76">
        <f>+(A!N55+B!O55)/(E!O69+E!O97)</f>
        <v>1.4106381222810342E-5</v>
      </c>
      <c r="P111" s="76">
        <f>+(A!O55+B!P55)/(E!P69+E!P97)</f>
        <v>1.5187050369782017E-5</v>
      </c>
      <c r="Q111" s="76">
        <f>+(A!P55+B!Q55)/(E!Q69+E!Q97)</f>
        <v>1.3097732121665833E-5</v>
      </c>
      <c r="R111" s="76">
        <f>+(A!Q55+B!R55)/(E!R69+E!R97)</f>
        <v>1.4761634728314103E-5</v>
      </c>
      <c r="S111" s="76">
        <f>+(A!R55+B!S55)/(E!S69+E!S97)</f>
        <v>1.7348382507726062E-5</v>
      </c>
      <c r="T111" s="76">
        <f>+(A!S55+B!T55)/(E!T69+E!T97)</f>
        <v>1.9652858274935159E-5</v>
      </c>
      <c r="U111" s="76">
        <f>+(A!T55+B!U55)/(E!U69+E!U97)</f>
        <v>2.0039773622539265E-5</v>
      </c>
      <c r="V111" s="76">
        <f>+(A!U55+B!V55)/(E!V69+E!V97)</f>
        <v>2.092445380856083E-5</v>
      </c>
      <c r="W111" s="76">
        <f>+(A!V55+B!W55)/(E!W69+E!W97)</f>
        <v>1.9738846637872436E-5</v>
      </c>
      <c r="X111" s="76">
        <f>+(A!W55+B!X55)/(E!X69+E!X97)</f>
        <v>1.8309175234867185E-5</v>
      </c>
      <c r="Y111" s="76">
        <f>+(A!X55+B!Y55)/(E!Y69+E!Y97)</f>
        <v>1.826435016099762E-5</v>
      </c>
      <c r="Z111" s="76">
        <f>+(A!Y55+B!Z55)/(E!Z69+E!Z97)</f>
        <v>1.6675354483727977E-5</v>
      </c>
    </row>
    <row r="112" spans="4:26" ht="15.75" thickBot="1" x14ac:dyDescent="0.3">
      <c r="D112" s="89" t="s">
        <v>26</v>
      </c>
      <c r="E112" s="77">
        <f>+(A!D56+B!E56)/(E!E70+E!E98)</f>
        <v>3.1993983913614756E-12</v>
      </c>
      <c r="F112" s="77">
        <f>+(A!E56+B!F56)/(E!F70+E!F98)</f>
        <v>1.3426959710612005E-11</v>
      </c>
      <c r="G112" s="77">
        <f>+(A!F56+B!G56)/(E!G70+E!G98)</f>
        <v>3.8584320900002939E-8</v>
      </c>
      <c r="H112" s="77">
        <f>+(A!G56+B!H56)/(E!H70+E!H98)</f>
        <v>8.6537182758385286E-8</v>
      </c>
      <c r="I112" s="77">
        <f>+(A!H56+B!I56)/(E!I70+E!I98)</f>
        <v>3.16269886907345E-11</v>
      </c>
      <c r="J112" s="77">
        <f>+(A!I56+B!J56)/(E!J70+E!J98)</f>
        <v>0</v>
      </c>
      <c r="K112" s="77">
        <f>+(A!J56+B!K56)/(E!K70+E!K98)</f>
        <v>1.4361568562532248E-8</v>
      </c>
      <c r="L112" s="77">
        <f>+(A!K56+B!L56)/(E!L70+E!L98)</f>
        <v>1.2648497623693997E-7</v>
      </c>
      <c r="M112" s="77">
        <f>+(A!L56+B!M56)/(E!M70+E!M98)</f>
        <v>1.0575661493754305E-7</v>
      </c>
      <c r="N112" s="77">
        <f>+(A!M56+B!N56)/(E!N70+E!N98)</f>
        <v>2.1964393133940845E-7</v>
      </c>
      <c r="O112" s="77">
        <f>+(A!N56+B!O56)/(E!O70+E!O98)</f>
        <v>4.4768514806219952E-7</v>
      </c>
      <c r="P112" s="77">
        <f>+(A!O56+B!P56)/(E!P70+E!P98)</f>
        <v>3.3278069292801312E-7</v>
      </c>
      <c r="Q112" s="77">
        <f>+(A!P56+B!Q56)/(E!Q70+E!Q98)</f>
        <v>3.9607198271782751E-7</v>
      </c>
      <c r="R112" s="77">
        <f>+(A!Q56+B!R56)/(E!R70+E!R98)</f>
        <v>3.7294701755782921E-7</v>
      </c>
      <c r="S112" s="77">
        <f>+(A!R56+B!S56)/(E!S70+E!S98)</f>
        <v>3.599874545616971E-7</v>
      </c>
      <c r="T112" s="77">
        <f>+(A!S56+B!T56)/(E!T70+E!T98)</f>
        <v>3.9131377550990627E-7</v>
      </c>
      <c r="U112" s="77">
        <f>+(A!T56+B!U56)/(E!U70+E!U98)</f>
        <v>4.783179216048776E-7</v>
      </c>
      <c r="V112" s="77">
        <f>+(A!U56+B!V56)/(E!V70+E!V98)</f>
        <v>3.4655064805776528E-7</v>
      </c>
      <c r="W112" s="77">
        <f>+(A!V56+B!W56)/(E!W70+E!W98)</f>
        <v>4.2073354336212943E-7</v>
      </c>
      <c r="X112" s="77">
        <f>+(A!W56+B!X56)/(E!X70+E!X98)</f>
        <v>4.5964877376479945E-7</v>
      </c>
      <c r="Y112" s="77">
        <f>+(A!X56+B!Y56)/(E!Y70+E!Y98)</f>
        <v>4.6968669195928549E-7</v>
      </c>
      <c r="Z112" s="77">
        <f>+(A!Y56+B!Z56)/(E!Z70+E!Z98)</f>
        <v>5.8906049531097709E-7</v>
      </c>
    </row>
    <row r="113" spans="4:4" x14ac:dyDescent="0.25">
      <c r="D113" s="1" t="s">
        <v>60</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Z72"/>
  <sheetViews>
    <sheetView showGridLines="0" workbookViewId="0">
      <selection activeCell="C72" sqref="C72"/>
    </sheetView>
  </sheetViews>
  <sheetFormatPr baseColWidth="10" defaultRowHeight="15" x14ac:dyDescent="0.25"/>
  <cols>
    <col min="2" max="2" width="13.42578125" customWidth="1"/>
    <col min="4" max="4" width="31.7109375" customWidth="1"/>
  </cols>
  <sheetData>
    <row r="7" spans="2:16" x14ac:dyDescent="0.25">
      <c r="B7" s="155" t="s">
        <v>54</v>
      </c>
      <c r="C7" s="146"/>
      <c r="D7" s="146"/>
      <c r="E7" s="146"/>
    </row>
    <row r="8" spans="2:16" x14ac:dyDescent="0.25">
      <c r="B8" s="146"/>
      <c r="C8" s="146"/>
      <c r="D8" s="146"/>
      <c r="E8" s="146"/>
      <c r="M8" s="146" t="s">
        <v>11</v>
      </c>
      <c r="N8" s="157"/>
      <c r="O8" s="157"/>
      <c r="P8" s="157"/>
    </row>
    <row r="9" spans="2:16" x14ac:dyDescent="0.25">
      <c r="B9" s="146"/>
      <c r="C9" s="146"/>
      <c r="D9" s="146"/>
      <c r="E9" s="146"/>
      <c r="G9" s="146" t="s">
        <v>2</v>
      </c>
      <c r="H9" s="146"/>
      <c r="I9" s="146"/>
      <c r="J9" s="146"/>
      <c r="M9" s="157"/>
      <c r="N9" s="157"/>
      <c r="O9" s="157"/>
      <c r="P9" s="157"/>
    </row>
    <row r="10" spans="2:16" x14ac:dyDescent="0.25">
      <c r="B10" s="146"/>
      <c r="C10" s="146"/>
      <c r="D10" s="146"/>
      <c r="E10" s="146"/>
      <c r="G10" s="146"/>
      <c r="H10" s="146"/>
      <c r="I10" s="146"/>
      <c r="J10" s="146"/>
      <c r="M10" s="157"/>
      <c r="N10" s="157"/>
      <c r="O10" s="157"/>
      <c r="P10" s="157"/>
    </row>
    <row r="11" spans="2:16" x14ac:dyDescent="0.25">
      <c r="B11" s="146"/>
      <c r="C11" s="146"/>
      <c r="D11" s="146"/>
      <c r="E11" s="146"/>
      <c r="G11" s="146"/>
      <c r="H11" s="146"/>
      <c r="I11" s="146"/>
      <c r="J11" s="146"/>
      <c r="M11" s="157"/>
      <c r="N11" s="157"/>
      <c r="O11" s="157"/>
      <c r="P11" s="157"/>
    </row>
    <row r="12" spans="2:16" x14ac:dyDescent="0.25">
      <c r="B12" s="146"/>
      <c r="C12" s="146"/>
      <c r="D12" s="146"/>
      <c r="E12" s="146"/>
      <c r="G12" s="146"/>
      <c r="H12" s="146"/>
      <c r="I12" s="146"/>
      <c r="J12" s="146"/>
      <c r="M12" s="157"/>
      <c r="N12" s="157"/>
      <c r="O12" s="157"/>
      <c r="P12" s="157"/>
    </row>
    <row r="13" spans="2:16" x14ac:dyDescent="0.25">
      <c r="B13" s="146"/>
      <c r="C13" s="146"/>
      <c r="D13" s="146"/>
      <c r="E13" s="146"/>
      <c r="G13" s="146"/>
      <c r="H13" s="146"/>
      <c r="I13" s="146"/>
      <c r="J13" s="146"/>
      <c r="M13" s="157"/>
      <c r="N13" s="157"/>
      <c r="O13" s="157"/>
      <c r="P13" s="157"/>
    </row>
    <row r="14" spans="2:16" x14ac:dyDescent="0.25">
      <c r="B14" s="146"/>
      <c r="C14" s="146"/>
      <c r="D14" s="146"/>
      <c r="E14" s="146"/>
      <c r="G14" s="146"/>
      <c r="H14" s="146"/>
      <c r="I14" s="146"/>
      <c r="J14" s="146"/>
      <c r="M14" s="157"/>
      <c r="N14" s="157"/>
      <c r="O14" s="157"/>
      <c r="P14" s="157"/>
    </row>
    <row r="15" spans="2:16" x14ac:dyDescent="0.25">
      <c r="B15" s="146"/>
      <c r="C15" s="146"/>
      <c r="D15" s="146"/>
      <c r="E15" s="146"/>
      <c r="G15" s="146"/>
      <c r="H15" s="146"/>
      <c r="I15" s="146"/>
      <c r="J15" s="146"/>
      <c r="M15" s="157"/>
      <c r="N15" s="157"/>
      <c r="O15" s="157"/>
      <c r="P15" s="157"/>
    </row>
    <row r="16" spans="2:16" x14ac:dyDescent="0.25">
      <c r="B16" s="146"/>
      <c r="C16" s="146"/>
      <c r="D16" s="146"/>
      <c r="E16" s="146"/>
      <c r="G16" s="146"/>
      <c r="H16" s="146"/>
      <c r="I16" s="146"/>
      <c r="J16" s="146"/>
      <c r="M16" s="157"/>
      <c r="N16" s="157"/>
      <c r="O16" s="157"/>
      <c r="P16" s="157"/>
    </row>
    <row r="17" spans="3:16" x14ac:dyDescent="0.25">
      <c r="C17" s="147" t="s">
        <v>3</v>
      </c>
      <c r="D17" s="147"/>
      <c r="E17" s="147"/>
      <c r="H17" s="147" t="s">
        <v>3</v>
      </c>
      <c r="I17" s="147"/>
      <c r="J17" s="147"/>
      <c r="N17" s="147" t="s">
        <v>3</v>
      </c>
      <c r="O17" s="147"/>
      <c r="P17" s="147"/>
    </row>
    <row r="45" spans="3:26" ht="15.75" thickBot="1" x14ac:dyDescent="0.3"/>
    <row r="46" spans="3:26" ht="15.75" thickBot="1" x14ac:dyDescent="0.3">
      <c r="C46" s="8" t="s">
        <v>15</v>
      </c>
      <c r="D46" s="9"/>
      <c r="E46" s="18">
        <v>1995</v>
      </c>
      <c r="F46" s="10">
        <v>1996</v>
      </c>
      <c r="G46" s="18">
        <v>1997</v>
      </c>
      <c r="H46" s="10">
        <v>1998</v>
      </c>
      <c r="I46" s="18">
        <v>1999</v>
      </c>
      <c r="J46" s="10">
        <v>2000</v>
      </c>
      <c r="K46" s="18">
        <v>2001</v>
      </c>
      <c r="L46" s="10">
        <v>2002</v>
      </c>
      <c r="M46" s="18">
        <v>2003</v>
      </c>
      <c r="N46" s="10">
        <v>2004</v>
      </c>
      <c r="O46" s="18">
        <v>2005</v>
      </c>
      <c r="P46" s="10">
        <v>2006</v>
      </c>
      <c r="Q46" s="18">
        <v>2007</v>
      </c>
      <c r="R46" s="10">
        <v>2008</v>
      </c>
      <c r="S46" s="18">
        <v>2009</v>
      </c>
      <c r="T46" s="10">
        <v>2010</v>
      </c>
      <c r="U46" s="18">
        <v>2011</v>
      </c>
      <c r="V46" s="10">
        <v>2012</v>
      </c>
      <c r="W46" s="18">
        <v>2013</v>
      </c>
      <c r="X46" s="10">
        <v>2014</v>
      </c>
      <c r="Y46" s="18">
        <v>2015</v>
      </c>
      <c r="Z46" s="11">
        <v>2016</v>
      </c>
    </row>
    <row r="47" spans="3:26" ht="15.75" thickBot="1" x14ac:dyDescent="0.3">
      <c r="C47" s="149" t="s">
        <v>27</v>
      </c>
      <c r="D47" s="150"/>
      <c r="E47" s="68">
        <f>+A!D46/A!D$46</f>
        <v>1</v>
      </c>
      <c r="F47" s="92">
        <f>+A!E46/A!E$46</f>
        <v>1</v>
      </c>
      <c r="G47" s="68">
        <f>+A!F46/A!F$46</f>
        <v>1</v>
      </c>
      <c r="H47" s="92">
        <f>+A!G46/A!G$46</f>
        <v>1</v>
      </c>
      <c r="I47" s="68">
        <f>+A!H46/A!H$46</f>
        <v>1</v>
      </c>
      <c r="J47" s="92">
        <f>+A!I46/A!I$46</f>
        <v>1</v>
      </c>
      <c r="K47" s="68">
        <f>+A!J46/A!J$46</f>
        <v>1</v>
      </c>
      <c r="L47" s="92">
        <f>+A!K46/A!K$46</f>
        <v>1</v>
      </c>
      <c r="M47" s="68">
        <f>+A!L46/A!L$46</f>
        <v>1</v>
      </c>
      <c r="N47" s="92">
        <f>+A!M46/A!M$46</f>
        <v>1</v>
      </c>
      <c r="O47" s="68">
        <f>+A!N46/A!N$46</f>
        <v>1</v>
      </c>
      <c r="P47" s="92">
        <f>+A!O46/A!O$46</f>
        <v>1</v>
      </c>
      <c r="Q47" s="68">
        <f>+A!P46/A!P$46</f>
        <v>1</v>
      </c>
      <c r="R47" s="92">
        <f>+A!Q46/A!Q$46</f>
        <v>1</v>
      </c>
      <c r="S47" s="68">
        <f>+A!R46/A!R$46</f>
        <v>1</v>
      </c>
      <c r="T47" s="92">
        <f>+A!S46/A!S$46</f>
        <v>1</v>
      </c>
      <c r="U47" s="68">
        <f>+A!T46/A!T$46</f>
        <v>1</v>
      </c>
      <c r="V47" s="92">
        <f>+A!U46/A!U$46</f>
        <v>1</v>
      </c>
      <c r="W47" s="68">
        <f>+A!V46/A!V$46</f>
        <v>1</v>
      </c>
      <c r="X47" s="92">
        <f>+A!W46/A!W$46</f>
        <v>1</v>
      </c>
      <c r="Y47" s="68">
        <f>+A!X46/A!X$46</f>
        <v>1</v>
      </c>
      <c r="Z47" s="93">
        <f>+A!Y46/A!Y$46</f>
        <v>1</v>
      </c>
    </row>
    <row r="48" spans="3:26" x14ac:dyDescent="0.25">
      <c r="C48" s="144" t="s">
        <v>17</v>
      </c>
      <c r="D48" s="145"/>
      <c r="E48" s="70">
        <f>+A!D47/A!D$46</f>
        <v>1.6659611047211767E-2</v>
      </c>
      <c r="F48" s="94">
        <f>+A!E47/A!E$46</f>
        <v>1.7693407388652958E-2</v>
      </c>
      <c r="G48" s="70">
        <f>+A!F47/A!F$46</f>
        <v>8.2641320709781904E-2</v>
      </c>
      <c r="H48" s="94">
        <f>+A!G47/A!G$46</f>
        <v>5.4082667443593802E-2</v>
      </c>
      <c r="I48" s="70">
        <f>+A!H47/A!H$46</f>
        <v>9.3243516794453599E-2</v>
      </c>
      <c r="J48" s="94">
        <f>+A!I47/A!I$46</f>
        <v>0.10825960115399177</v>
      </c>
      <c r="K48" s="70">
        <f>+A!J47/A!J$46</f>
        <v>0.10072680906181262</v>
      </c>
      <c r="L48" s="94">
        <f>+A!K47/A!K$46</f>
        <v>0.1637700612237126</v>
      </c>
      <c r="M48" s="70">
        <f>+A!L47/A!L$46</f>
        <v>0.14143827600756617</v>
      </c>
      <c r="N48" s="94">
        <f>+A!M47/A!M$46</f>
        <v>0.15807697061087689</v>
      </c>
      <c r="O48" s="70">
        <f>+A!N47/A!N$46</f>
        <v>0.13272977210491613</v>
      </c>
      <c r="P48" s="94">
        <f>+A!O47/A!O$46</f>
        <v>0.19006178593276035</v>
      </c>
      <c r="Q48" s="70">
        <f>+A!P47/A!P$46</f>
        <v>0.15466825841204057</v>
      </c>
      <c r="R48" s="94">
        <f>+A!Q47/A!Q$46</f>
        <v>7.4708928431885632E-2</v>
      </c>
      <c r="S48" s="70">
        <f>+A!R47/A!R$46</f>
        <v>0.12915139244986834</v>
      </c>
      <c r="T48" s="94">
        <f>+A!S47/A!S$46</f>
        <v>0.1436312748615925</v>
      </c>
      <c r="U48" s="70">
        <f>+A!T47/A!T$46</f>
        <v>8.4574739669199012E-2</v>
      </c>
      <c r="V48" s="94">
        <f>+A!U47/A!U$46</f>
        <v>7.6945254470640545E-2</v>
      </c>
      <c r="W48" s="70">
        <f>+A!V47/A!V$46</f>
        <v>6.0609455935996273E-2</v>
      </c>
      <c r="X48" s="94">
        <f>+A!W47/A!W$46</f>
        <v>0.11638996278444225</v>
      </c>
      <c r="Y48" s="70">
        <f>+A!X47/A!X$46</f>
        <v>0.12412054980834827</v>
      </c>
      <c r="Z48" s="95">
        <f>+A!Y47/A!Y$46</f>
        <v>7.9234413130383263E-2</v>
      </c>
    </row>
    <row r="49" spans="3:26" x14ac:dyDescent="0.25">
      <c r="C49" s="151" t="s">
        <v>18</v>
      </c>
      <c r="D49" s="152"/>
      <c r="E49" s="96">
        <f>+A!D48/A!D$46</f>
        <v>2.8223440255755475E-4</v>
      </c>
      <c r="F49" s="97">
        <f>+A!E48/A!E$46</f>
        <v>3.4126471122864421E-4</v>
      </c>
      <c r="G49" s="96">
        <f>+A!F48/A!F$46</f>
        <v>2.9966161437383913E-4</v>
      </c>
      <c r="H49" s="97">
        <f>+A!G48/A!G$46</f>
        <v>5.5599078389592278E-3</v>
      </c>
      <c r="I49" s="96">
        <f>+A!H48/A!H$46</f>
        <v>3.6562701876607135E-3</v>
      </c>
      <c r="J49" s="97">
        <f>+A!I48/A!I$46</f>
        <v>3.2341849679194483E-3</v>
      </c>
      <c r="K49" s="96">
        <f>+A!J48/A!J$46</f>
        <v>1.6186578918804865E-4</v>
      </c>
      <c r="L49" s="97">
        <f>+A!K48/A!K$46</f>
        <v>1.6709227606112329E-3</v>
      </c>
      <c r="M49" s="96">
        <f>+A!L48/A!L$46</f>
        <v>2.5682076886933137E-4</v>
      </c>
      <c r="N49" s="97">
        <f>+A!M48/A!M$46</f>
        <v>6.5791867350183694E-4</v>
      </c>
      <c r="O49" s="96">
        <f>+A!N48/A!N$46</f>
        <v>1.4004263316831486E-3</v>
      </c>
      <c r="P49" s="97">
        <f>+A!O48/A!O$46</f>
        <v>2.3808777300627412E-3</v>
      </c>
      <c r="Q49" s="96">
        <f>+A!P48/A!P$46</f>
        <v>1.5986908783884911E-3</v>
      </c>
      <c r="R49" s="97">
        <f>+A!Q48/A!Q$46</f>
        <v>2.0908507870508251E-4</v>
      </c>
      <c r="S49" s="96">
        <f>+A!R48/A!R$46</f>
        <v>2.3205457916812924E-4</v>
      </c>
      <c r="T49" s="97">
        <f>+A!S48/A!S$46</f>
        <v>4.2139780926815087E-4</v>
      </c>
      <c r="U49" s="96">
        <f>+A!T48/A!T$46</f>
        <v>5.319503670498984E-4</v>
      </c>
      <c r="V49" s="97">
        <f>+A!U48/A!U$46</f>
        <v>2.3714145529610967E-3</v>
      </c>
      <c r="W49" s="96">
        <f>+A!V48/A!V$46</f>
        <v>3.4172580077507374E-3</v>
      </c>
      <c r="X49" s="97">
        <f>+A!W48/A!W$46</f>
        <v>9.8138457006240916E-3</v>
      </c>
      <c r="Y49" s="96">
        <f>+A!X48/A!X$46</f>
        <v>1.9661490006831962E-2</v>
      </c>
      <c r="Z49" s="98">
        <f>+A!Y48/A!Y$46</f>
        <v>1.6631852942502273E-2</v>
      </c>
    </row>
    <row r="50" spans="3:26" x14ac:dyDescent="0.25">
      <c r="C50" s="144" t="s">
        <v>19</v>
      </c>
      <c r="D50" s="145"/>
      <c r="E50" s="70">
        <f>+A!D49/A!D$46</f>
        <v>7.336167188095326E-3</v>
      </c>
      <c r="F50" s="94">
        <f>+A!E49/A!E$46</f>
        <v>3.0543356146309044E-3</v>
      </c>
      <c r="G50" s="70">
        <f>+A!F49/A!F$46</f>
        <v>4.591790880203811E-3</v>
      </c>
      <c r="H50" s="94">
        <f>+A!G49/A!G$46</f>
        <v>6.0204407200845573E-3</v>
      </c>
      <c r="I50" s="70">
        <f>+A!H49/A!H$46</f>
        <v>2.8468605011118175E-3</v>
      </c>
      <c r="J50" s="94">
        <f>+A!I49/A!I$46</f>
        <v>3.6614532777502198E-3</v>
      </c>
      <c r="K50" s="70">
        <f>+A!J49/A!J$46</f>
        <v>4.9247630644270249E-3</v>
      </c>
      <c r="L50" s="94">
        <f>+A!K49/A!K$46</f>
        <v>3.1089359409100441E-3</v>
      </c>
      <c r="M50" s="70">
        <f>+A!L49/A!L$46</f>
        <v>2.550274761666086E-3</v>
      </c>
      <c r="N50" s="94">
        <f>+A!M49/A!M$46</f>
        <v>1.8561714087113013E-3</v>
      </c>
      <c r="O50" s="70">
        <f>+A!N49/A!N$46</f>
        <v>1.2908286300016504E-3</v>
      </c>
      <c r="P50" s="94">
        <f>+A!O49/A!O$46</f>
        <v>1.4295445695819648E-3</v>
      </c>
      <c r="Q50" s="70">
        <f>+A!P49/A!P$46</f>
        <v>3.5339668829014815E-3</v>
      </c>
      <c r="R50" s="94">
        <f>+A!Q49/A!Q$46</f>
        <v>2.3660943650769622E-3</v>
      </c>
      <c r="S50" s="70">
        <f>+A!R49/A!R$46</f>
        <v>1.2323773228252179E-3</v>
      </c>
      <c r="T50" s="94">
        <f>+A!S49/A!S$46</f>
        <v>1.1878684420508975E-3</v>
      </c>
      <c r="U50" s="70">
        <f>+A!T49/A!T$46</f>
        <v>4.1521465505288489E-3</v>
      </c>
      <c r="V50" s="94">
        <f>+A!U49/A!U$46</f>
        <v>3.9933042811367506E-3</v>
      </c>
      <c r="W50" s="70">
        <f>+A!V49/A!V$46</f>
        <v>4.8176365861149935E-3</v>
      </c>
      <c r="X50" s="94">
        <f>+A!W49/A!W$46</f>
        <v>8.0962350668499113E-3</v>
      </c>
      <c r="Y50" s="70">
        <f>+A!X49/A!X$46</f>
        <v>1.0387359306483105E-2</v>
      </c>
      <c r="Z50" s="95">
        <f>+A!Y49/A!Y$46</f>
        <v>1.5240725764588941E-2</v>
      </c>
    </row>
    <row r="51" spans="3:26" x14ac:dyDescent="0.25">
      <c r="C51" s="151" t="s">
        <v>20</v>
      </c>
      <c r="D51" s="152"/>
      <c r="E51" s="96">
        <f>+A!D50/A!D$46</f>
        <v>9.3180085009290786E-3</v>
      </c>
      <c r="F51" s="97">
        <f>+A!E50/A!E$46</f>
        <v>0.14496106314397267</v>
      </c>
      <c r="G51" s="96">
        <f>+A!F50/A!F$46</f>
        <v>4.4395499908601199E-2</v>
      </c>
      <c r="H51" s="97">
        <f>+A!G50/A!G$46</f>
        <v>1.5750400226572515E-2</v>
      </c>
      <c r="I51" s="96">
        <f>+A!H50/A!H$46</f>
        <v>0.10642214771718247</v>
      </c>
      <c r="J51" s="97">
        <f>+A!I50/A!I$46</f>
        <v>0.12316113670248575</v>
      </c>
      <c r="K51" s="96">
        <f>+A!J50/A!J$46</f>
        <v>1.9082876486509463E-2</v>
      </c>
      <c r="L51" s="97">
        <f>+A!K50/A!K$46</f>
        <v>6.9291859491832669E-2</v>
      </c>
      <c r="M51" s="96">
        <f>+A!L50/A!L$46</f>
        <v>0.11227515496838518</v>
      </c>
      <c r="N51" s="97">
        <f>+A!M50/A!M$46</f>
        <v>0.11920285394330477</v>
      </c>
      <c r="O51" s="96">
        <f>+A!N50/A!N$46</f>
        <v>0.25152384529620608</v>
      </c>
      <c r="P51" s="97">
        <f>+A!O50/A!O$46</f>
        <v>8.4259677768707048E-2</v>
      </c>
      <c r="Q51" s="96">
        <f>+A!P50/A!P$46</f>
        <v>0.26702863468046761</v>
      </c>
      <c r="R51" s="97">
        <f>+A!Q50/A!Q$46</f>
        <v>0.61477828787682265</v>
      </c>
      <c r="S51" s="96">
        <f>+A!R50/A!R$46</f>
        <v>0.51972895847822353</v>
      </c>
      <c r="T51" s="97">
        <f>+A!S50/A!S$46</f>
        <v>0.53275855024695951</v>
      </c>
      <c r="U51" s="96">
        <f>+A!T50/A!T$46</f>
        <v>0.75784276928479299</v>
      </c>
      <c r="V51" s="97">
        <f>+A!U50/A!U$46</f>
        <v>0.76626679001669862</v>
      </c>
      <c r="W51" s="96">
        <f>+A!V50/A!V$46</f>
        <v>0.69953990724221715</v>
      </c>
      <c r="X51" s="97">
        <f>+A!W50/A!W$46</f>
        <v>0.54648438535773691</v>
      </c>
      <c r="Y51" s="96">
        <f>+A!X50/A!X$46</f>
        <v>0.37443889570067712</v>
      </c>
      <c r="Z51" s="98">
        <f>+A!Y50/A!Y$46</f>
        <v>0.39353050270672246</v>
      </c>
    </row>
    <row r="52" spans="3:26" x14ac:dyDescent="0.25">
      <c r="C52" s="144" t="s">
        <v>21</v>
      </c>
      <c r="D52" s="145"/>
      <c r="E52" s="70">
        <f>+A!D51/A!D$46</f>
        <v>3.606176091399713E-4</v>
      </c>
      <c r="F52" s="94">
        <f>+A!E51/A!E$46</f>
        <v>2.8896468796298829E-3</v>
      </c>
      <c r="G52" s="70">
        <f>+A!F51/A!F$46</f>
        <v>1.2385072907739769E-4</v>
      </c>
      <c r="H52" s="94">
        <f>+A!G51/A!G$46</f>
        <v>6.2008639432452307E-4</v>
      </c>
      <c r="I52" s="70">
        <f>+A!H51/A!H$46</f>
        <v>0</v>
      </c>
      <c r="J52" s="94">
        <f>+A!I51/A!I$46</f>
        <v>3.8684955438491941E-4</v>
      </c>
      <c r="K52" s="70">
        <f>+A!J51/A!J$46</f>
        <v>4.3688643225501817E-4</v>
      </c>
      <c r="L52" s="94">
        <f>+A!K51/A!K$46</f>
        <v>7.2011901499980137E-3</v>
      </c>
      <c r="M52" s="70">
        <f>+A!L51/A!L$46</f>
        <v>2.0087396850467922E-2</v>
      </c>
      <c r="N52" s="94">
        <f>+A!M51/A!M$46</f>
        <v>1.6990188103375034E-2</v>
      </c>
      <c r="O52" s="70">
        <f>+A!N51/A!N$46</f>
        <v>1.8961962284250292E-2</v>
      </c>
      <c r="P52" s="94">
        <f>+A!O51/A!O$46</f>
        <v>1.9549869975476468E-2</v>
      </c>
      <c r="Q52" s="70">
        <f>+A!P51/A!P$46</f>
        <v>1.3378686032056514E-2</v>
      </c>
      <c r="R52" s="94">
        <f>+A!Q51/A!Q$46</f>
        <v>1.1225609095459036E-2</v>
      </c>
      <c r="S52" s="70">
        <f>+A!R51/A!R$46</f>
        <v>1.1401879497611308E-2</v>
      </c>
      <c r="T52" s="94">
        <f>+A!S51/A!S$46</f>
        <v>1.1363235784037794E-2</v>
      </c>
      <c r="U52" s="70">
        <f>+A!T51/A!T$46</f>
        <v>7.3127005448765875E-3</v>
      </c>
      <c r="V52" s="94">
        <f>+A!U51/A!U$46</f>
        <v>7.5952144298333376E-3</v>
      </c>
      <c r="W52" s="70">
        <f>+A!V51/A!V$46</f>
        <v>1.1637934268270811E-2</v>
      </c>
      <c r="X52" s="94">
        <f>+A!W51/A!W$46</f>
        <v>2.1863380098949958E-2</v>
      </c>
      <c r="Y52" s="70">
        <f>+A!X51/A!X$46</f>
        <v>2.2011161511756441E-2</v>
      </c>
      <c r="Z52" s="95">
        <f>+A!Y51/A!Y$46</f>
        <v>1.8585066707130237E-2</v>
      </c>
    </row>
    <row r="53" spans="3:26" x14ac:dyDescent="0.25">
      <c r="C53" s="151" t="s">
        <v>22</v>
      </c>
      <c r="D53" s="152"/>
      <c r="E53" s="96">
        <f>+A!D52/A!D$46</f>
        <v>0.62742365003603939</v>
      </c>
      <c r="F53" s="97">
        <f>+A!E52/A!E$46</f>
        <v>0.51450792282434532</v>
      </c>
      <c r="G53" s="96">
        <f>+A!F52/A!F$46</f>
        <v>0.48794888385136009</v>
      </c>
      <c r="H53" s="97">
        <f>+A!G52/A!G$46</f>
        <v>0.49621374769491983</v>
      </c>
      <c r="I53" s="96">
        <f>+A!H52/A!H$46</f>
        <v>0.44774977281662443</v>
      </c>
      <c r="J53" s="97">
        <f>+A!I52/A!I$46</f>
        <v>0.40107740568944428</v>
      </c>
      <c r="K53" s="96">
        <f>+A!J52/A!J$46</f>
        <v>0.47853190086475211</v>
      </c>
      <c r="L53" s="97">
        <f>+A!K52/A!K$46</f>
        <v>0.41203983245902259</v>
      </c>
      <c r="M53" s="96">
        <f>+A!L52/A!L$46</f>
        <v>0.40130993257272574</v>
      </c>
      <c r="N53" s="97">
        <f>+A!M52/A!M$46</f>
        <v>0.36616255434273071</v>
      </c>
      <c r="O53" s="96">
        <f>+A!N52/A!N$46</f>
        <v>0.31827606097108546</v>
      </c>
      <c r="P53" s="97">
        <f>+A!O52/A!O$46</f>
        <v>0.35154389936254182</v>
      </c>
      <c r="Q53" s="96">
        <f>+A!P52/A!P$46</f>
        <v>0.29364851928114533</v>
      </c>
      <c r="R53" s="97">
        <f>+A!Q52/A!Q$46</f>
        <v>0.13625223774712378</v>
      </c>
      <c r="S53" s="96">
        <f>+A!R52/A!R$46</f>
        <v>0.14966242522056097</v>
      </c>
      <c r="T53" s="97">
        <f>+A!S52/A!S$46</f>
        <v>0.12820394887421863</v>
      </c>
      <c r="U53" s="96">
        <f>+A!T52/A!T$46</f>
        <v>6.073350348104286E-2</v>
      </c>
      <c r="V53" s="97">
        <f>+A!U52/A!U$46</f>
        <v>6.1488904914715918E-2</v>
      </c>
      <c r="W53" s="96">
        <f>+A!V52/A!V$46</f>
        <v>9.5780964601066707E-2</v>
      </c>
      <c r="X53" s="97">
        <f>+A!W52/A!W$46</f>
        <v>0.1256192169147291</v>
      </c>
      <c r="Y53" s="96">
        <f>+A!X52/A!X$46</f>
        <v>0.17567227215462422</v>
      </c>
      <c r="Z53" s="98">
        <f>+A!Y52/A!Y$46</f>
        <v>0.19632360315099329</v>
      </c>
    </row>
    <row r="54" spans="3:26" x14ac:dyDescent="0.25">
      <c r="C54" s="144" t="s">
        <v>23</v>
      </c>
      <c r="D54" s="145"/>
      <c r="E54" s="70">
        <f>+A!D53/A!D$46</f>
        <v>0.16105462926208597</v>
      </c>
      <c r="F54" s="94">
        <f>+A!E53/A!E$46</f>
        <v>0.15320678400031723</v>
      </c>
      <c r="G54" s="70">
        <f>+A!F53/A!F$46</f>
        <v>0.154762048433703</v>
      </c>
      <c r="H54" s="94">
        <f>+A!G53/A!G$46</f>
        <v>0.17484966153672546</v>
      </c>
      <c r="I54" s="70">
        <f>+A!H53/A!H$46</f>
        <v>0.1523276412180683</v>
      </c>
      <c r="J54" s="94">
        <f>+A!I53/A!I$46</f>
        <v>0.19367276598314481</v>
      </c>
      <c r="K54" s="70">
        <f>+A!J53/A!J$46</f>
        <v>0.20349763802264056</v>
      </c>
      <c r="L54" s="94">
        <f>+A!K53/A!K$46</f>
        <v>0.17919675859454892</v>
      </c>
      <c r="M54" s="70">
        <f>+A!L53/A!L$46</f>
        <v>0.18862969536499988</v>
      </c>
      <c r="N54" s="94">
        <f>+A!M53/A!M$46</f>
        <v>0.19477378843009094</v>
      </c>
      <c r="O54" s="70">
        <f>+A!N53/A!N$46</f>
        <v>0.15385130544199455</v>
      </c>
      <c r="P54" s="94">
        <f>+A!O53/A!O$46</f>
        <v>0.18945566450750914</v>
      </c>
      <c r="Q54" s="70">
        <f>+A!P53/A!P$46</f>
        <v>0.14042106413732164</v>
      </c>
      <c r="R54" s="94">
        <f>+A!Q53/A!Q$46</f>
        <v>6.8714951193766846E-2</v>
      </c>
      <c r="S54" s="70">
        <f>+A!R53/A!R$46</f>
        <v>8.3857612837308568E-2</v>
      </c>
      <c r="T54" s="94">
        <f>+A!S53/A!S$46</f>
        <v>7.8009601165193343E-2</v>
      </c>
      <c r="U54" s="70">
        <f>+A!T53/A!T$46</f>
        <v>3.4605913908820334E-2</v>
      </c>
      <c r="V54" s="94">
        <f>+A!U53/A!U$46</f>
        <v>3.3250012940337408E-2</v>
      </c>
      <c r="W54" s="70">
        <f>+A!V53/A!V$46</f>
        <v>3.999814162705468E-2</v>
      </c>
      <c r="X54" s="94">
        <f>+A!W53/A!W$46</f>
        <v>5.6065760923083609E-2</v>
      </c>
      <c r="Y54" s="70">
        <f>+A!X53/A!X$46</f>
        <v>8.0926534724697199E-2</v>
      </c>
      <c r="Z54" s="95">
        <f>+A!Y53/A!Y$46</f>
        <v>8.5496500211987805E-2</v>
      </c>
    </row>
    <row r="55" spans="3:26" x14ac:dyDescent="0.25">
      <c r="C55" s="151" t="s">
        <v>24</v>
      </c>
      <c r="D55" s="152"/>
      <c r="E55" s="96">
        <f>+A!D54/A!D$46</f>
        <v>3.1072015478745191E-2</v>
      </c>
      <c r="F55" s="97">
        <f>+A!E54/A!E$46</f>
        <v>3.1432004190625383E-2</v>
      </c>
      <c r="G55" s="96">
        <f>+A!F54/A!F$46</f>
        <v>6.9951772201732432E-2</v>
      </c>
      <c r="H55" s="97">
        <f>+A!G54/A!G$46</f>
        <v>9.2928426156314956E-2</v>
      </c>
      <c r="I55" s="96">
        <f>+A!H54/A!H$46</f>
        <v>3.0000123908658735E-2</v>
      </c>
      <c r="J55" s="97">
        <f>+A!I54/A!I$46</f>
        <v>3.02328476165943E-2</v>
      </c>
      <c r="K55" s="96">
        <f>+A!J54/A!J$46</f>
        <v>3.5878857005135496E-2</v>
      </c>
      <c r="L55" s="97">
        <f>+A!K54/A!K$46</f>
        <v>2.6914431277692701E-2</v>
      </c>
      <c r="M55" s="96">
        <f>+A!L54/A!L$46</f>
        <v>2.6114379981136155E-2</v>
      </c>
      <c r="N55" s="97">
        <f>+A!M54/A!M$46</f>
        <v>2.2563239482751008E-2</v>
      </c>
      <c r="O55" s="96">
        <f>+A!N54/A!N$46</f>
        <v>2.46130000823097E-2</v>
      </c>
      <c r="P55" s="97">
        <f>+A!O54/A!O$46</f>
        <v>2.985820070597997E-2</v>
      </c>
      <c r="Q55" s="96">
        <f>+A!P54/A!P$46</f>
        <v>4.0657319495220494E-2</v>
      </c>
      <c r="R55" s="97">
        <f>+A!Q54/A!Q$46</f>
        <v>4.7176358394389405E-2</v>
      </c>
      <c r="S55" s="96">
        <f>+A!R54/A!R$46</f>
        <v>5.0176739567939395E-2</v>
      </c>
      <c r="T55" s="97">
        <f>+A!S54/A!S$46</f>
        <v>5.1497579667342232E-2</v>
      </c>
      <c r="U55" s="96">
        <f>+A!T54/A!T$46</f>
        <v>2.6469687888462014E-2</v>
      </c>
      <c r="V55" s="97">
        <f>+A!U54/A!U$46</f>
        <v>2.1214393507161405E-2</v>
      </c>
      <c r="W55" s="96">
        <f>+A!V54/A!V$46</f>
        <v>4.9293146399947363E-2</v>
      </c>
      <c r="X55" s="97">
        <f>+A!W54/A!W$46</f>
        <v>5.7494298603582135E-2</v>
      </c>
      <c r="Y55" s="96">
        <f>+A!X54/A!X$46</f>
        <v>0.11305276604509119</v>
      </c>
      <c r="Z55" s="98">
        <f>+A!Y54/A!Y$46</f>
        <v>0.11231772597215019</v>
      </c>
    </row>
    <row r="56" spans="3:26" x14ac:dyDescent="0.25">
      <c r="C56" s="144" t="s">
        <v>25</v>
      </c>
      <c r="D56" s="145"/>
      <c r="E56" s="70">
        <f>+A!D55/A!D$46</f>
        <v>0.14649309534828042</v>
      </c>
      <c r="F56" s="94">
        <f>+A!E55/A!E$46</f>
        <v>0.1319135822126867</v>
      </c>
      <c r="G56" s="70">
        <f>+A!F55/A!F$46</f>
        <v>0.15528519741440661</v>
      </c>
      <c r="H56" s="94">
        <f>+A!G55/A!G$46</f>
        <v>0.15397469963680932</v>
      </c>
      <c r="I56" s="70">
        <f>+A!H55/A!H$46</f>
        <v>0.16375364060440542</v>
      </c>
      <c r="J56" s="94">
        <f>+A!I55/A!I$46</f>
        <v>0.13631375505428436</v>
      </c>
      <c r="K56" s="70">
        <f>+A!J55/A!J$46</f>
        <v>0.15675840327327961</v>
      </c>
      <c r="L56" s="94">
        <f>+A!K55/A!K$46</f>
        <v>0.13680600810167123</v>
      </c>
      <c r="M56" s="70">
        <f>+A!L55/A!L$46</f>
        <v>0.10733806872418356</v>
      </c>
      <c r="N56" s="94">
        <f>+A!M55/A!M$46</f>
        <v>0.11958964035967815</v>
      </c>
      <c r="O56" s="70">
        <f>+A!N55/A!N$46</f>
        <v>9.6936969105744952E-2</v>
      </c>
      <c r="P56" s="94">
        <f>+A!O55/A!O$46</f>
        <v>0.13102093320570879</v>
      </c>
      <c r="Q56" s="70">
        <f>+A!P55/A!P$46</f>
        <v>8.4768375584501982E-2</v>
      </c>
      <c r="R56" s="94">
        <f>+A!Q55/A!Q$46</f>
        <v>4.4365229461593735E-2</v>
      </c>
      <c r="S56" s="70">
        <f>+A!R55/A!R$46</f>
        <v>5.4188308393544542E-2</v>
      </c>
      <c r="T56" s="94">
        <f>+A!S55/A!S$46</f>
        <v>5.2694545889798675E-2</v>
      </c>
      <c r="U56" s="70">
        <f>+A!T55/A!T$46</f>
        <v>2.3614029598393E-2</v>
      </c>
      <c r="V56" s="94">
        <f>+A!U55/A!U$46</f>
        <v>2.6761915936528768E-2</v>
      </c>
      <c r="W56" s="70">
        <f>+A!V55/A!V$46</f>
        <v>3.4605497341002094E-2</v>
      </c>
      <c r="X56" s="94">
        <f>+A!W55/A!W$46</f>
        <v>5.7800395835150217E-2</v>
      </c>
      <c r="Y56" s="70">
        <f>+A!X55/A!X$46</f>
        <v>7.9253431546146877E-2</v>
      </c>
      <c r="Z56" s="95">
        <f>+A!Y55/A!Y$46</f>
        <v>8.1863623229435079E-2</v>
      </c>
    </row>
    <row r="57" spans="3:26" ht="15.75" thickBot="1" x14ac:dyDescent="0.3">
      <c r="C57" s="153" t="s">
        <v>26</v>
      </c>
      <c r="D57" s="154"/>
      <c r="E57" s="99">
        <f>+A!D56/A!D$46</f>
        <v>0</v>
      </c>
      <c r="F57" s="100">
        <f>+A!E56/A!E$46</f>
        <v>5.4830448462185765E-9</v>
      </c>
      <c r="G57" s="99">
        <f>+A!F56/A!F$46</f>
        <v>0</v>
      </c>
      <c r="H57" s="100">
        <f>+A!G56/A!G$46</f>
        <v>0</v>
      </c>
      <c r="I57" s="99">
        <f>+A!H56/A!H$46</f>
        <v>3.9377751717290006E-8</v>
      </c>
      <c r="J57" s="100">
        <f>+A!I56/A!I$46</f>
        <v>0</v>
      </c>
      <c r="K57" s="99">
        <f>+A!J56/A!J$46</f>
        <v>0</v>
      </c>
      <c r="L57" s="100">
        <f>+A!K56/A!K$46</f>
        <v>0</v>
      </c>
      <c r="M57" s="99">
        <f>+A!L56/A!L$46</f>
        <v>0</v>
      </c>
      <c r="N57" s="100">
        <f>+A!M56/A!M$46</f>
        <v>1.2667464497935726E-4</v>
      </c>
      <c r="O57" s="99">
        <f>+A!N56/A!N$46</f>
        <v>4.1582975180807006E-4</v>
      </c>
      <c r="P57" s="100">
        <f>+A!O56/A!O$46</f>
        <v>4.3956942917842338E-4</v>
      </c>
      <c r="Q57" s="99">
        <f>+A!P56/A!P$46</f>
        <v>2.9649525904793867E-4</v>
      </c>
      <c r="R57" s="100">
        <f>+A!Q56/A!Q$46</f>
        <v>2.0321953323383958E-4</v>
      </c>
      <c r="S57" s="99">
        <f>+A!R56/A!R$46</f>
        <v>3.6824527414405339E-4</v>
      </c>
      <c r="T57" s="100">
        <f>+A!S56/A!S$46</f>
        <v>2.3199615691055103E-4</v>
      </c>
      <c r="U57" s="99">
        <f>+A!T56/A!T$46</f>
        <v>1.6255961386141385E-4</v>
      </c>
      <c r="V57" s="100">
        <f>+A!U56/A!U$46</f>
        <v>1.1279403641904114E-4</v>
      </c>
      <c r="W57" s="99">
        <f>+A!V56/A!V$46</f>
        <v>3.0005735429812692E-4</v>
      </c>
      <c r="X57" s="100">
        <f>+A!W56/A!W$46</f>
        <v>3.7252377106753299E-4</v>
      </c>
      <c r="Y57" s="99">
        <f>+A!X56/A!X$46</f>
        <v>4.7554326728699048E-4</v>
      </c>
      <c r="Z57" s="101">
        <f>+A!Y56/A!Y$46</f>
        <v>7.7599663111902503E-4</v>
      </c>
    </row>
    <row r="58" spans="3:26" x14ac:dyDescent="0.25">
      <c r="C58" s="1" t="s">
        <v>60</v>
      </c>
    </row>
    <row r="59" spans="3:26" ht="15.75" thickBot="1" x14ac:dyDescent="0.3"/>
    <row r="60" spans="3:26" ht="15.75" thickBot="1" x14ac:dyDescent="0.3">
      <c r="C60" s="8" t="s">
        <v>15</v>
      </c>
      <c r="D60" s="9"/>
      <c r="E60" s="18">
        <v>1995</v>
      </c>
      <c r="F60" s="10">
        <v>1996</v>
      </c>
      <c r="G60" s="18">
        <v>1997</v>
      </c>
      <c r="H60" s="10">
        <v>1998</v>
      </c>
      <c r="I60" s="18">
        <v>1999</v>
      </c>
      <c r="J60" s="10">
        <v>2000</v>
      </c>
      <c r="K60" s="18">
        <v>2001</v>
      </c>
      <c r="L60" s="10">
        <v>2002</v>
      </c>
      <c r="M60" s="18">
        <v>2003</v>
      </c>
      <c r="N60" s="10">
        <v>2004</v>
      </c>
      <c r="O60" s="18">
        <v>2005</v>
      </c>
      <c r="P60" s="10">
        <v>2006</v>
      </c>
      <c r="Q60" s="18">
        <v>2007</v>
      </c>
      <c r="R60" s="10">
        <v>2008</v>
      </c>
      <c r="S60" s="18">
        <v>2009</v>
      </c>
      <c r="T60" s="10">
        <v>2010</v>
      </c>
      <c r="U60" s="18">
        <v>2011</v>
      </c>
      <c r="V60" s="10">
        <v>2012</v>
      </c>
      <c r="W60" s="18">
        <v>2013</v>
      </c>
      <c r="X60" s="10">
        <v>2014</v>
      </c>
      <c r="Y60" s="18">
        <v>2015</v>
      </c>
      <c r="Z60" s="11">
        <v>2016</v>
      </c>
    </row>
    <row r="61" spans="3:26" ht="15.75" thickBot="1" x14ac:dyDescent="0.3">
      <c r="C61" s="149" t="s">
        <v>27</v>
      </c>
      <c r="D61" s="150"/>
      <c r="E61" s="68">
        <f>+B!E46/B!E$46</f>
        <v>1</v>
      </c>
      <c r="F61" s="92">
        <f>+B!F46/B!F$46</f>
        <v>1</v>
      </c>
      <c r="G61" s="68">
        <f>+B!G46/B!G$46</f>
        <v>1</v>
      </c>
      <c r="H61" s="92">
        <f>+B!H46/B!H$46</f>
        <v>1</v>
      </c>
      <c r="I61" s="68">
        <f>+B!I46/B!I$46</f>
        <v>1</v>
      </c>
      <c r="J61" s="92">
        <f>+B!J46/B!J$46</f>
        <v>1</v>
      </c>
      <c r="K61" s="68">
        <f>+B!K46/B!K$46</f>
        <v>1</v>
      </c>
      <c r="L61" s="92">
        <f>+B!L46/B!L$46</f>
        <v>1</v>
      </c>
      <c r="M61" s="68">
        <f>+B!M46/B!M$46</f>
        <v>1</v>
      </c>
      <c r="N61" s="92">
        <f>+B!N46/B!N$46</f>
        <v>1</v>
      </c>
      <c r="O61" s="68">
        <f>+B!O46/B!O$46</f>
        <v>1</v>
      </c>
      <c r="P61" s="92">
        <f>+B!P46/B!P$46</f>
        <v>1</v>
      </c>
      <c r="Q61" s="68">
        <f>+B!Q46/B!Q$46</f>
        <v>1</v>
      </c>
      <c r="R61" s="92">
        <f>+B!R46/B!R$46</f>
        <v>1</v>
      </c>
      <c r="S61" s="68">
        <f>+B!S46/B!S$46</f>
        <v>1</v>
      </c>
      <c r="T61" s="92">
        <f>+B!T46/B!T$46</f>
        <v>1</v>
      </c>
      <c r="U61" s="68">
        <f>+B!U46/B!U$46</f>
        <v>1</v>
      </c>
      <c r="V61" s="92">
        <f>+B!V46/B!V$46</f>
        <v>1</v>
      </c>
      <c r="W61" s="68">
        <f>+B!W46/B!W$46</f>
        <v>1</v>
      </c>
      <c r="X61" s="92">
        <f>+B!X46/B!X$46</f>
        <v>1</v>
      </c>
      <c r="Y61" s="68">
        <f>+B!Y46/B!Y$46</f>
        <v>1</v>
      </c>
      <c r="Z61" s="93">
        <f>+B!Z46/B!Z$46</f>
        <v>1</v>
      </c>
    </row>
    <row r="62" spans="3:26" x14ac:dyDescent="0.25">
      <c r="C62" s="144" t="s">
        <v>17</v>
      </c>
      <c r="D62" s="145"/>
      <c r="E62" s="70">
        <f>+B!E47/B!E$46</f>
        <v>0.38369324995890758</v>
      </c>
      <c r="F62" s="94">
        <f>+B!F47/B!F$46</f>
        <v>0.41653915612429404</v>
      </c>
      <c r="G62" s="70">
        <f>+B!G47/B!G$46</f>
        <v>0.42192116950601527</v>
      </c>
      <c r="H62" s="94">
        <f>+B!H47/B!H$46</f>
        <v>0.46873366526187327</v>
      </c>
      <c r="I62" s="70">
        <f>+B!I47/B!I$46</f>
        <v>0.41716348769792821</v>
      </c>
      <c r="J62" s="94">
        <f>+B!J47/B!J$46</f>
        <v>0.31115360630525524</v>
      </c>
      <c r="K62" s="70">
        <f>+B!K47/B!K$46</f>
        <v>0.31681592041014039</v>
      </c>
      <c r="L62" s="94">
        <f>+B!L47/B!L$46</f>
        <v>0.30839381110985992</v>
      </c>
      <c r="M62" s="70">
        <f>+B!M47/B!M$46</f>
        <v>0.28907313920279099</v>
      </c>
      <c r="N62" s="94">
        <f>+B!N47/B!N$46</f>
        <v>0.28715302233365309</v>
      </c>
      <c r="O62" s="70">
        <f>+B!O47/B!O$46</f>
        <v>0.26506617781379055</v>
      </c>
      <c r="P62" s="94">
        <f>+B!P47/B!P$46</f>
        <v>0.2291853621534343</v>
      </c>
      <c r="Q62" s="70">
        <f>+B!Q47/B!Q$46</f>
        <v>0.24304750514252105</v>
      </c>
      <c r="R62" s="94">
        <f>+B!R47/B!R$46</f>
        <v>0.27410490528781994</v>
      </c>
      <c r="S62" s="70">
        <f>+B!S47/B!S$46</f>
        <v>0.29233344591496985</v>
      </c>
      <c r="T62" s="94">
        <f>+B!T47/B!T$46</f>
        <v>0.30995896729216182</v>
      </c>
      <c r="U62" s="70">
        <f>+B!U47/B!U$46</f>
        <v>0.3125591283749955</v>
      </c>
      <c r="V62" s="94">
        <f>+B!V47/B!V$46</f>
        <v>0.37240141083844869</v>
      </c>
      <c r="W62" s="70">
        <f>+B!W47/B!W$46</f>
        <v>0.38596131124717609</v>
      </c>
      <c r="X62" s="94">
        <f>+B!X47/B!X$46</f>
        <v>0.39241271829267693</v>
      </c>
      <c r="Y62" s="70">
        <f>+B!Y47/B!Y$46</f>
        <v>0.40163026645385091</v>
      </c>
      <c r="Z62" s="95">
        <f>+B!Z47/B!Z$46</f>
        <v>0.36539322198521207</v>
      </c>
    </row>
    <row r="63" spans="3:26" x14ac:dyDescent="0.25">
      <c r="C63" s="151" t="s">
        <v>18</v>
      </c>
      <c r="D63" s="152"/>
      <c r="E63" s="96">
        <f>+B!E48/B!E$46</f>
        <v>2.1275576920231146E-2</v>
      </c>
      <c r="F63" s="97">
        <f>+B!F48/B!F$46</f>
        <v>2.1674341896880056E-2</v>
      </c>
      <c r="G63" s="96">
        <f>+B!G48/B!G$46</f>
        <v>2.1762385568060975E-2</v>
      </c>
      <c r="H63" s="97">
        <f>+B!H48/B!H$46</f>
        <v>2.5533104831371264E-2</v>
      </c>
      <c r="I63" s="96">
        <f>+B!I48/B!I$46</f>
        <v>4.4752034937220797E-2</v>
      </c>
      <c r="J63" s="97">
        <f>+B!J48/B!J$46</f>
        <v>3.897590856306949E-2</v>
      </c>
      <c r="K63" s="96">
        <f>+B!K48/B!K$46</f>
        <v>4.9033437968460512E-2</v>
      </c>
      <c r="L63" s="97">
        <f>+B!L48/B!L$46</f>
        <v>4.0020229041101259E-2</v>
      </c>
      <c r="M63" s="96">
        <f>+B!M48/B!M$46</f>
        <v>4.1309301755500384E-2</v>
      </c>
      <c r="N63" s="97">
        <f>+B!N48/B!N$46</f>
        <v>4.5369895636280709E-2</v>
      </c>
      <c r="O63" s="96">
        <f>+B!O48/B!O$46</f>
        <v>4.4998473991953392E-2</v>
      </c>
      <c r="P63" s="97">
        <f>+B!P48/B!P$46</f>
        <v>4.0939293424941341E-2</v>
      </c>
      <c r="Q63" s="96">
        <f>+B!Q48/B!Q$46</f>
        <v>4.4008699147130029E-2</v>
      </c>
      <c r="R63" s="97">
        <f>+B!R48/B!R$46</f>
        <v>5.4310182162358181E-2</v>
      </c>
      <c r="S63" s="96">
        <f>+B!S48/B!S$46</f>
        <v>4.8808892265640891E-2</v>
      </c>
      <c r="T63" s="97">
        <f>+B!T48/B!T$46</f>
        <v>5.0606607149991004E-2</v>
      </c>
      <c r="U63" s="96">
        <f>+B!U48/B!U$46</f>
        <v>4.5268889967506547E-2</v>
      </c>
      <c r="V63" s="97">
        <f>+B!V48/B!V$46</f>
        <v>5.1662574294995496E-2</v>
      </c>
      <c r="W63" s="96">
        <f>+B!W48/B!W$46</f>
        <v>5.0302714491205533E-2</v>
      </c>
      <c r="X63" s="97">
        <f>+B!X48/B!X$46</f>
        <v>6.2709568257781415E-2</v>
      </c>
      <c r="Y63" s="96">
        <f>+B!Y48/B!Y$46</f>
        <v>0.11184087402829296</v>
      </c>
      <c r="Z63" s="98">
        <f>+B!Z48/B!Z$46</f>
        <v>0.1347480535145219</v>
      </c>
    </row>
    <row r="64" spans="3:26" x14ac:dyDescent="0.25">
      <c r="C64" s="144" t="s">
        <v>19</v>
      </c>
      <c r="D64" s="145"/>
      <c r="E64" s="70">
        <f>+B!E49/B!E$46</f>
        <v>0.21729838104000226</v>
      </c>
      <c r="F64" s="94">
        <f>+B!F49/B!F$46</f>
        <v>0.13114149446972453</v>
      </c>
      <c r="G64" s="70">
        <f>+B!G49/B!G$46</f>
        <v>0.11025920463595679</v>
      </c>
      <c r="H64" s="94">
        <f>+B!H49/B!H$46</f>
        <v>9.5058563292426609E-2</v>
      </c>
      <c r="I64" s="70">
        <f>+B!I49/B!I$46</f>
        <v>0.14094882850543888</v>
      </c>
      <c r="J64" s="94">
        <f>+B!J49/B!J$46</f>
        <v>0.16860949402500244</v>
      </c>
      <c r="K64" s="70">
        <f>+B!K49/B!K$46</f>
        <v>0.13190705235890926</v>
      </c>
      <c r="L64" s="94">
        <f>+B!L49/B!L$46</f>
        <v>0.11099997106830506</v>
      </c>
      <c r="M64" s="70">
        <f>+B!M49/B!M$46</f>
        <v>0.11051423149688702</v>
      </c>
      <c r="N64" s="94">
        <f>+B!N49/B!N$46</f>
        <v>0.12045760175562244</v>
      </c>
      <c r="O64" s="70">
        <f>+B!O49/B!O$46</f>
        <v>9.9412321514364216E-2</v>
      </c>
      <c r="P64" s="94">
        <f>+B!P49/B!P$46</f>
        <v>9.0238308443464421E-2</v>
      </c>
      <c r="Q64" s="70">
        <f>+B!Q49/B!Q$46</f>
        <v>8.1769867964813808E-2</v>
      </c>
      <c r="R64" s="94">
        <f>+B!R49/B!R$46</f>
        <v>9.7445345491399687E-2</v>
      </c>
      <c r="S64" s="70">
        <f>+B!S49/B!S$46</f>
        <v>7.2494204868371437E-2</v>
      </c>
      <c r="T64" s="94">
        <f>+B!T49/B!T$46</f>
        <v>0.10493959860507876</v>
      </c>
      <c r="U64" s="70">
        <f>+B!U49/B!U$46</f>
        <v>8.6270825649853583E-2</v>
      </c>
      <c r="V64" s="94">
        <f>+B!V49/B!V$46</f>
        <v>8.1288792543814672E-2</v>
      </c>
      <c r="W64" s="70">
        <f>+B!W49/B!W$46</f>
        <v>7.0518148732551258E-2</v>
      </c>
      <c r="X64" s="94">
        <f>+B!X49/B!X$46</f>
        <v>7.6696576669133945E-2</v>
      </c>
      <c r="Y64" s="70">
        <f>+B!Y49/B!Y$46</f>
        <v>7.5009272423809614E-2</v>
      </c>
      <c r="Z64" s="95">
        <f>+B!Z49/B!Z$46</f>
        <v>6.8405045832123118E-2</v>
      </c>
    </row>
    <row r="65" spans="3:26" x14ac:dyDescent="0.25">
      <c r="C65" s="151" t="s">
        <v>20</v>
      </c>
      <c r="D65" s="152"/>
      <c r="E65" s="96">
        <f>+B!E50/B!E$46</f>
        <v>2.6826398918884684E-5</v>
      </c>
      <c r="F65" s="97">
        <f>+B!F50/B!F$46</f>
        <v>0</v>
      </c>
      <c r="G65" s="96">
        <f>+B!G50/B!G$46</f>
        <v>2.9809568771888803E-4</v>
      </c>
      <c r="H65" s="97">
        <f>+B!H50/B!H$46</f>
        <v>0</v>
      </c>
      <c r="I65" s="96">
        <f>+B!I50/B!I$46</f>
        <v>0</v>
      </c>
      <c r="J65" s="97">
        <f>+B!J50/B!J$46</f>
        <v>0</v>
      </c>
      <c r="K65" s="96">
        <f>+B!K50/B!K$46</f>
        <v>9.1673425056234013E-5</v>
      </c>
      <c r="L65" s="97">
        <f>+B!L50/B!L$46</f>
        <v>4.191777078174775E-2</v>
      </c>
      <c r="M65" s="96">
        <f>+B!M50/B!M$46</f>
        <v>3.31750145006263E-2</v>
      </c>
      <c r="N65" s="97">
        <f>+B!N50/B!N$46</f>
        <v>2.5814888172354011E-2</v>
      </c>
      <c r="O65" s="96">
        <f>+B!O50/B!O$46</f>
        <v>3.222348844895895E-4</v>
      </c>
      <c r="P65" s="97">
        <f>+B!P50/B!P$46</f>
        <v>5.5183784938446002E-4</v>
      </c>
      <c r="Q65" s="96">
        <f>+B!Q50/B!Q$46</f>
        <v>3.0042535194994228E-4</v>
      </c>
      <c r="R65" s="97">
        <f>+B!R50/B!R$46</f>
        <v>4.0018265076528325E-4</v>
      </c>
      <c r="S65" s="96">
        <f>+B!S50/B!S$46</f>
        <v>3.6613543265998527E-2</v>
      </c>
      <c r="T65" s="97">
        <f>+B!T50/B!T$46</f>
        <v>4.4361805202893276E-4</v>
      </c>
      <c r="U65" s="96">
        <f>+B!U50/B!U$46</f>
        <v>2.9585371320605102E-4</v>
      </c>
      <c r="V65" s="97">
        <f>+B!V50/B!V$46</f>
        <v>3.1810161499432373E-5</v>
      </c>
      <c r="W65" s="96">
        <f>+B!W50/B!W$46</f>
        <v>8.5088166873515273E-5</v>
      </c>
      <c r="X65" s="97">
        <f>+B!X50/B!X$46</f>
        <v>1.5312169204846873E-3</v>
      </c>
      <c r="Y65" s="96">
        <f>+B!Y50/B!Y$46</f>
        <v>2.9604619898208444E-3</v>
      </c>
      <c r="Z65" s="98">
        <f>+B!Z50/B!Z$46</f>
        <v>6.1274626565488407E-3</v>
      </c>
    </row>
    <row r="66" spans="3:26" x14ac:dyDescent="0.25">
      <c r="C66" s="144" t="s">
        <v>21</v>
      </c>
      <c r="D66" s="145"/>
      <c r="E66" s="70">
        <f>+B!E51/B!E$46</f>
        <v>2.4021436614873035E-4</v>
      </c>
      <c r="F66" s="94">
        <f>+B!F51/B!F$46</f>
        <v>2.6705029194408107E-4</v>
      </c>
      <c r="G66" s="70">
        <f>+B!G51/B!G$46</f>
        <v>2.137454787211991E-4</v>
      </c>
      <c r="H66" s="94">
        <f>+B!H51/B!H$46</f>
        <v>4.7961324764212387E-4</v>
      </c>
      <c r="I66" s="70">
        <f>+B!I51/B!I$46</f>
        <v>1.4586705486435943E-3</v>
      </c>
      <c r="J66" s="94">
        <f>+B!J51/B!J$46</f>
        <v>1.1155999193272783E-3</v>
      </c>
      <c r="K66" s="70">
        <f>+B!K51/B!K$46</f>
        <v>2.4774225951208644E-3</v>
      </c>
      <c r="L66" s="94">
        <f>+B!L51/B!L$46</f>
        <v>1.7908309672399741E-3</v>
      </c>
      <c r="M66" s="70">
        <f>+B!M51/B!M$46</f>
        <v>3.2812838168835238E-3</v>
      </c>
      <c r="N66" s="94">
        <f>+B!N51/B!N$46</f>
        <v>4.0104396532912876E-3</v>
      </c>
      <c r="O66" s="70">
        <f>+B!O51/B!O$46</f>
        <v>4.2665755821292145E-3</v>
      </c>
      <c r="P66" s="94">
        <f>+B!P51/B!P$46</f>
        <v>3.2930624071594219E-3</v>
      </c>
      <c r="Q66" s="70">
        <f>+B!Q51/B!Q$46</f>
        <v>3.6303450392736062E-3</v>
      </c>
      <c r="R66" s="94">
        <f>+B!R51/B!R$46</f>
        <v>7.4050468329242515E-3</v>
      </c>
      <c r="S66" s="70">
        <f>+B!S51/B!S$46</f>
        <v>1.1457217678712028E-2</v>
      </c>
      <c r="T66" s="94">
        <f>+B!T51/B!T$46</f>
        <v>1.2354462546538561E-2</v>
      </c>
      <c r="U66" s="70">
        <f>+B!U51/B!U$46</f>
        <v>1.2376486556466542E-2</v>
      </c>
      <c r="V66" s="94">
        <f>+B!V51/B!V$46</f>
        <v>1.5627082633560073E-2</v>
      </c>
      <c r="W66" s="70">
        <f>+B!W51/B!W$46</f>
        <v>2.136702434701539E-2</v>
      </c>
      <c r="X66" s="94">
        <f>+B!X51/B!X$46</f>
        <v>1.8912024166059908E-2</v>
      </c>
      <c r="Y66" s="70">
        <f>+B!Y51/B!Y$46</f>
        <v>7.8446701840473258E-3</v>
      </c>
      <c r="Z66" s="95">
        <f>+B!Z51/B!Z$46</f>
        <v>4.9399382538402601E-3</v>
      </c>
    </row>
    <row r="67" spans="3:26" x14ac:dyDescent="0.25">
      <c r="C67" s="151" t="s">
        <v>22</v>
      </c>
      <c r="D67" s="152"/>
      <c r="E67" s="96">
        <f>+B!E52/B!E$46</f>
        <v>4.1621732241291877E-2</v>
      </c>
      <c r="F67" s="97">
        <f>+B!F52/B!F$46</f>
        <v>5.6003613170819165E-2</v>
      </c>
      <c r="G67" s="96">
        <f>+B!G52/B!G$46</f>
        <v>4.3802241114995276E-2</v>
      </c>
      <c r="H67" s="97">
        <f>+B!H52/B!H$46</f>
        <v>5.7828064168489575E-2</v>
      </c>
      <c r="I67" s="96">
        <f>+B!I52/B!I$46</f>
        <v>7.1340024342372993E-2</v>
      </c>
      <c r="J67" s="97">
        <f>+B!J52/B!J$46</f>
        <v>9.6369973227354744E-2</v>
      </c>
      <c r="K67" s="96">
        <f>+B!K52/B!K$46</f>
        <v>0.1048871075086482</v>
      </c>
      <c r="L67" s="97">
        <f>+B!L52/B!L$46</f>
        <v>0.11520833802546078</v>
      </c>
      <c r="M67" s="96">
        <f>+B!M52/B!M$46</f>
        <v>0.11594504561606929</v>
      </c>
      <c r="N67" s="97">
        <f>+B!N52/B!N$46</f>
        <v>0.12871375471959473</v>
      </c>
      <c r="O67" s="96">
        <f>+B!O52/B!O$46</f>
        <v>0.1540640780728546</v>
      </c>
      <c r="P67" s="97">
        <f>+B!P52/B!P$46</f>
        <v>0.14319185423252509</v>
      </c>
      <c r="Q67" s="96">
        <f>+B!Q52/B!Q$46</f>
        <v>0.10712101136355488</v>
      </c>
      <c r="R67" s="97">
        <f>+B!R52/B!R$46</f>
        <v>0.13414984321860063</v>
      </c>
      <c r="S67" s="96">
        <f>+B!S52/B!S$46</f>
        <v>0.11534645715329581</v>
      </c>
      <c r="T67" s="97">
        <f>+B!T52/B!T$46</f>
        <v>0.11779525399071014</v>
      </c>
      <c r="U67" s="96">
        <f>+B!U52/B!U$46</f>
        <v>0.12625423980350073</v>
      </c>
      <c r="V67" s="97">
        <f>+B!V52/B!V$46</f>
        <v>0.11016989503499615</v>
      </c>
      <c r="W67" s="96">
        <f>+B!W52/B!W$46</f>
        <v>8.9458278351239498E-2</v>
      </c>
      <c r="X67" s="97">
        <f>+B!X52/B!X$46</f>
        <v>0.10424196825031183</v>
      </c>
      <c r="Y67" s="96">
        <f>+B!Y52/B!Y$46</f>
        <v>8.9735120527828643E-2</v>
      </c>
      <c r="Z67" s="98">
        <f>+B!Z52/B!Z$46</f>
        <v>8.5412745400252829E-2</v>
      </c>
    </row>
    <row r="68" spans="3:26" x14ac:dyDescent="0.25">
      <c r="C68" s="144" t="s">
        <v>23</v>
      </c>
      <c r="D68" s="145"/>
      <c r="E68" s="70">
        <f>+B!E53/B!E$46</f>
        <v>0.18322104765744823</v>
      </c>
      <c r="F68" s="94">
        <f>+B!F53/B!F$46</f>
        <v>0.24028529646588986</v>
      </c>
      <c r="G68" s="70">
        <f>+B!G53/B!G$46</f>
        <v>0.20814803160640269</v>
      </c>
      <c r="H68" s="94">
        <f>+B!H53/B!H$46</f>
        <v>0.19810422472888439</v>
      </c>
      <c r="I68" s="70">
        <f>+B!I53/B!I$46</f>
        <v>0.22325115013997293</v>
      </c>
      <c r="J68" s="94">
        <f>+B!J53/B!J$46</f>
        <v>0.25940851407710669</v>
      </c>
      <c r="K68" s="70">
        <f>+B!K53/B!K$46</f>
        <v>0.25171777666156209</v>
      </c>
      <c r="L68" s="94">
        <f>+B!L53/B!L$46</f>
        <v>0.23711975985802994</v>
      </c>
      <c r="M68" s="70">
        <f>+B!M53/B!M$46</f>
        <v>0.2452282362862373</v>
      </c>
      <c r="N68" s="94">
        <f>+B!N53/B!N$46</f>
        <v>0.2430535997596168</v>
      </c>
      <c r="O68" s="70">
        <f>+B!O53/B!O$46</f>
        <v>0.31660385447585299</v>
      </c>
      <c r="P68" s="94">
        <f>+B!P53/B!P$46</f>
        <v>0.37932020468462796</v>
      </c>
      <c r="Q68" s="70">
        <f>+B!Q53/B!Q$46</f>
        <v>0.37986314806262139</v>
      </c>
      <c r="R68" s="94">
        <f>+B!R53/B!R$46</f>
        <v>0.30776711054806466</v>
      </c>
      <c r="S68" s="70">
        <f>+B!S53/B!S$46</f>
        <v>0.32705542709928243</v>
      </c>
      <c r="T68" s="94">
        <f>+B!T53/B!T$46</f>
        <v>0.32231857985207962</v>
      </c>
      <c r="U68" s="70">
        <f>+B!U53/B!U$46</f>
        <v>0.30711823428404789</v>
      </c>
      <c r="V68" s="94">
        <f>+B!V53/B!V$46</f>
        <v>0.28448122698994432</v>
      </c>
      <c r="W68" s="70">
        <f>+B!W53/B!W$46</f>
        <v>0.30886101316830045</v>
      </c>
      <c r="X68" s="94">
        <f>+B!X53/B!X$46</f>
        <v>0.26730685071421556</v>
      </c>
      <c r="Y68" s="70">
        <f>+B!Y53/B!Y$46</f>
        <v>0.24248009314454128</v>
      </c>
      <c r="Z68" s="95">
        <f>+B!Z53/B!Z$46</f>
        <v>0.2730979367608275</v>
      </c>
    </row>
    <row r="69" spans="3:26" x14ac:dyDescent="0.25">
      <c r="C69" s="151" t="s">
        <v>24</v>
      </c>
      <c r="D69" s="152"/>
      <c r="E69" s="96">
        <f>+B!E54/B!E$46</f>
        <v>0.13204066919866767</v>
      </c>
      <c r="F69" s="97">
        <f>+B!F54/B!F$46</f>
        <v>0.10891855828433289</v>
      </c>
      <c r="G69" s="96">
        <f>+B!G54/B!G$46</f>
        <v>0.14942152363210964</v>
      </c>
      <c r="H69" s="97">
        <f>+B!H54/B!H$46</f>
        <v>0.12557217081621949</v>
      </c>
      <c r="I69" s="96">
        <f>+B!I54/B!I$46</f>
        <v>7.6564084268962926E-2</v>
      </c>
      <c r="J69" s="97">
        <f>+B!J54/B!J$46</f>
        <v>8.997679149023291E-2</v>
      </c>
      <c r="K69" s="96">
        <f>+B!K54/B!K$46</f>
        <v>0.11182654539172515</v>
      </c>
      <c r="L69" s="97">
        <f>+B!L54/B!L$46</f>
        <v>0.12613766056534315</v>
      </c>
      <c r="M69" s="96">
        <f>+B!M54/B!M$46</f>
        <v>0.14313574003544366</v>
      </c>
      <c r="N69" s="97">
        <f>+B!N54/B!N$46</f>
        <v>0.13186780576024354</v>
      </c>
      <c r="O69" s="96">
        <f>+B!O54/B!O$46</f>
        <v>9.9095023734227655E-2</v>
      </c>
      <c r="P69" s="97">
        <f>+B!P54/B!P$46</f>
        <v>9.8430643953193592E-2</v>
      </c>
      <c r="Q69" s="96">
        <f>+B!Q54/B!Q$46</f>
        <v>0.12675700370916013</v>
      </c>
      <c r="R69" s="97">
        <f>+B!R54/B!R$46</f>
        <v>0.10727594967648682</v>
      </c>
      <c r="S69" s="96">
        <f>+B!S54/B!S$46</f>
        <v>6.7783995633614494E-2</v>
      </c>
      <c r="T69" s="97">
        <f>+B!T54/B!T$46</f>
        <v>5.7421359299093415E-2</v>
      </c>
      <c r="U69" s="96">
        <f>+B!U54/B!U$46</f>
        <v>8.2682059806860664E-2</v>
      </c>
      <c r="V69" s="97">
        <f>+B!V54/B!V$46</f>
        <v>6.0193170236466934E-2</v>
      </c>
      <c r="W69" s="96">
        <f>+B!W54/B!W$46</f>
        <v>4.4953935305977299E-2</v>
      </c>
      <c r="X69" s="97">
        <f>+B!X54/B!X$46</f>
        <v>5.3797566777708042E-2</v>
      </c>
      <c r="Y69" s="96">
        <f>+B!Y54/B!Y$46</f>
        <v>4.8668884142157018E-2</v>
      </c>
      <c r="Z69" s="98">
        <f>+B!Z54/B!Z$46</f>
        <v>4.4309100092388601E-2</v>
      </c>
    </row>
    <row r="70" spans="3:26" x14ac:dyDescent="0.25">
      <c r="C70" s="144" t="s">
        <v>25</v>
      </c>
      <c r="D70" s="145"/>
      <c r="E70" s="70">
        <f>+B!E55/B!E$46</f>
        <v>2.0582292273472021E-2</v>
      </c>
      <c r="F70" s="94">
        <f>+B!F55/B!F$46</f>
        <v>2.5170460914187204E-2</v>
      </c>
      <c r="G70" s="70">
        <f>+B!G55/B!G$46</f>
        <v>4.4123779064052647E-2</v>
      </c>
      <c r="H70" s="94">
        <f>+B!H55/B!H$46</f>
        <v>2.8565955408216794E-2</v>
      </c>
      <c r="I70" s="70">
        <f>+B!I55/B!I$46</f>
        <v>2.452170616372432E-2</v>
      </c>
      <c r="J70" s="94">
        <f>+B!J55/B!J$46</f>
        <v>3.4390112392651231E-2</v>
      </c>
      <c r="K70" s="70">
        <f>+B!K55/B!K$46</f>
        <v>3.1218391897945133E-2</v>
      </c>
      <c r="L70" s="94">
        <f>+B!L55/B!L$46</f>
        <v>1.8213703742114444E-2</v>
      </c>
      <c r="M70" s="70">
        <f>+B!M55/B!M$46</f>
        <v>1.8142342295004853E-2</v>
      </c>
      <c r="N70" s="94">
        <f>+B!N55/B!N$46</f>
        <v>1.3218275498936958E-2</v>
      </c>
      <c r="O70" s="70">
        <f>+B!O55/B!O$46</f>
        <v>1.5734045135448144E-2</v>
      </c>
      <c r="P70" s="94">
        <f>+B!P55/B!P$46</f>
        <v>1.4563444291787856E-2</v>
      </c>
      <c r="Q70" s="70">
        <f>+B!Q55/B!Q$46</f>
        <v>1.3056645348460884E-2</v>
      </c>
      <c r="R70" s="94">
        <f>+B!R55/B!R$46</f>
        <v>1.6713999985728107E-2</v>
      </c>
      <c r="S70" s="70">
        <f>+B!S55/B!S$46</f>
        <v>2.7774948249417498E-2</v>
      </c>
      <c r="T70" s="94">
        <f>+B!T55/B!T$46</f>
        <v>2.376501032872318E-2</v>
      </c>
      <c r="U70" s="70">
        <f>+B!U55/B!U$46</f>
        <v>2.6783982662680266E-2</v>
      </c>
      <c r="V70" s="94">
        <f>+B!V55/B!V$46</f>
        <v>2.3767671682099881E-2</v>
      </c>
      <c r="W70" s="70">
        <f>+B!W55/B!W$46</f>
        <v>2.8134922491507518E-2</v>
      </c>
      <c r="X70" s="94">
        <f>+B!X55/B!X$46</f>
        <v>2.2018803299315576E-2</v>
      </c>
      <c r="Y70" s="70">
        <f>+B!Y55/B!Y$46</f>
        <v>1.9390946804559259E-2</v>
      </c>
      <c r="Z70" s="95">
        <f>+B!Z55/B!Z$46</f>
        <v>1.7146652073547024E-2</v>
      </c>
    </row>
    <row r="71" spans="3:26" ht="15.75" thickBot="1" x14ac:dyDescent="0.3">
      <c r="C71" s="153" t="s">
        <v>26</v>
      </c>
      <c r="D71" s="154"/>
      <c r="E71" s="99">
        <f>+B!E56/B!E$46</f>
        <v>4.9724557773650946E-9</v>
      </c>
      <c r="F71" s="100">
        <f>+B!F56/B!F$46</f>
        <v>1.4190964056899181E-8</v>
      </c>
      <c r="G71" s="99">
        <f>+B!G56/B!G$46</f>
        <v>4.983952929521565E-5</v>
      </c>
      <c r="H71" s="100">
        <f>+B!H56/B!H$46</f>
        <v>1.2463824487654829E-4</v>
      </c>
      <c r="I71" s="99">
        <f>+B!I56/B!I$46</f>
        <v>1.7860980416363744E-8</v>
      </c>
      <c r="J71" s="100">
        <f>+B!J56/B!J$46</f>
        <v>0</v>
      </c>
      <c r="K71" s="99">
        <f>+B!K56/B!K$46</f>
        <v>2.4671782432122824E-5</v>
      </c>
      <c r="L71" s="100">
        <f>+B!L56/B!L$46</f>
        <v>1.9792484079778481E-4</v>
      </c>
      <c r="M71" s="99">
        <f>+B!M56/B!M$46</f>
        <v>1.9566499455668334E-4</v>
      </c>
      <c r="N71" s="100">
        <f>+B!N56/B!N$46</f>
        <v>3.4071671040644122E-4</v>
      </c>
      <c r="O71" s="99">
        <f>+B!O56/B!O$46</f>
        <v>4.3721479488963031E-4</v>
      </c>
      <c r="P71" s="100">
        <f>+B!P56/B!P$46</f>
        <v>2.8599441562279483E-4</v>
      </c>
      <c r="Q71" s="99">
        <f>+B!Q56/B!Q$46</f>
        <v>4.4535643942872604E-4</v>
      </c>
      <c r="R71" s="100">
        <f>+B!R56/B!R$46</f>
        <v>4.2743414585241622E-4</v>
      </c>
      <c r="S71" s="99">
        <f>+B!S56/B!S$46</f>
        <v>3.3188143570300277E-4</v>
      </c>
      <c r="T71" s="100">
        <f>+B!T56/B!T$46</f>
        <v>3.9654152582671082E-4</v>
      </c>
      <c r="U71" s="99">
        <f>+B!U56/B!U$46</f>
        <v>3.9030694458682834E-4</v>
      </c>
      <c r="V71" s="100">
        <f>+B!V56/B!V$46</f>
        <v>3.7637082317459761E-4</v>
      </c>
      <c r="W71" s="99">
        <f>+B!W56/B!W$46</f>
        <v>3.5756037897799974E-4</v>
      </c>
      <c r="X71" s="100">
        <f>+B!X56/B!X$46</f>
        <v>3.7269911901489542E-4</v>
      </c>
      <c r="Y71" s="99">
        <f>+B!Y56/B!Y$46</f>
        <v>4.3941158207470111E-4</v>
      </c>
      <c r="Z71" s="101">
        <f>+B!Z56/B!Z$46</f>
        <v>4.1984759132463839E-4</v>
      </c>
    </row>
    <row r="72" spans="3:26" x14ac:dyDescent="0.25">
      <c r="C72" s="1" t="s">
        <v>60</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OBSERVATORIO COLOMBIANO TRATADOS COMERCIALES</cp:lastModifiedBy>
  <dcterms:created xsi:type="dcterms:W3CDTF">2017-09-28T16:39:19Z</dcterms:created>
  <dcterms:modified xsi:type="dcterms:W3CDTF">2017-10-26T23:29:46Z</dcterms:modified>
</cp:coreProperties>
</file>